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d/chemistry/CO2_project/g09/"/>
    </mc:Choice>
  </mc:AlternateContent>
  <xr:revisionPtr revIDLastSave="0" documentId="13_ncr:1_{71C04F55-D27B-A64F-A5F3-8D6B611AF765}" xr6:coauthVersionLast="47" xr6:coauthVersionMax="47" xr10:uidLastSave="{00000000-0000-0000-0000-000000000000}"/>
  <bookViews>
    <workbookView xWindow="3380" yWindow="760" windowWidth="31940" windowHeight="19420" xr2:uid="{D12E5909-FDCA-F341-998C-D7FFCAE0F7B5}"/>
  </bookViews>
  <sheets>
    <sheet name="Nb5" sheetId="9" r:id="rId1"/>
    <sheet name="Mo5" sheetId="10" r:id="rId2"/>
    <sheet name="Ru5" sheetId="11" r:id="rId3"/>
    <sheet name="Rh5 sq pyr" sheetId="20" r:id="rId4"/>
    <sheet name="Rh5 tri bipy" sheetId="12" r:id="rId5"/>
    <sheet name="Pd5" sheetId="14" r:id="rId6"/>
    <sheet name="Pt5 tri bipy" sheetId="16" r:id="rId7"/>
    <sheet name="Pt5 sq pyr" sheetId="15" r:id="rId8"/>
    <sheet name="Ag5" sheetId="19" r:id="rId9"/>
    <sheet name="M5 E_capture" sheetId="21" r:id="rId10"/>
    <sheet name="g1 vibs" sheetId="22" r:id="rId11"/>
  </sheets>
  <definedNames>
    <definedName name="_xlchart.v1.0" hidden="1">'M5 E_capture'!$C$35:$C$41</definedName>
    <definedName name="_xlchart.v1.1" hidden="1">'M5 E_capture'!$D$34</definedName>
    <definedName name="_xlchart.v1.10" hidden="1">'M5 E_capture'!$H$35:$H$41</definedName>
    <definedName name="_xlchart.v1.11" hidden="1">'M5 E_capture'!$C$35:$C$41</definedName>
    <definedName name="_xlchart.v1.12" hidden="1">'M5 E_capture'!$D$34</definedName>
    <definedName name="_xlchart.v1.13" hidden="1">'M5 E_capture'!$D$35:$D$41</definedName>
    <definedName name="_xlchart.v1.14" hidden="1">'M5 E_capture'!$E$34</definedName>
    <definedName name="_xlchart.v1.15" hidden="1">'M5 E_capture'!$E$35:$E$41</definedName>
    <definedName name="_xlchart.v1.16" hidden="1">'M5 E_capture'!$F$34</definedName>
    <definedName name="_xlchart.v1.17" hidden="1">'M5 E_capture'!$F$35:$F$41</definedName>
    <definedName name="_xlchart.v1.18" hidden="1">'M5 E_capture'!$G$34</definedName>
    <definedName name="_xlchart.v1.19" hidden="1">'M5 E_capture'!$G$35:$G$41</definedName>
    <definedName name="_xlchart.v1.2" hidden="1">'M5 E_capture'!$D$35:$D$41</definedName>
    <definedName name="_xlchart.v1.20" hidden="1">'M5 E_capture'!$H$34</definedName>
    <definedName name="_xlchart.v1.21" hidden="1">'M5 E_capture'!$H$35:$H$41</definedName>
    <definedName name="_xlchart.v1.3" hidden="1">'M5 E_capture'!$E$34</definedName>
    <definedName name="_xlchart.v1.4" hidden="1">'M5 E_capture'!$E$35:$E$41</definedName>
    <definedName name="_xlchart.v1.5" hidden="1">'M5 E_capture'!$F$34</definedName>
    <definedName name="_xlchart.v1.6" hidden="1">'M5 E_capture'!$F$35:$F$41</definedName>
    <definedName name="_xlchart.v1.7" hidden="1">'M5 E_capture'!$G$34</definedName>
    <definedName name="_xlchart.v1.8" hidden="1">'M5 E_capture'!$G$35:$G$41</definedName>
    <definedName name="_xlchart.v1.9" hidden="1">'M5 E_capture'!$H$34</definedName>
    <definedName name="Unique_Energies_4" localSheetId="8">'Ag5'!$J$7:$K$31</definedName>
    <definedName name="Unique_Energies_4" localSheetId="1">'Mo5'!$J$7:$K$31</definedName>
    <definedName name="Unique_Energies_4" localSheetId="0">'Nb5'!$J$7:$K$31</definedName>
    <definedName name="Unique_Energies_4" localSheetId="5">'Pd5'!$J$7:$K$31</definedName>
    <definedName name="Unique_Energies_4" localSheetId="7">'Pt5 sq pyr'!$J$7:$K$31</definedName>
    <definedName name="Unique_Energies_4" localSheetId="6">'Pt5 tri bipy'!$J$7:$K$31</definedName>
    <definedName name="Unique_Energies_4" localSheetId="3">'Rh5 sq pyr'!$J$7:$K$31</definedName>
    <definedName name="Unique_Energies_4" localSheetId="4">'Rh5 tri bipy'!$J$7:$K$31</definedName>
    <definedName name="Unique_Energies_4" localSheetId="2">'Ru5'!$J$7:$K$31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21" l="1"/>
  <c r="S68" i="21"/>
  <c r="S69" i="21"/>
  <c r="S70" i="21"/>
  <c r="S71" i="21"/>
  <c r="S72" i="21"/>
  <c r="S66" i="21"/>
  <c r="R67" i="21"/>
  <c r="R68" i="21"/>
  <c r="R69" i="21"/>
  <c r="R70" i="21"/>
  <c r="R71" i="21"/>
  <c r="R72" i="21"/>
  <c r="R66" i="21"/>
  <c r="Y48" i="9"/>
  <c r="Z48" i="9"/>
  <c r="AA48" i="9"/>
  <c r="AB48" i="9"/>
  <c r="Y49" i="9"/>
  <c r="Z49" i="9"/>
  <c r="AA49" i="9"/>
  <c r="AB49" i="9"/>
  <c r="Y50" i="9"/>
  <c r="Z50" i="9"/>
  <c r="AA50" i="9"/>
  <c r="AB50" i="9"/>
  <c r="Y51" i="9"/>
  <c r="Z51" i="9"/>
  <c r="AA51" i="9"/>
  <c r="AB51" i="9"/>
  <c r="Y52" i="9"/>
  <c r="Z52" i="9"/>
  <c r="AA52" i="9"/>
  <c r="AB52" i="9"/>
  <c r="Y53" i="9"/>
  <c r="Z53" i="9"/>
  <c r="AA53" i="9"/>
  <c r="AB53" i="9"/>
  <c r="Y54" i="9"/>
  <c r="Z54" i="9"/>
  <c r="AA54" i="9"/>
  <c r="AB54" i="9"/>
  <c r="Y55" i="9"/>
  <c r="Z55" i="9"/>
  <c r="AA55" i="9"/>
  <c r="AB55" i="9"/>
  <c r="Y56" i="9"/>
  <c r="Z56" i="9"/>
  <c r="AA56" i="9"/>
  <c r="AB56" i="9"/>
  <c r="Y57" i="9"/>
  <c r="Z57" i="9"/>
  <c r="AA57" i="9"/>
  <c r="AB57" i="9"/>
  <c r="Y58" i="9"/>
  <c r="Z58" i="9"/>
  <c r="AA58" i="9"/>
  <c r="AB58" i="9"/>
  <c r="Y59" i="9"/>
  <c r="Z59" i="9"/>
  <c r="AA59" i="9"/>
  <c r="AB59" i="9"/>
  <c r="Y60" i="9"/>
  <c r="Z60" i="9"/>
  <c r="AA60" i="9"/>
  <c r="AB60" i="9"/>
  <c r="Y61" i="9"/>
  <c r="Z61" i="9"/>
  <c r="AA61" i="9"/>
  <c r="AB61" i="9"/>
  <c r="Y62" i="9"/>
  <c r="Z62" i="9"/>
  <c r="AA62" i="9"/>
  <c r="AB62" i="9"/>
  <c r="AB47" i="9"/>
  <c r="AA47" i="9"/>
  <c r="Z47" i="9"/>
  <c r="Y47" i="9"/>
  <c r="Z41" i="10"/>
  <c r="AA41" i="10"/>
  <c r="AB41" i="10"/>
  <c r="AC41" i="10"/>
  <c r="Z42" i="10"/>
  <c r="AA42" i="10"/>
  <c r="AB42" i="10"/>
  <c r="AC42" i="10"/>
  <c r="Z43" i="10"/>
  <c r="AA43" i="10"/>
  <c r="AB43" i="10"/>
  <c r="AC43" i="10"/>
  <c r="Z44" i="10"/>
  <c r="AA44" i="10"/>
  <c r="AB44" i="10"/>
  <c r="AC44" i="10"/>
  <c r="Z45" i="10"/>
  <c r="AA45" i="10"/>
  <c r="AB45" i="10"/>
  <c r="AC45" i="10"/>
  <c r="Z46" i="10"/>
  <c r="AA46" i="10"/>
  <c r="AB46" i="10"/>
  <c r="AC46" i="10"/>
  <c r="Z47" i="10"/>
  <c r="AA47" i="10"/>
  <c r="AB47" i="10"/>
  <c r="AC47" i="10"/>
  <c r="Z48" i="10"/>
  <c r="AA48" i="10"/>
  <c r="AB48" i="10"/>
  <c r="AC48" i="10"/>
  <c r="Z49" i="10"/>
  <c r="AA49" i="10"/>
  <c r="AB49" i="10"/>
  <c r="AC49" i="10"/>
  <c r="Z50" i="10"/>
  <c r="AA50" i="10"/>
  <c r="AB50" i="10"/>
  <c r="AC50" i="10"/>
  <c r="AC40" i="10"/>
  <c r="AB40" i="10"/>
  <c r="AA40" i="10"/>
  <c r="Z40" i="10"/>
  <c r="Z53" i="11"/>
  <c r="AA53" i="11"/>
  <c r="AB53" i="11"/>
  <c r="AC53" i="11"/>
  <c r="Z54" i="11"/>
  <c r="AA54" i="11"/>
  <c r="AB54" i="11"/>
  <c r="AC54" i="11"/>
  <c r="Z55" i="11"/>
  <c r="AA55" i="11"/>
  <c r="AB55" i="11"/>
  <c r="AC55" i="11"/>
  <c r="Z56" i="11"/>
  <c r="AA56" i="11"/>
  <c r="AB56" i="11"/>
  <c r="AC56" i="11"/>
  <c r="Z57" i="11"/>
  <c r="AA57" i="11"/>
  <c r="AB57" i="11"/>
  <c r="AC57" i="11"/>
  <c r="Z58" i="11"/>
  <c r="AA58" i="11"/>
  <c r="AB58" i="11"/>
  <c r="AC58" i="11"/>
  <c r="Z59" i="11"/>
  <c r="AA59" i="11"/>
  <c r="AB59" i="11"/>
  <c r="AC59" i="11"/>
  <c r="Z60" i="11"/>
  <c r="AA60" i="11"/>
  <c r="AB60" i="11"/>
  <c r="AC60" i="11"/>
  <c r="Z61" i="11"/>
  <c r="AA61" i="11"/>
  <c r="AB61" i="11"/>
  <c r="AC61" i="11"/>
  <c r="Z62" i="11"/>
  <c r="AA62" i="11"/>
  <c r="AB62" i="11"/>
  <c r="AC62" i="11"/>
  <c r="Z63" i="11"/>
  <c r="AA63" i="11"/>
  <c r="AB63" i="11"/>
  <c r="AC63" i="11"/>
  <c r="Z64" i="11"/>
  <c r="AA64" i="11"/>
  <c r="AB64" i="11"/>
  <c r="AC64" i="11"/>
  <c r="Z65" i="11"/>
  <c r="AA65" i="11"/>
  <c r="AB65" i="11"/>
  <c r="AC65" i="11"/>
  <c r="Z66" i="11"/>
  <c r="AA66" i="11"/>
  <c r="AB66" i="11"/>
  <c r="AC66" i="11"/>
  <c r="Z67" i="11"/>
  <c r="AA67" i="11"/>
  <c r="AB67" i="11"/>
  <c r="AC67" i="11"/>
  <c r="Z68" i="11"/>
  <c r="AA68" i="11"/>
  <c r="AB68" i="11"/>
  <c r="AC68" i="11"/>
  <c r="Z69" i="11"/>
  <c r="AA69" i="11"/>
  <c r="AB69" i="11"/>
  <c r="AC69" i="11"/>
  <c r="AC52" i="11"/>
  <c r="AB52" i="11"/>
  <c r="AA52" i="11"/>
  <c r="Z52" i="11"/>
  <c r="Z44" i="20"/>
  <c r="AA44" i="20"/>
  <c r="AB44" i="20"/>
  <c r="AC44" i="20"/>
  <c r="Z45" i="20"/>
  <c r="AA45" i="20"/>
  <c r="AB45" i="20"/>
  <c r="AC45" i="20"/>
  <c r="Z46" i="20"/>
  <c r="AA46" i="20"/>
  <c r="AB46" i="20"/>
  <c r="AC46" i="20"/>
  <c r="Z47" i="20"/>
  <c r="AA47" i="20"/>
  <c r="AB47" i="20"/>
  <c r="AC47" i="20"/>
  <c r="Z48" i="20"/>
  <c r="AA48" i="20"/>
  <c r="AB48" i="20"/>
  <c r="AC48" i="20"/>
  <c r="Z49" i="20"/>
  <c r="AA49" i="20"/>
  <c r="AB49" i="20"/>
  <c r="AC49" i="20"/>
  <c r="Z50" i="20"/>
  <c r="AA50" i="20"/>
  <c r="AB50" i="20"/>
  <c r="AC50" i="20"/>
  <c r="Z51" i="20"/>
  <c r="AA51" i="20"/>
  <c r="AB51" i="20"/>
  <c r="AC51" i="20"/>
  <c r="Z52" i="20"/>
  <c r="AA52" i="20"/>
  <c r="AB52" i="20"/>
  <c r="AC52" i="20"/>
  <c r="Z53" i="20"/>
  <c r="AA53" i="20"/>
  <c r="AB53" i="20"/>
  <c r="AC53" i="20"/>
  <c r="Z54" i="20"/>
  <c r="AA54" i="20"/>
  <c r="AB54" i="20"/>
  <c r="AC54" i="20"/>
  <c r="Z55" i="20"/>
  <c r="AA55" i="20"/>
  <c r="AB55" i="20"/>
  <c r="AC55" i="20"/>
  <c r="Z56" i="20"/>
  <c r="AA56" i="20"/>
  <c r="AB56" i="20"/>
  <c r="AC56" i="20"/>
  <c r="AC43" i="20"/>
  <c r="AB43" i="20"/>
  <c r="AA43" i="20"/>
  <c r="Z43" i="20"/>
  <c r="Z43" i="12"/>
  <c r="AA43" i="12"/>
  <c r="AB43" i="12"/>
  <c r="AC43" i="12"/>
  <c r="Z44" i="12"/>
  <c r="AA44" i="12"/>
  <c r="AB44" i="12"/>
  <c r="AC44" i="12"/>
  <c r="Z45" i="12"/>
  <c r="AA45" i="12"/>
  <c r="AB45" i="12"/>
  <c r="AC45" i="12"/>
  <c r="Z46" i="12"/>
  <c r="AA46" i="12"/>
  <c r="AB46" i="12"/>
  <c r="AC46" i="12"/>
  <c r="Z47" i="12"/>
  <c r="AA47" i="12"/>
  <c r="AB47" i="12"/>
  <c r="AC47" i="12"/>
  <c r="Z48" i="12"/>
  <c r="AA48" i="12"/>
  <c r="AB48" i="12"/>
  <c r="AC48" i="12"/>
  <c r="Z49" i="12"/>
  <c r="AA49" i="12"/>
  <c r="AB49" i="12"/>
  <c r="AC49" i="12"/>
  <c r="Z50" i="12"/>
  <c r="AA50" i="12"/>
  <c r="AB50" i="12"/>
  <c r="AC50" i="12"/>
  <c r="Z51" i="12"/>
  <c r="AA51" i="12"/>
  <c r="AB51" i="12"/>
  <c r="AC51" i="12"/>
  <c r="Z52" i="12"/>
  <c r="AA52" i="12"/>
  <c r="AB52" i="12"/>
  <c r="AC52" i="12"/>
  <c r="Z53" i="12"/>
  <c r="AA53" i="12"/>
  <c r="AB53" i="12"/>
  <c r="AC53" i="12"/>
  <c r="Z54" i="12"/>
  <c r="AA54" i="12"/>
  <c r="AB54" i="12"/>
  <c r="AC54" i="12"/>
  <c r="AC42" i="12"/>
  <c r="AB42" i="12"/>
  <c r="AA42" i="12"/>
  <c r="Z42" i="12"/>
  <c r="Z41" i="14"/>
  <c r="AA41" i="14"/>
  <c r="AB41" i="14"/>
  <c r="AC41" i="14"/>
  <c r="Z42" i="14"/>
  <c r="AA42" i="14"/>
  <c r="AB42" i="14"/>
  <c r="AC42" i="14"/>
  <c r="Z43" i="14"/>
  <c r="AA43" i="14"/>
  <c r="AB43" i="14"/>
  <c r="AC43" i="14"/>
  <c r="Z44" i="14"/>
  <c r="AA44" i="14"/>
  <c r="AB44" i="14"/>
  <c r="AC44" i="14"/>
  <c r="Z45" i="14"/>
  <c r="AA45" i="14"/>
  <c r="AB45" i="14"/>
  <c r="AC45" i="14"/>
  <c r="Z46" i="14"/>
  <c r="AA46" i="14"/>
  <c r="AB46" i="14"/>
  <c r="AC46" i="14"/>
  <c r="Z47" i="14"/>
  <c r="AA47" i="14"/>
  <c r="AB47" i="14"/>
  <c r="AC47" i="14"/>
  <c r="Z48" i="14"/>
  <c r="AA48" i="14"/>
  <c r="AB48" i="14"/>
  <c r="AC48" i="14"/>
  <c r="Z49" i="14"/>
  <c r="AA49" i="14"/>
  <c r="AB49" i="14"/>
  <c r="AC49" i="14"/>
  <c r="Z50" i="14"/>
  <c r="AA50" i="14"/>
  <c r="AB50" i="14"/>
  <c r="AC50" i="14"/>
  <c r="AC40" i="14"/>
  <c r="AB40" i="14"/>
  <c r="AA40" i="14"/>
  <c r="Z40" i="14"/>
  <c r="Z39" i="16"/>
  <c r="AA39" i="16"/>
  <c r="AB39" i="16"/>
  <c r="AC39" i="16"/>
  <c r="Z40" i="16"/>
  <c r="AA40" i="16"/>
  <c r="AB40" i="16"/>
  <c r="AC40" i="16"/>
  <c r="Z41" i="16"/>
  <c r="AA41" i="16"/>
  <c r="AB41" i="16"/>
  <c r="AC41" i="16"/>
  <c r="Z42" i="16"/>
  <c r="AA42" i="16"/>
  <c r="AB42" i="16"/>
  <c r="AC42" i="16"/>
  <c r="Z43" i="16"/>
  <c r="AA43" i="16"/>
  <c r="AB43" i="16"/>
  <c r="AC43" i="16"/>
  <c r="Z44" i="16"/>
  <c r="AA44" i="16"/>
  <c r="AB44" i="16"/>
  <c r="AC44" i="16"/>
  <c r="Z45" i="16"/>
  <c r="AA45" i="16"/>
  <c r="AB45" i="16"/>
  <c r="AC45" i="16"/>
  <c r="Z46" i="16"/>
  <c r="AA46" i="16"/>
  <c r="AB46" i="16"/>
  <c r="AC46" i="16"/>
  <c r="AC38" i="16"/>
  <c r="AB38" i="16"/>
  <c r="AA38" i="16"/>
  <c r="Z38" i="16"/>
  <c r="AB37" i="15"/>
  <c r="AC37" i="15"/>
  <c r="AB38" i="15"/>
  <c r="AC38" i="15"/>
  <c r="AB39" i="15"/>
  <c r="AC39" i="15"/>
  <c r="AB40" i="15"/>
  <c r="AC40" i="15"/>
  <c r="AB41" i="15"/>
  <c r="AC41" i="15"/>
  <c r="AB42" i="15"/>
  <c r="AC42" i="15"/>
  <c r="AC36" i="15"/>
  <c r="AB36" i="15"/>
  <c r="AA36" i="15"/>
  <c r="AA37" i="15"/>
  <c r="AA38" i="15"/>
  <c r="AA39" i="15"/>
  <c r="AA40" i="15"/>
  <c r="AA41" i="15"/>
  <c r="AA42" i="15"/>
  <c r="Z37" i="15"/>
  <c r="Z38" i="15"/>
  <c r="Z39" i="15"/>
  <c r="Z40" i="15"/>
  <c r="Z41" i="15"/>
  <c r="Z42" i="15"/>
  <c r="Z36" i="15"/>
  <c r="Z30" i="19"/>
  <c r="AA30" i="19"/>
  <c r="AB30" i="19"/>
  <c r="AC30" i="19"/>
  <c r="Z31" i="19"/>
  <c r="AA31" i="19"/>
  <c r="AB31" i="19"/>
  <c r="AC31" i="19"/>
  <c r="Z32" i="19"/>
  <c r="AA32" i="19"/>
  <c r="AB32" i="19"/>
  <c r="AC32" i="19"/>
  <c r="AC29" i="19"/>
  <c r="AB29" i="19"/>
  <c r="AA29" i="19"/>
  <c r="Z29" i="19"/>
  <c r="T14" i="22"/>
  <c r="T13" i="22"/>
  <c r="T12" i="22"/>
  <c r="T11" i="22"/>
  <c r="T10" i="22"/>
  <c r="T9" i="22"/>
  <c r="T8" i="22"/>
  <c r="T7" i="22"/>
  <c r="T6" i="22"/>
  <c r="T5" i="22"/>
  <c r="T4" i="22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68" i="9"/>
  <c r="V5" i="22"/>
  <c r="X5" i="22" s="1"/>
  <c r="V6" i="22"/>
  <c r="X6" i="22" s="1"/>
  <c r="V7" i="22"/>
  <c r="X7" i="22" s="1"/>
  <c r="V8" i="22"/>
  <c r="X8" i="22" s="1"/>
  <c r="V9" i="22"/>
  <c r="X9" i="22" s="1"/>
  <c r="V10" i="22"/>
  <c r="X10" i="22" s="1"/>
  <c r="V11" i="22"/>
  <c r="X11" i="22" s="1"/>
  <c r="V12" i="22"/>
  <c r="X12" i="22" s="1"/>
  <c r="V13" i="22"/>
  <c r="X13" i="22" s="1"/>
  <c r="V14" i="22"/>
  <c r="X14" i="22" s="1"/>
  <c r="S14" i="22"/>
  <c r="U14" i="22"/>
  <c r="W14" i="22" s="1"/>
  <c r="U13" i="22"/>
  <c r="W13" i="22" s="1"/>
  <c r="U12" i="22"/>
  <c r="W12" i="22" s="1"/>
  <c r="U11" i="22"/>
  <c r="W11" i="22" s="1"/>
  <c r="U10" i="22"/>
  <c r="W10" i="22" s="1"/>
  <c r="U9" i="22"/>
  <c r="W9" i="22" s="1"/>
  <c r="U8" i="22"/>
  <c r="W8" i="22" s="1"/>
  <c r="U7" i="22"/>
  <c r="W7" i="22" s="1"/>
  <c r="U6" i="22"/>
  <c r="W6" i="22" s="1"/>
  <c r="U5" i="22"/>
  <c r="W5" i="22" s="1"/>
  <c r="V4" i="22"/>
  <c r="X4" i="22" s="1"/>
  <c r="U4" i="22"/>
  <c r="W4" i="22" s="1"/>
  <c r="S13" i="22"/>
  <c r="S12" i="22"/>
  <c r="S11" i="22"/>
  <c r="S10" i="22"/>
  <c r="S9" i="22"/>
  <c r="S8" i="22"/>
  <c r="S7" i="22"/>
  <c r="S6" i="22"/>
  <c r="S5" i="22"/>
  <c r="S4" i="22"/>
  <c r="M30" i="21"/>
  <c r="L30" i="21"/>
  <c r="L29" i="21"/>
  <c r="M28" i="21"/>
  <c r="L28" i="21"/>
  <c r="M27" i="21"/>
  <c r="L27" i="21"/>
  <c r="M33" i="21"/>
  <c r="L33" i="21"/>
  <c r="M26" i="21"/>
  <c r="L26" i="21"/>
  <c r="M25" i="21"/>
  <c r="L25" i="21"/>
  <c r="M24" i="21"/>
  <c r="L24" i="21"/>
  <c r="J31" i="21"/>
  <c r="J30" i="21"/>
  <c r="J29" i="21"/>
  <c r="J28" i="21"/>
  <c r="J27" i="21"/>
  <c r="J26" i="21"/>
  <c r="J25" i="21"/>
  <c r="J24" i="21"/>
  <c r="AD28" i="20" l="1"/>
  <c r="AD31" i="20"/>
  <c r="AD35" i="20"/>
  <c r="AD37" i="20"/>
  <c r="AD34" i="20"/>
  <c r="AD30" i="20"/>
  <c r="AD27" i="20"/>
  <c r="AD36" i="12"/>
  <c r="AD34" i="12"/>
  <c r="AD32" i="12"/>
  <c r="AD30" i="12"/>
  <c r="AD28" i="12"/>
  <c r="AD26" i="12"/>
  <c r="Z35" i="14"/>
  <c r="Z33" i="14"/>
  <c r="Z31" i="14"/>
  <c r="Z29" i="14"/>
  <c r="Z27" i="14"/>
  <c r="Z25" i="14"/>
  <c r="AC32" i="16"/>
  <c r="AC30" i="16"/>
  <c r="AC28" i="16"/>
  <c r="AD28" i="15"/>
  <c r="AD30" i="15"/>
  <c r="AC26" i="16"/>
  <c r="Z24" i="19"/>
  <c r="Z22" i="19"/>
  <c r="AH47" i="11"/>
  <c r="AH45" i="11"/>
  <c r="AH43" i="11"/>
  <c r="AH41" i="11"/>
  <c r="AH39" i="11"/>
  <c r="AH37" i="11"/>
  <c r="AH35" i="11"/>
  <c r="AH33" i="11"/>
  <c r="Z34" i="10"/>
  <c r="Z32" i="10"/>
  <c r="Z30" i="10"/>
  <c r="Z28" i="10"/>
  <c r="Z26" i="10"/>
  <c r="AF57" i="10" l="1"/>
  <c r="AF58" i="10"/>
  <c r="AF59" i="10"/>
  <c r="AF60" i="10"/>
  <c r="AF61" i="10"/>
  <c r="AF62" i="10"/>
  <c r="AF63" i="10"/>
  <c r="AF64" i="10"/>
  <c r="AF65" i="10"/>
  <c r="AF66" i="10"/>
  <c r="AF56" i="10"/>
  <c r="AH24" i="19" l="1"/>
  <c r="AG21" i="19"/>
  <c r="AC20" i="19"/>
  <c r="AD20" i="19"/>
  <c r="AI20" i="19" s="1"/>
  <c r="AE20" i="19"/>
  <c r="AJ20" i="19" s="1"/>
  <c r="AB20" i="19"/>
  <c r="AG22" i="19" s="1"/>
  <c r="AM25" i="15"/>
  <c r="AN25" i="15"/>
  <c r="AL26" i="15"/>
  <c r="AM26" i="15"/>
  <c r="AG24" i="15"/>
  <c r="AH24" i="15"/>
  <c r="AI24" i="15"/>
  <c r="AF24" i="15"/>
  <c r="AN26" i="15" s="1"/>
  <c r="AK25" i="16"/>
  <c r="AK28" i="16"/>
  <c r="AL28" i="16"/>
  <c r="AM28" i="16"/>
  <c r="AK29" i="16"/>
  <c r="AJ26" i="16"/>
  <c r="AJ27" i="16"/>
  <c r="AJ28" i="16"/>
  <c r="AJ29" i="16"/>
  <c r="AJ30" i="16"/>
  <c r="AF24" i="16"/>
  <c r="AK24" i="16" s="1"/>
  <c r="AG24" i="16"/>
  <c r="AL24" i="16" s="1"/>
  <c r="AH24" i="16"/>
  <c r="AM24" i="16" s="1"/>
  <c r="AE24" i="16"/>
  <c r="AL25" i="16" s="1"/>
  <c r="AG28" i="14"/>
  <c r="AC24" i="14"/>
  <c r="AD24" i="14"/>
  <c r="AE24" i="14"/>
  <c r="AB24" i="14"/>
  <c r="AJ26" i="14" s="1"/>
  <c r="AN24" i="12"/>
  <c r="AO24" i="12"/>
  <c r="AN27" i="12"/>
  <c r="AO27" i="12"/>
  <c r="AP27" i="12"/>
  <c r="AQ27" i="12"/>
  <c r="AR27" i="12"/>
  <c r="AO29" i="12"/>
  <c r="AP29" i="12"/>
  <c r="AQ29" i="12"/>
  <c r="AR29" i="12"/>
  <c r="AQ33" i="12"/>
  <c r="AR33" i="12"/>
  <c r="AN34" i="12"/>
  <c r="AO34" i="12"/>
  <c r="AM29" i="12"/>
  <c r="AM30" i="12"/>
  <c r="AM31" i="12"/>
  <c r="AM32" i="12"/>
  <c r="AG24" i="12"/>
  <c r="AH24" i="12"/>
  <c r="AI24" i="12"/>
  <c r="AP24" i="12" s="1"/>
  <c r="AJ24" i="12"/>
  <c r="AQ24" i="12" s="1"/>
  <c r="AK24" i="12"/>
  <c r="AF24" i="12"/>
  <c r="AN28" i="12" s="1"/>
  <c r="AG24" i="20"/>
  <c r="AN24" i="20" s="1"/>
  <c r="AH24" i="20"/>
  <c r="AO24" i="20" s="1"/>
  <c r="AI24" i="20"/>
  <c r="AP24" i="20" s="1"/>
  <c r="AJ24" i="20"/>
  <c r="AQ24" i="20" s="1"/>
  <c r="AK24" i="20"/>
  <c r="AR24" i="20" s="1"/>
  <c r="AF24" i="20"/>
  <c r="AN26" i="20" s="1"/>
  <c r="AZ31" i="11"/>
  <c r="AZ38" i="11"/>
  <c r="AZ46" i="11"/>
  <c r="AZ47" i="11"/>
  <c r="AT30" i="11"/>
  <c r="AV31" i="11"/>
  <c r="AW31" i="11"/>
  <c r="AX32" i="11"/>
  <c r="AT34" i="11"/>
  <c r="AU34" i="11"/>
  <c r="AV34" i="11"/>
  <c r="AW34" i="11"/>
  <c r="AX34" i="11"/>
  <c r="AY34" i="11"/>
  <c r="AT35" i="11"/>
  <c r="AU35" i="11"/>
  <c r="AV35" i="11"/>
  <c r="AW37" i="11"/>
  <c r="AX37" i="11"/>
  <c r="AY37" i="11"/>
  <c r="AT38" i="11"/>
  <c r="AU39" i="11"/>
  <c r="AV39" i="11"/>
  <c r="AW39" i="11"/>
  <c r="AX39" i="11"/>
  <c r="AY39" i="11"/>
  <c r="AT40" i="11"/>
  <c r="AU42" i="11"/>
  <c r="AV42" i="11"/>
  <c r="AW42" i="11"/>
  <c r="AX42" i="11"/>
  <c r="AY42" i="11"/>
  <c r="AT43" i="11"/>
  <c r="AU43" i="11"/>
  <c r="AV43" i="11"/>
  <c r="AW44" i="11"/>
  <c r="AX44" i="11"/>
  <c r="AY45" i="11"/>
  <c r="AT46" i="11"/>
  <c r="AU47" i="11"/>
  <c r="AV47" i="11"/>
  <c r="AW47" i="11"/>
  <c r="AX47" i="11"/>
  <c r="AY47" i="11"/>
  <c r="AS30" i="11"/>
  <c r="AS31" i="11"/>
  <c r="AS32" i="11"/>
  <c r="AS42" i="11"/>
  <c r="AS45" i="11"/>
  <c r="AS46" i="11"/>
  <c r="AS47" i="11"/>
  <c r="AS29" i="11"/>
  <c r="AK29" i="11"/>
  <c r="AT29" i="11" s="1"/>
  <c r="AL29" i="11"/>
  <c r="AU29" i="11" s="1"/>
  <c r="AM29" i="11"/>
  <c r="AV29" i="11" s="1"/>
  <c r="AN29" i="11"/>
  <c r="AW29" i="11" s="1"/>
  <c r="AO29" i="11"/>
  <c r="AX29" i="11" s="1"/>
  <c r="AP29" i="11"/>
  <c r="AY29" i="11" s="1"/>
  <c r="AQ29" i="11"/>
  <c r="AJ29" i="11"/>
  <c r="AZ39" i="11" s="1"/>
  <c r="AJ26" i="10"/>
  <c r="AH27" i="10"/>
  <c r="AJ30" i="10"/>
  <c r="AH31" i="10"/>
  <c r="AI31" i="10"/>
  <c r="AJ31" i="10"/>
  <c r="AH32" i="10"/>
  <c r="AI32" i="10"/>
  <c r="AC24" i="10"/>
  <c r="AD24" i="10"/>
  <c r="AE24" i="10"/>
  <c r="AJ24" i="10" s="1"/>
  <c r="AB24" i="10"/>
  <c r="AI27" i="10" s="1"/>
  <c r="AG29" i="9"/>
  <c r="AG41" i="9"/>
  <c r="AG42" i="9"/>
  <c r="AF32" i="9"/>
  <c r="AF33" i="9"/>
  <c r="AB27" i="9"/>
  <c r="AC27" i="9"/>
  <c r="AD27" i="9"/>
  <c r="AA27" i="9"/>
  <c r="AG31" i="9" s="1"/>
  <c r="AH20" i="19" l="1"/>
  <c r="AJ24" i="19"/>
  <c r="AI24" i="19"/>
  <c r="AJ23" i="19"/>
  <c r="AI23" i="19"/>
  <c r="AH23" i="19"/>
  <c r="AJ22" i="19"/>
  <c r="AN24" i="15"/>
  <c r="AL24" i="15"/>
  <c r="AN31" i="15"/>
  <c r="AM31" i="15"/>
  <c r="AL31" i="15"/>
  <c r="AN30" i="15"/>
  <c r="AJ25" i="16"/>
  <c r="AM33" i="16"/>
  <c r="AL33" i="16"/>
  <c r="AL32" i="16"/>
  <c r="AL30" i="16"/>
  <c r="AK30" i="16"/>
  <c r="AM29" i="16"/>
  <c r="AL29" i="16"/>
  <c r="AG27" i="14"/>
  <c r="AG26" i="14"/>
  <c r="AJ31" i="14"/>
  <c r="AI31" i="14"/>
  <c r="AH31" i="14"/>
  <c r="AI26" i="14"/>
  <c r="AH26" i="14"/>
  <c r="AJ25" i="14"/>
  <c r="AR32" i="12"/>
  <c r="AQ36" i="12"/>
  <c r="AP32" i="12"/>
  <c r="AR26" i="12"/>
  <c r="AR24" i="12"/>
  <c r="AQ26" i="12"/>
  <c r="AP33" i="12"/>
  <c r="AN31" i="12"/>
  <c r="AM37" i="12"/>
  <c r="AO36" i="12"/>
  <c r="AR30" i="12"/>
  <c r="AP26" i="12"/>
  <c r="AP37" i="12"/>
  <c r="AN37" i="12"/>
  <c r="AO26" i="12"/>
  <c r="AO37" i="12"/>
  <c r="AP36" i="12"/>
  <c r="AM36" i="12"/>
  <c r="AN36" i="12"/>
  <c r="AM35" i="12"/>
  <c r="AR35" i="12"/>
  <c r="AP30" i="12"/>
  <c r="AN26" i="12"/>
  <c r="AO33" i="12"/>
  <c r="AR36" i="12"/>
  <c r="AQ30" i="12"/>
  <c r="AM34" i="12"/>
  <c r="AQ35" i="12"/>
  <c r="AO30" i="12"/>
  <c r="AM27" i="12"/>
  <c r="AN33" i="12"/>
  <c r="AQ32" i="12"/>
  <c r="AM24" i="12"/>
  <c r="AM33" i="12"/>
  <c r="AO35" i="12"/>
  <c r="AN30" i="12"/>
  <c r="AR27" i="20"/>
  <c r="AN32" i="20"/>
  <c r="AM30" i="20"/>
  <c r="AP34" i="20"/>
  <c r="AQ38" i="20"/>
  <c r="AQ28" i="20"/>
  <c r="AN34" i="20"/>
  <c r="AO38" i="20"/>
  <c r="AR33" i="20"/>
  <c r="AN38" i="20"/>
  <c r="AQ37" i="20"/>
  <c r="AQ27" i="20"/>
  <c r="AM24" i="20"/>
  <c r="AP37" i="20"/>
  <c r="AR31" i="20"/>
  <c r="AP27" i="20"/>
  <c r="AR28" i="20"/>
  <c r="AO27" i="20"/>
  <c r="AP38" i="20"/>
  <c r="AN27" i="20"/>
  <c r="AR25" i="20"/>
  <c r="AQ25" i="20"/>
  <c r="AP28" i="20"/>
  <c r="AO28" i="20"/>
  <c r="AN28" i="20"/>
  <c r="AO32" i="20"/>
  <c r="AQ31" i="20"/>
  <c r="AP25" i="20"/>
  <c r="AM38" i="20"/>
  <c r="AP31" i="20"/>
  <c r="AO31" i="20"/>
  <c r="AN31" i="20"/>
  <c r="AO35" i="20"/>
  <c r="AO25" i="20"/>
  <c r="AQ33" i="20"/>
  <c r="AR37" i="20"/>
  <c r="AO37" i="20"/>
  <c r="AM37" i="20"/>
  <c r="AM36" i="20"/>
  <c r="AM35" i="20"/>
  <c r="AR30" i="20"/>
  <c r="AM33" i="20"/>
  <c r="AQ30" i="20"/>
  <c r="AM32" i="20"/>
  <c r="AR34" i="20"/>
  <c r="AP30" i="20"/>
  <c r="AN25" i="20"/>
  <c r="AO34" i="20"/>
  <c r="AN37" i="20"/>
  <c r="AR36" i="20"/>
  <c r="AP35" i="20"/>
  <c r="AM34" i="20"/>
  <c r="AN35" i="20"/>
  <c r="AM31" i="20"/>
  <c r="AQ34" i="20"/>
  <c r="AN29" i="20"/>
  <c r="AS44" i="11"/>
  <c r="AX45" i="11"/>
  <c r="AT42" i="11"/>
  <c r="AV37" i="11"/>
  <c r="AW32" i="11"/>
  <c r="AZ37" i="11"/>
  <c r="AS43" i="11"/>
  <c r="AW45" i="11"/>
  <c r="AY41" i="11"/>
  <c r="AU37" i="11"/>
  <c r="AV32" i="11"/>
  <c r="AZ36" i="11"/>
  <c r="AZ35" i="11"/>
  <c r="AV45" i="11"/>
  <c r="AX40" i="11"/>
  <c r="AT37" i="11"/>
  <c r="AU32" i="11"/>
  <c r="AS41" i="11"/>
  <c r="AU45" i="11"/>
  <c r="AW40" i="11"/>
  <c r="AY36" i="11"/>
  <c r="AT32" i="11"/>
  <c r="AZ34" i="11"/>
  <c r="AS34" i="11"/>
  <c r="AT45" i="11"/>
  <c r="AV40" i="11"/>
  <c r="AX36" i="11"/>
  <c r="AY31" i="11"/>
  <c r="AZ33" i="11"/>
  <c r="AS33" i="11"/>
  <c r="AY44" i="11"/>
  <c r="AU40" i="11"/>
  <c r="AW36" i="11"/>
  <c r="AX31" i="11"/>
  <c r="AZ32" i="11"/>
  <c r="AH26" i="10"/>
  <c r="AI24" i="10"/>
  <c r="AI26" i="10"/>
  <c r="AG28" i="10"/>
  <c r="AG26" i="10"/>
  <c r="AH24" i="10"/>
  <c r="AG30" i="10"/>
  <c r="AJ25" i="10"/>
  <c r="AG29" i="10"/>
  <c r="AI25" i="10"/>
  <c r="AH25" i="10"/>
  <c r="AG27" i="10"/>
  <c r="AG25" i="10"/>
  <c r="AI22" i="19"/>
  <c r="AH22" i="19"/>
  <c r="AJ21" i="19"/>
  <c r="AI21" i="19"/>
  <c r="AG20" i="19"/>
  <c r="AH21" i="19"/>
  <c r="AG24" i="19"/>
  <c r="AG23" i="19"/>
  <c r="AK24" i="15"/>
  <c r="AM30" i="15"/>
  <c r="AL29" i="15"/>
  <c r="AL25" i="15"/>
  <c r="AL30" i="15"/>
  <c r="AN29" i="15"/>
  <c r="AM29" i="15"/>
  <c r="AN28" i="15"/>
  <c r="AK30" i="15"/>
  <c r="AL28" i="15"/>
  <c r="AN27" i="15"/>
  <c r="AK26" i="15"/>
  <c r="AL27" i="15"/>
  <c r="AM24" i="15"/>
  <c r="AK31" i="15"/>
  <c r="AM28" i="15"/>
  <c r="AK29" i="15"/>
  <c r="AK28" i="15"/>
  <c r="AK27" i="15"/>
  <c r="AM27" i="15"/>
  <c r="AK25" i="15"/>
  <c r="AK33" i="16"/>
  <c r="AM27" i="16"/>
  <c r="AM32" i="16"/>
  <c r="AL27" i="16"/>
  <c r="AK27" i="16"/>
  <c r="AM26" i="16"/>
  <c r="AL26" i="16"/>
  <c r="AM31" i="16"/>
  <c r="AJ33" i="16"/>
  <c r="AL31" i="16"/>
  <c r="AK26" i="16"/>
  <c r="AK32" i="16"/>
  <c r="AJ32" i="16"/>
  <c r="AK31" i="16"/>
  <c r="AM25" i="16"/>
  <c r="AJ24" i="16"/>
  <c r="AJ31" i="16"/>
  <c r="AM30" i="16"/>
  <c r="AG25" i="14"/>
  <c r="AJ24" i="14"/>
  <c r="AI24" i="14"/>
  <c r="AH29" i="14"/>
  <c r="AJ28" i="14"/>
  <c r="AJ30" i="14"/>
  <c r="AI30" i="14"/>
  <c r="AI29" i="14"/>
  <c r="AI25" i="14"/>
  <c r="AJ35" i="14"/>
  <c r="AH24" i="14"/>
  <c r="AJ34" i="14"/>
  <c r="AH25" i="14"/>
  <c r="AI35" i="14"/>
  <c r="AH30" i="14"/>
  <c r="AH35" i="14"/>
  <c r="AG24" i="14"/>
  <c r="AG35" i="14"/>
  <c r="AJ33" i="14"/>
  <c r="AG32" i="14"/>
  <c r="AJ29" i="14"/>
  <c r="AI34" i="14"/>
  <c r="AH34" i="14"/>
  <c r="AG34" i="14"/>
  <c r="AI28" i="14"/>
  <c r="AG33" i="14"/>
  <c r="AI33" i="14"/>
  <c r="AH28" i="14"/>
  <c r="AH33" i="14"/>
  <c r="AJ27" i="14"/>
  <c r="AG31" i="14"/>
  <c r="AJ32" i="14"/>
  <c r="AI27" i="14"/>
  <c r="AG30" i="14"/>
  <c r="AI32" i="14"/>
  <c r="AH27" i="14"/>
  <c r="AG29" i="14"/>
  <c r="AH32" i="14"/>
  <c r="AM28" i="12"/>
  <c r="AP35" i="12"/>
  <c r="AO32" i="12"/>
  <c r="AN29" i="12"/>
  <c r="AR25" i="12"/>
  <c r="AN32" i="12"/>
  <c r="AR28" i="12"/>
  <c r="AQ25" i="12"/>
  <c r="AM26" i="12"/>
  <c r="AN35" i="12"/>
  <c r="AR31" i="12"/>
  <c r="AQ28" i="12"/>
  <c r="AP25" i="12"/>
  <c r="AM25" i="12"/>
  <c r="AR34" i="12"/>
  <c r="AQ31" i="12"/>
  <c r="AP28" i="12"/>
  <c r="AO25" i="12"/>
  <c r="AR37" i="12"/>
  <c r="AQ34" i="12"/>
  <c r="AP31" i="12"/>
  <c r="AO28" i="12"/>
  <c r="AN25" i="12"/>
  <c r="AQ37" i="12"/>
  <c r="AP34" i="12"/>
  <c r="AO31" i="12"/>
  <c r="AM29" i="20"/>
  <c r="AQ26" i="20"/>
  <c r="AQ36" i="20"/>
  <c r="AO33" i="20"/>
  <c r="AR29" i="20"/>
  <c r="AM26" i="20"/>
  <c r="AN36" i="20"/>
  <c r="AR32" i="20"/>
  <c r="AQ29" i="20"/>
  <c r="AP26" i="20"/>
  <c r="AP33" i="20"/>
  <c r="AM28" i="20"/>
  <c r="AN30" i="20"/>
  <c r="AM27" i="20"/>
  <c r="AN33" i="20"/>
  <c r="AM25" i="20"/>
  <c r="AR35" i="20"/>
  <c r="AQ32" i="20"/>
  <c r="AP29" i="20"/>
  <c r="AO26" i="20"/>
  <c r="AO30" i="20"/>
  <c r="AP36" i="20"/>
  <c r="AR26" i="20"/>
  <c r="AO36" i="20"/>
  <c r="AR38" i="20"/>
  <c r="AQ35" i="20"/>
  <c r="AP32" i="20"/>
  <c r="AO29" i="20"/>
  <c r="AZ30" i="11"/>
  <c r="AY33" i="11"/>
  <c r="AU31" i="11"/>
  <c r="AZ45" i="11"/>
  <c r="AZ29" i="11"/>
  <c r="AS40" i="11"/>
  <c r="AV44" i="11"/>
  <c r="AV36" i="11"/>
  <c r="AZ44" i="11"/>
  <c r="AY46" i="11"/>
  <c r="AU44" i="11"/>
  <c r="AU36" i="11"/>
  <c r="AW33" i="11"/>
  <c r="AY30" i="11"/>
  <c r="AZ43" i="11"/>
  <c r="AT31" i="11"/>
  <c r="AT44" i="11"/>
  <c r="AV41" i="11"/>
  <c r="AX38" i="11"/>
  <c r="AX30" i="11"/>
  <c r="AZ42" i="11"/>
  <c r="AX41" i="11"/>
  <c r="AS38" i="11"/>
  <c r="AS37" i="11"/>
  <c r="AW46" i="11"/>
  <c r="AY43" i="11"/>
  <c r="AU41" i="11"/>
  <c r="AW38" i="11"/>
  <c r="AY35" i="11"/>
  <c r="AU33" i="11"/>
  <c r="AW30" i="11"/>
  <c r="AZ41" i="11"/>
  <c r="AT47" i="11"/>
  <c r="AX33" i="11"/>
  <c r="AS39" i="11"/>
  <c r="AY38" i="11"/>
  <c r="AX46" i="11"/>
  <c r="AV33" i="11"/>
  <c r="AS36" i="11"/>
  <c r="AV46" i="11"/>
  <c r="AX43" i="11"/>
  <c r="AT41" i="11"/>
  <c r="AV38" i="11"/>
  <c r="AX35" i="11"/>
  <c r="AT33" i="11"/>
  <c r="AV30" i="11"/>
  <c r="AZ40" i="11"/>
  <c r="AT39" i="11"/>
  <c r="AW41" i="11"/>
  <c r="AT36" i="11"/>
  <c r="AS35" i="11"/>
  <c r="AU46" i="11"/>
  <c r="AW43" i="11"/>
  <c r="AY40" i="11"/>
  <c r="AU38" i="11"/>
  <c r="AW35" i="11"/>
  <c r="AY32" i="11"/>
  <c r="AU30" i="11"/>
  <c r="AH30" i="10"/>
  <c r="AJ35" i="10"/>
  <c r="AH35" i="10"/>
  <c r="AG24" i="10"/>
  <c r="AI34" i="10"/>
  <c r="AH29" i="10"/>
  <c r="AI30" i="10"/>
  <c r="AJ29" i="10"/>
  <c r="AG35" i="10"/>
  <c r="AH34" i="10"/>
  <c r="AJ28" i="10"/>
  <c r="AI29" i="10"/>
  <c r="AG34" i="10"/>
  <c r="AJ33" i="10"/>
  <c r="AI28" i="10"/>
  <c r="AI33" i="10"/>
  <c r="AI35" i="10"/>
  <c r="AH28" i="10"/>
  <c r="AG32" i="10"/>
  <c r="AH33" i="10"/>
  <c r="AJ27" i="10"/>
  <c r="AJ34" i="10"/>
  <c r="AG33" i="10"/>
  <c r="AG31" i="10"/>
  <c r="AJ32" i="10"/>
  <c r="AG30" i="9"/>
  <c r="AG27" i="9"/>
  <c r="AF39" i="9"/>
  <c r="AH27" i="9"/>
  <c r="AF38" i="9"/>
  <c r="AF42" i="9"/>
  <c r="AF37" i="9"/>
  <c r="AF41" i="9"/>
  <c r="AF40" i="9"/>
  <c r="AF36" i="9"/>
  <c r="AF35" i="9"/>
  <c r="AI27" i="9"/>
  <c r="AF34" i="9"/>
  <c r="AF31" i="9"/>
  <c r="AF30" i="9"/>
  <c r="AF29" i="9"/>
  <c r="AF27" i="9"/>
  <c r="AF28" i="9"/>
  <c r="AG28" i="9"/>
  <c r="AF43" i="9"/>
  <c r="AG43" i="9"/>
  <c r="AG40" i="9"/>
  <c r="AG39" i="9"/>
  <c r="AG38" i="9"/>
  <c r="AG37" i="9"/>
  <c r="AG36" i="9"/>
  <c r="AG35" i="9"/>
  <c r="AG34" i="9"/>
  <c r="AG33" i="9"/>
  <c r="AG32" i="9"/>
  <c r="X39" i="19" l="1"/>
  <c r="Y39" i="19"/>
  <c r="X40" i="19"/>
  <c r="Y40" i="19"/>
  <c r="X41" i="19"/>
  <c r="Y41" i="19"/>
  <c r="Y38" i="19"/>
  <c r="X38" i="19"/>
  <c r="X49" i="15"/>
  <c r="Y49" i="15"/>
  <c r="X50" i="15"/>
  <c r="Y50" i="15"/>
  <c r="X51" i="15"/>
  <c r="Y51" i="15"/>
  <c r="X52" i="15"/>
  <c r="Y52" i="15"/>
  <c r="X53" i="15"/>
  <c r="Y53" i="15"/>
  <c r="X54" i="15"/>
  <c r="Y54" i="15"/>
  <c r="Y48" i="15"/>
  <c r="X48" i="15"/>
  <c r="X53" i="16"/>
  <c r="Y53" i="16"/>
  <c r="X54" i="16"/>
  <c r="Y54" i="16"/>
  <c r="X55" i="16"/>
  <c r="Y55" i="16"/>
  <c r="X56" i="16"/>
  <c r="Y56" i="16"/>
  <c r="X57" i="16"/>
  <c r="Y57" i="16"/>
  <c r="X58" i="16"/>
  <c r="Y58" i="16"/>
  <c r="X59" i="16"/>
  <c r="Y59" i="16"/>
  <c r="X60" i="16"/>
  <c r="Y60" i="16"/>
  <c r="Y52" i="16"/>
  <c r="X52" i="16"/>
  <c r="X57" i="14"/>
  <c r="Y57" i="14"/>
  <c r="X58" i="14"/>
  <c r="Y58" i="14"/>
  <c r="X59" i="14"/>
  <c r="Y59" i="14"/>
  <c r="X60" i="14"/>
  <c r="Y60" i="14"/>
  <c r="X61" i="14"/>
  <c r="Y61" i="14"/>
  <c r="X62" i="14"/>
  <c r="Y62" i="14"/>
  <c r="X63" i="14"/>
  <c r="Y63" i="14"/>
  <c r="X64" i="14"/>
  <c r="Y64" i="14"/>
  <c r="X65" i="14"/>
  <c r="Y65" i="14"/>
  <c r="X66" i="14"/>
  <c r="Y66" i="14"/>
  <c r="Y56" i="14"/>
  <c r="X56" i="14"/>
  <c r="X62" i="20"/>
  <c r="X63" i="20"/>
  <c r="Y63" i="20"/>
  <c r="X64" i="20"/>
  <c r="Y64" i="20"/>
  <c r="X65" i="20"/>
  <c r="Y65" i="20"/>
  <c r="X66" i="20"/>
  <c r="Y66" i="20"/>
  <c r="X67" i="20"/>
  <c r="Y67" i="20"/>
  <c r="X68" i="20"/>
  <c r="Y68" i="20"/>
  <c r="X69" i="20"/>
  <c r="Y69" i="20"/>
  <c r="X70" i="20"/>
  <c r="Y70" i="20"/>
  <c r="X71" i="20"/>
  <c r="Y71" i="20"/>
  <c r="X72" i="20"/>
  <c r="Y72" i="20"/>
  <c r="X73" i="20"/>
  <c r="Y73" i="20"/>
  <c r="X74" i="20"/>
  <c r="Y74" i="20"/>
  <c r="X75" i="20"/>
  <c r="Y75" i="20"/>
  <c r="Y62" i="20"/>
  <c r="X61" i="12"/>
  <c r="Y61" i="12"/>
  <c r="X62" i="12"/>
  <c r="Y62" i="12"/>
  <c r="X63" i="12"/>
  <c r="Y63" i="12"/>
  <c r="X64" i="12"/>
  <c r="Y64" i="12"/>
  <c r="X65" i="12"/>
  <c r="Y65" i="12"/>
  <c r="X66" i="12"/>
  <c r="Y66" i="12"/>
  <c r="X67" i="12"/>
  <c r="Y67" i="12"/>
  <c r="X68" i="12"/>
  <c r="Y68" i="12"/>
  <c r="X69" i="12"/>
  <c r="Y69" i="12"/>
  <c r="X70" i="12"/>
  <c r="Y70" i="12"/>
  <c r="X71" i="12"/>
  <c r="Y71" i="12"/>
  <c r="X72" i="12"/>
  <c r="Y72" i="12"/>
  <c r="Y60" i="12"/>
  <c r="X60" i="12"/>
  <c r="X76" i="11"/>
  <c r="Y76" i="11"/>
  <c r="X77" i="11"/>
  <c r="Y77" i="11"/>
  <c r="X78" i="11"/>
  <c r="Y78" i="11"/>
  <c r="X79" i="11"/>
  <c r="Y79" i="11"/>
  <c r="X80" i="11"/>
  <c r="Y80" i="11"/>
  <c r="X81" i="11"/>
  <c r="Y81" i="11"/>
  <c r="X82" i="11"/>
  <c r="Y82" i="11"/>
  <c r="X83" i="11"/>
  <c r="Y83" i="11"/>
  <c r="X84" i="11"/>
  <c r="Y84" i="11"/>
  <c r="X85" i="11"/>
  <c r="Y85" i="11"/>
  <c r="X86" i="11"/>
  <c r="Y86" i="11"/>
  <c r="X87" i="11"/>
  <c r="Y87" i="11"/>
  <c r="X88" i="11"/>
  <c r="Y88" i="11"/>
  <c r="X89" i="11"/>
  <c r="Y89" i="11"/>
  <c r="X90" i="11"/>
  <c r="Y90" i="11"/>
  <c r="X91" i="11"/>
  <c r="Y91" i="11"/>
  <c r="X92" i="11"/>
  <c r="Y92" i="11"/>
  <c r="Y75" i="11"/>
  <c r="X75" i="11"/>
  <c r="X57" i="10"/>
  <c r="Y57" i="10"/>
  <c r="X58" i="10"/>
  <c r="Y58" i="10"/>
  <c r="X59" i="10"/>
  <c r="Y59" i="10"/>
  <c r="X60" i="10"/>
  <c r="Y60" i="10"/>
  <c r="X61" i="10"/>
  <c r="Y61" i="10"/>
  <c r="X62" i="10"/>
  <c r="Y62" i="10"/>
  <c r="X63" i="10"/>
  <c r="Y63" i="10"/>
  <c r="X64" i="10"/>
  <c r="Y64" i="10"/>
  <c r="X65" i="10"/>
  <c r="Y65" i="10"/>
  <c r="X66" i="10"/>
  <c r="Y66" i="10"/>
  <c r="Y56" i="10"/>
  <c r="X56" i="10"/>
  <c r="W83" i="9"/>
  <c r="X83" i="9"/>
  <c r="W68" i="9"/>
  <c r="X68" i="9"/>
  <c r="W69" i="9"/>
  <c r="X69" i="9"/>
  <c r="W70" i="9"/>
  <c r="X70" i="9"/>
  <c r="W71" i="9"/>
  <c r="X71" i="9"/>
  <c r="W72" i="9"/>
  <c r="X72" i="9"/>
  <c r="W73" i="9"/>
  <c r="X73" i="9"/>
  <c r="W74" i="9"/>
  <c r="X74" i="9"/>
  <c r="W75" i="9"/>
  <c r="X75" i="9"/>
  <c r="W76" i="9"/>
  <c r="X76" i="9"/>
  <c r="W77" i="9"/>
  <c r="X77" i="9"/>
  <c r="W78" i="9"/>
  <c r="X78" i="9"/>
  <c r="W79" i="9"/>
  <c r="X79" i="9"/>
  <c r="W80" i="9"/>
  <c r="X80" i="9"/>
  <c r="W81" i="9"/>
  <c r="X81" i="9"/>
  <c r="W82" i="9"/>
  <c r="X82" i="9"/>
  <c r="K14" i="22"/>
  <c r="K4" i="22"/>
  <c r="K5" i="22"/>
  <c r="K6" i="22"/>
  <c r="K7" i="22"/>
  <c r="K8" i="22"/>
  <c r="K9" i="22"/>
  <c r="K10" i="22"/>
  <c r="K11" i="22"/>
  <c r="K12" i="22"/>
  <c r="K13" i="22"/>
  <c r="K3" i="22"/>
  <c r="C17" i="22" l="1"/>
  <c r="D17" i="22"/>
  <c r="E17" i="22"/>
  <c r="F17" i="22"/>
  <c r="C18" i="22"/>
  <c r="D18" i="22"/>
  <c r="E18" i="22"/>
  <c r="F18" i="22"/>
  <c r="C19" i="22"/>
  <c r="C31" i="22" s="1"/>
  <c r="D19" i="22"/>
  <c r="E19" i="22"/>
  <c r="F19" i="22"/>
  <c r="C20" i="22"/>
  <c r="C32" i="22" s="1"/>
  <c r="D20" i="22"/>
  <c r="E20" i="22"/>
  <c r="F20" i="22"/>
  <c r="C21" i="22"/>
  <c r="D21" i="22"/>
  <c r="E21" i="22"/>
  <c r="F21" i="22"/>
  <c r="C22" i="22"/>
  <c r="D22" i="22"/>
  <c r="E22" i="22"/>
  <c r="F22" i="22"/>
  <c r="C23" i="22"/>
  <c r="C35" i="22" s="1"/>
  <c r="D23" i="22"/>
  <c r="E23" i="22"/>
  <c r="F23" i="22"/>
  <c r="C24" i="22"/>
  <c r="C36" i="22" s="1"/>
  <c r="D24" i="22"/>
  <c r="E24" i="22"/>
  <c r="F24" i="22"/>
  <c r="C25" i="22"/>
  <c r="C37" i="22" s="1"/>
  <c r="D25" i="22"/>
  <c r="E25" i="22"/>
  <c r="F25" i="22"/>
  <c r="C26" i="22"/>
  <c r="C38" i="22" s="1"/>
  <c r="D26" i="22"/>
  <c r="E26" i="22"/>
  <c r="F26" i="22"/>
  <c r="F16" i="22"/>
  <c r="E16" i="22"/>
  <c r="D16" i="22"/>
  <c r="C16" i="22"/>
  <c r="C28" i="22" s="1"/>
  <c r="I4" i="22"/>
  <c r="L4" i="22" s="1"/>
  <c r="I5" i="22"/>
  <c r="L5" i="22" s="1"/>
  <c r="I6" i="22"/>
  <c r="L6" i="22" s="1"/>
  <c r="I7" i="22"/>
  <c r="L7" i="22" s="1"/>
  <c r="I8" i="22"/>
  <c r="L8" i="22" s="1"/>
  <c r="I9" i="22"/>
  <c r="L9" i="22" s="1"/>
  <c r="I10" i="22"/>
  <c r="L10" i="22" s="1"/>
  <c r="I11" i="22"/>
  <c r="L11" i="22" s="1"/>
  <c r="I12" i="22"/>
  <c r="L12" i="22" s="1"/>
  <c r="I13" i="22"/>
  <c r="I14" i="22"/>
  <c r="L14" i="22" s="1"/>
  <c r="I3" i="22"/>
  <c r="L3" i="22" s="1"/>
  <c r="H41" i="21"/>
  <c r="G41" i="21"/>
  <c r="F41" i="21"/>
  <c r="E41" i="21"/>
  <c r="D41" i="21"/>
  <c r="H38" i="21"/>
  <c r="G38" i="21"/>
  <c r="F38" i="21"/>
  <c r="E38" i="21"/>
  <c r="D38" i="21"/>
  <c r="B34" i="16"/>
  <c r="B32" i="20"/>
  <c r="C29" i="22" l="1"/>
  <c r="C30" i="22"/>
  <c r="C34" i="22"/>
  <c r="C33" i="22"/>
  <c r="P14" i="22"/>
  <c r="L13" i="22"/>
  <c r="T24" i="16"/>
  <c r="U24" i="16"/>
  <c r="T24" i="15"/>
  <c r="U24" i="15"/>
  <c r="P23" i="15"/>
  <c r="P24" i="15" s="1"/>
  <c r="Y27" i="15" s="1"/>
  <c r="V29" i="11"/>
  <c r="W29" i="11"/>
  <c r="Q20" i="19"/>
  <c r="R20" i="19"/>
  <c r="S20" i="19"/>
  <c r="P19" i="19"/>
  <c r="P20" i="19" s="1"/>
  <c r="X21" i="19" s="1"/>
  <c r="U29" i="11"/>
  <c r="T29" i="11"/>
  <c r="S24" i="15"/>
  <c r="R24" i="15"/>
  <c r="Q24" i="15"/>
  <c r="P23" i="16"/>
  <c r="P24" i="16" s="1"/>
  <c r="S24" i="16"/>
  <c r="R24" i="16"/>
  <c r="Q24" i="16"/>
  <c r="P23" i="14"/>
  <c r="P24" i="14" s="1"/>
  <c r="S24" i="14"/>
  <c r="R24" i="14"/>
  <c r="Q24" i="14"/>
  <c r="P23" i="12"/>
  <c r="P24" i="12" s="1"/>
  <c r="U24" i="12"/>
  <c r="T24" i="12"/>
  <c r="S24" i="12"/>
  <c r="R24" i="12"/>
  <c r="Q24" i="12"/>
  <c r="T24" i="20"/>
  <c r="U24" i="20"/>
  <c r="P28" i="11"/>
  <c r="P29" i="11" s="1"/>
  <c r="P23" i="20"/>
  <c r="P24" i="20" s="1"/>
  <c r="Z26" i="20" s="1"/>
  <c r="S24" i="20"/>
  <c r="R24" i="20"/>
  <c r="Q24" i="20"/>
  <c r="S29" i="11"/>
  <c r="R29" i="11"/>
  <c r="Q29" i="11"/>
  <c r="B29" i="11"/>
  <c r="Q24" i="10"/>
  <c r="X27" i="10"/>
  <c r="U30" i="10"/>
  <c r="AC61" i="10" s="1"/>
  <c r="P23" i="10"/>
  <c r="S24" i="10"/>
  <c r="R24" i="10"/>
  <c r="P24" i="10"/>
  <c r="X26" i="10" s="1"/>
  <c r="B15" i="10"/>
  <c r="P27" i="9"/>
  <c r="Q27" i="9"/>
  <c r="R27" i="9"/>
  <c r="O26" i="9"/>
  <c r="O27" i="9" s="1"/>
  <c r="B16" i="14"/>
  <c r="W30" i="10" l="1"/>
  <c r="W24" i="10"/>
  <c r="V30" i="10"/>
  <c r="W20" i="19"/>
  <c r="U21" i="19"/>
  <c r="AC38" i="19" s="1"/>
  <c r="X22" i="19"/>
  <c r="X20" i="19"/>
  <c r="W22" i="19"/>
  <c r="W21" i="19"/>
  <c r="X23" i="19"/>
  <c r="U23" i="19"/>
  <c r="AC40" i="19" s="1"/>
  <c r="V22" i="19"/>
  <c r="V21" i="19"/>
  <c r="X24" i="19"/>
  <c r="W24" i="19"/>
  <c r="V24" i="19"/>
  <c r="U24" i="19"/>
  <c r="AC41" i="19" s="1"/>
  <c r="V23" i="19"/>
  <c r="U22" i="19"/>
  <c r="AC39" i="19" s="1"/>
  <c r="V20" i="19"/>
  <c r="W23" i="19"/>
  <c r="U20" i="19"/>
  <c r="W28" i="15"/>
  <c r="AC51" i="15" s="1"/>
  <c r="Z27" i="15"/>
  <c r="AA24" i="15"/>
  <c r="X29" i="15"/>
  <c r="W27" i="15"/>
  <c r="AC50" i="15" s="1"/>
  <c r="V27" i="10"/>
  <c r="V26" i="10"/>
  <c r="X25" i="10"/>
  <c r="W34" i="10"/>
  <c r="W26" i="10"/>
  <c r="U26" i="10"/>
  <c r="AC57" i="10" s="1"/>
  <c r="V24" i="10"/>
  <c r="X24" i="10"/>
  <c r="AE58" i="10"/>
  <c r="AE66" i="10"/>
  <c r="AE56" i="10"/>
  <c r="AE61" i="10"/>
  <c r="AE62" i="10"/>
  <c r="AE63" i="10"/>
  <c r="AE64" i="10"/>
  <c r="AE59" i="10"/>
  <c r="AE60" i="10"/>
  <c r="AE57" i="10"/>
  <c r="AE65" i="10"/>
  <c r="V34" i="10"/>
  <c r="U34" i="10"/>
  <c r="AC65" i="10" s="1"/>
  <c r="U27" i="9"/>
  <c r="V27" i="9"/>
  <c r="Z26" i="15"/>
  <c r="Z25" i="15"/>
  <c r="W31" i="15"/>
  <c r="AC54" i="15" s="1"/>
  <c r="AB24" i="15"/>
  <c r="Z31" i="15"/>
  <c r="X31" i="15"/>
  <c r="Y25" i="15"/>
  <c r="Y30" i="15"/>
  <c r="X30" i="15"/>
  <c r="Z29" i="15"/>
  <c r="X27" i="15"/>
  <c r="Y26" i="15"/>
  <c r="X26" i="15"/>
  <c r="W26" i="15"/>
  <c r="AC49" i="15" s="1"/>
  <c r="Z30" i="15"/>
  <c r="X25" i="15"/>
  <c r="W30" i="15"/>
  <c r="AC53" i="15" s="1"/>
  <c r="Y29" i="15"/>
  <c r="U3" i="12"/>
  <c r="U2" i="12"/>
  <c r="X33" i="10"/>
  <c r="X29" i="10"/>
  <c r="W29" i="10"/>
  <c r="W25" i="10"/>
  <c r="U25" i="10"/>
  <c r="AC56" i="10" s="1"/>
  <c r="X32" i="10"/>
  <c r="W28" i="10"/>
  <c r="V32" i="10"/>
  <c r="U32" i="10"/>
  <c r="AC63" i="10" s="1"/>
  <c r="X35" i="10"/>
  <c r="W31" i="10"/>
  <c r="V31" i="10"/>
  <c r="U35" i="10"/>
  <c r="AC66" i="10" s="1"/>
  <c r="U31" i="10"/>
  <c r="AC62" i="10" s="1"/>
  <c r="U27" i="10"/>
  <c r="AC58" i="10" s="1"/>
  <c r="W33" i="10"/>
  <c r="V33" i="10"/>
  <c r="V29" i="10"/>
  <c r="V25" i="10"/>
  <c r="U33" i="10"/>
  <c r="AC64" i="10" s="1"/>
  <c r="U29" i="10"/>
  <c r="AC60" i="10" s="1"/>
  <c r="U24" i="10"/>
  <c r="X28" i="10"/>
  <c r="W32" i="10"/>
  <c r="V28" i="10"/>
  <c r="U28" i="10"/>
  <c r="AC59" i="10" s="1"/>
  <c r="X31" i="10"/>
  <c r="W35" i="10"/>
  <c r="W27" i="10"/>
  <c r="V35" i="10"/>
  <c r="X34" i="10"/>
  <c r="X30" i="10"/>
  <c r="U43" i="9"/>
  <c r="T43" i="9"/>
  <c r="V43" i="9"/>
  <c r="W43" i="9"/>
  <c r="W29" i="9"/>
  <c r="U35" i="9"/>
  <c r="V40" i="9"/>
  <c r="T31" i="9"/>
  <c r="Y31" i="9" s="1"/>
  <c r="W30" i="9"/>
  <c r="V41" i="9"/>
  <c r="T34" i="9"/>
  <c r="U31" i="9"/>
  <c r="W41" i="9"/>
  <c r="V31" i="9"/>
  <c r="U42" i="9"/>
  <c r="T36" i="9"/>
  <c r="W31" i="9"/>
  <c r="V42" i="9"/>
  <c r="T37" i="9"/>
  <c r="Y37" i="9" s="1"/>
  <c r="U32" i="9"/>
  <c r="W42" i="9"/>
  <c r="T38" i="9"/>
  <c r="W37" i="9"/>
  <c r="T39" i="9"/>
  <c r="Y39" i="9" s="1"/>
  <c r="U38" i="9"/>
  <c r="T40" i="9"/>
  <c r="U33" i="9"/>
  <c r="T27" i="9"/>
  <c r="W38" i="9"/>
  <c r="U39" i="9"/>
  <c r="U28" i="9"/>
  <c r="U34" i="9"/>
  <c r="T28" i="9"/>
  <c r="U29" i="9"/>
  <c r="T29" i="9"/>
  <c r="Y29" i="9" s="1"/>
  <c r="V29" i="9"/>
  <c r="W34" i="9"/>
  <c r="T30" i="9"/>
  <c r="U30" i="9"/>
  <c r="V35" i="9"/>
  <c r="W40" i="9"/>
  <c r="T32" i="9"/>
  <c r="V30" i="9"/>
  <c r="W35" i="9"/>
  <c r="U41" i="9"/>
  <c r="T33" i="9"/>
  <c r="U36" i="9"/>
  <c r="V36" i="9"/>
  <c r="T35" i="9"/>
  <c r="W36" i="9"/>
  <c r="U37" i="9"/>
  <c r="V37" i="9"/>
  <c r="V32" i="9"/>
  <c r="V28" i="9"/>
  <c r="W32" i="9"/>
  <c r="W28" i="9"/>
  <c r="V38" i="9"/>
  <c r="T41" i="9"/>
  <c r="Y41" i="9" s="1"/>
  <c r="V33" i="9"/>
  <c r="T42" i="9"/>
  <c r="W33" i="9"/>
  <c r="V39" i="9"/>
  <c r="W27" i="9"/>
  <c r="V34" i="9"/>
  <c r="W39" i="9"/>
  <c r="U40" i="9"/>
  <c r="AF29" i="11"/>
  <c r="AA43" i="11"/>
  <c r="Y29" i="11"/>
  <c r="AD29" i="11"/>
  <c r="AE37" i="11"/>
  <c r="AE45" i="11"/>
  <c r="AD31" i="11"/>
  <c r="AD47" i="11"/>
  <c r="AC43" i="11"/>
  <c r="Z41" i="11"/>
  <c r="Y46" i="11"/>
  <c r="AC91" i="11" s="1"/>
  <c r="Y33" i="11"/>
  <c r="AC78" i="11" s="1"/>
  <c r="Y39" i="11"/>
  <c r="AC84" i="11" s="1"/>
  <c r="Y43" i="11"/>
  <c r="AC88" i="11" s="1"/>
  <c r="AD39" i="11"/>
  <c r="Z43" i="11"/>
  <c r="Y36" i="11"/>
  <c r="AC81" i="11" s="1"/>
  <c r="Z31" i="11"/>
  <c r="AA31" i="11"/>
  <c r="AA36" i="11"/>
  <c r="AF42" i="11"/>
  <c r="AB44" i="11"/>
  <c r="AD43" i="11"/>
  <c r="Y32" i="11"/>
  <c r="AC77" i="11" s="1"/>
  <c r="AF37" i="11"/>
  <c r="AF45" i="11"/>
  <c r="AD32" i="11"/>
  <c r="AC44" i="11"/>
  <c r="AA41" i="11"/>
  <c r="Z46" i="11"/>
  <c r="Z33" i="11"/>
  <c r="Z39" i="11"/>
  <c r="AE38" i="11"/>
  <c r="AE46" i="11"/>
  <c r="AD33" i="11"/>
  <c r="AC45" i="11"/>
  <c r="AB41" i="11"/>
  <c r="AA46" i="11"/>
  <c r="AA34" i="11"/>
  <c r="AA39" i="11"/>
  <c r="AF38" i="11"/>
  <c r="AF46" i="11"/>
  <c r="AD34" i="11"/>
  <c r="AC30" i="11"/>
  <c r="AC46" i="11"/>
  <c r="Y42" i="11"/>
  <c r="AC87" i="11" s="1"/>
  <c r="AB46" i="11"/>
  <c r="AB34" i="11"/>
  <c r="AB39" i="11"/>
  <c r="AE39" i="11"/>
  <c r="AE47" i="11"/>
  <c r="AE29" i="11"/>
  <c r="AD35" i="11"/>
  <c r="AC31" i="11"/>
  <c r="AC47" i="11"/>
  <c r="Z42" i="11"/>
  <c r="Y47" i="11"/>
  <c r="AC92" i="11" s="1"/>
  <c r="Y35" i="11"/>
  <c r="AC80" i="11" s="1"/>
  <c r="Y40" i="11"/>
  <c r="AC85" i="11" s="1"/>
  <c r="AF39" i="11"/>
  <c r="AF47" i="11"/>
  <c r="AD36" i="11"/>
  <c r="AC32" i="11"/>
  <c r="AA42" i="11"/>
  <c r="Z47" i="11"/>
  <c r="Z35" i="11"/>
  <c r="Z40" i="11"/>
  <c r="AE40" i="11"/>
  <c r="AD37" i="11"/>
  <c r="AC33" i="11"/>
  <c r="AB42" i="11"/>
  <c r="AA35" i="11"/>
  <c r="AA40" i="11"/>
  <c r="AF40" i="11"/>
  <c r="AD38" i="11"/>
  <c r="AC34" i="11"/>
  <c r="AB30" i="11"/>
  <c r="AB40" i="11"/>
  <c r="AE41" i="11"/>
  <c r="AC35" i="11"/>
  <c r="Y31" i="11"/>
  <c r="Z36" i="11"/>
  <c r="AA44" i="11"/>
  <c r="AD42" i="11"/>
  <c r="AC38" i="11"/>
  <c r="AB31" i="11"/>
  <c r="AB36" i="11"/>
  <c r="AE43" i="11"/>
  <c r="AC39" i="11"/>
  <c r="Y45" i="11"/>
  <c r="AC90" i="11" s="1"/>
  <c r="Y37" i="11"/>
  <c r="AC82" i="11" s="1"/>
  <c r="AF43" i="11"/>
  <c r="AC40" i="11"/>
  <c r="Z32" i="11"/>
  <c r="AE36" i="11"/>
  <c r="AD45" i="11"/>
  <c r="AA45" i="11"/>
  <c r="AD46" i="11"/>
  <c r="AB45" i="11"/>
  <c r="AE30" i="11"/>
  <c r="AF30" i="11"/>
  <c r="AE31" i="11"/>
  <c r="AA30" i="11"/>
  <c r="AB35" i="11"/>
  <c r="AD44" i="11"/>
  <c r="AE44" i="11"/>
  <c r="AC41" i="11"/>
  <c r="AA32" i="11"/>
  <c r="AD30" i="11"/>
  <c r="AC42" i="11"/>
  <c r="Y41" i="11"/>
  <c r="AC86" i="11" s="1"/>
  <c r="AF31" i="11"/>
  <c r="Z37" i="11"/>
  <c r="AF44" i="11"/>
  <c r="AE32" i="11"/>
  <c r="Z45" i="11"/>
  <c r="AA38" i="11"/>
  <c r="AB32" i="11"/>
  <c r="AF32" i="11"/>
  <c r="AE33" i="11"/>
  <c r="AF33" i="11"/>
  <c r="AF41" i="11"/>
  <c r="AD40" i="11"/>
  <c r="AC36" i="11"/>
  <c r="AB43" i="11"/>
  <c r="AB38" i="11"/>
  <c r="AE34" i="11"/>
  <c r="AE42" i="11"/>
  <c r="AD41" i="11"/>
  <c r="AC37" i="11"/>
  <c r="AF36" i="11"/>
  <c r="AF34" i="11"/>
  <c r="AE35" i="11"/>
  <c r="AF35" i="11"/>
  <c r="Z29" i="11"/>
  <c r="AA29" i="11"/>
  <c r="AB29" i="11"/>
  <c r="AC29" i="11"/>
  <c r="AB26" i="20"/>
  <c r="Y26" i="20"/>
  <c r="X26" i="20"/>
  <c r="W26" i="20"/>
  <c r="AC63" i="20" s="1"/>
  <c r="AA26" i="20"/>
  <c r="AB24" i="16"/>
  <c r="AA24" i="16"/>
  <c r="W29" i="15"/>
  <c r="AC52" i="15" s="1"/>
  <c r="Y28" i="15"/>
  <c r="W25" i="15"/>
  <c r="AC48" i="15" s="1"/>
  <c r="Z28" i="15"/>
  <c r="X28" i="15"/>
  <c r="Y31" i="15"/>
  <c r="W37" i="20"/>
  <c r="AC74" i="20" s="1"/>
  <c r="AA27" i="20"/>
  <c r="AB34" i="20"/>
  <c r="AB27" i="20"/>
  <c r="AA36" i="20"/>
  <c r="AB36" i="20"/>
  <c r="AA28" i="20"/>
  <c r="AB28" i="20"/>
  <c r="AA34" i="20"/>
  <c r="AB33" i="20"/>
  <c r="AB25" i="20"/>
  <c r="AA33" i="20"/>
  <c r="AA25" i="20"/>
  <c r="AB31" i="20"/>
  <c r="AA24" i="20"/>
  <c r="AA31" i="20"/>
  <c r="AB35" i="20"/>
  <c r="AA35" i="20"/>
  <c r="AB24" i="20"/>
  <c r="AB32" i="20"/>
  <c r="AA32" i="20"/>
  <c r="AB38" i="20"/>
  <c r="AB30" i="20"/>
  <c r="AA38" i="20"/>
  <c r="AA30" i="20"/>
  <c r="AB37" i="20"/>
  <c r="AB29" i="20"/>
  <c r="AA37" i="20"/>
  <c r="AA29" i="20"/>
  <c r="Y24" i="15"/>
  <c r="X24" i="15"/>
  <c r="W24" i="15"/>
  <c r="Z24" i="15"/>
  <c r="Z31" i="16"/>
  <c r="Z27" i="16"/>
  <c r="Y31" i="16"/>
  <c r="Y27" i="16"/>
  <c r="W31" i="16"/>
  <c r="AC58" i="16" s="1"/>
  <c r="W27" i="16"/>
  <c r="AC54" i="16" s="1"/>
  <c r="Z30" i="16"/>
  <c r="Z26" i="16"/>
  <c r="Z24" i="16"/>
  <c r="Y28" i="16"/>
  <c r="Y24" i="16"/>
  <c r="X32" i="16"/>
  <c r="X28" i="16"/>
  <c r="X24" i="16"/>
  <c r="W32" i="16"/>
  <c r="AC59" i="16" s="1"/>
  <c r="W28" i="16"/>
  <c r="AC55" i="16" s="1"/>
  <c r="W24" i="16"/>
  <c r="X31" i="16"/>
  <c r="X27" i="16"/>
  <c r="Y32" i="16"/>
  <c r="Y30" i="16"/>
  <c r="Y26" i="16"/>
  <c r="X30" i="16"/>
  <c r="X26" i="16"/>
  <c r="W30" i="16"/>
  <c r="AC57" i="16" s="1"/>
  <c r="W26" i="16"/>
  <c r="AC53" i="16" s="1"/>
  <c r="Z33" i="16"/>
  <c r="Z29" i="16"/>
  <c r="Z25" i="16"/>
  <c r="Y33" i="16"/>
  <c r="Y29" i="16"/>
  <c r="Y25" i="16"/>
  <c r="X33" i="16"/>
  <c r="X29" i="16"/>
  <c r="X25" i="16"/>
  <c r="W33" i="16"/>
  <c r="AC60" i="16" s="1"/>
  <c r="W29" i="16"/>
  <c r="AC56" i="16" s="1"/>
  <c r="W25" i="16"/>
  <c r="AC52" i="16" s="1"/>
  <c r="Z32" i="16"/>
  <c r="Z28" i="16"/>
  <c r="X35" i="14"/>
  <c r="X31" i="14"/>
  <c r="X27" i="14"/>
  <c r="W31" i="14"/>
  <c r="W27" i="14"/>
  <c r="X30" i="14"/>
  <c r="W30" i="14"/>
  <c r="V34" i="14"/>
  <c r="U34" i="14"/>
  <c r="AC65" i="14" s="1"/>
  <c r="U26" i="14"/>
  <c r="AC57" i="14" s="1"/>
  <c r="X29" i="14"/>
  <c r="W29" i="14"/>
  <c r="V29" i="14"/>
  <c r="U33" i="14"/>
  <c r="AC64" i="14" s="1"/>
  <c r="U25" i="14"/>
  <c r="AC56" i="14" s="1"/>
  <c r="X28" i="14"/>
  <c r="W32" i="14"/>
  <c r="V28" i="14"/>
  <c r="V24" i="14"/>
  <c r="U28" i="14"/>
  <c r="AC59" i="14" s="1"/>
  <c r="W35" i="14"/>
  <c r="V35" i="14"/>
  <c r="V31" i="14"/>
  <c r="V27" i="14"/>
  <c r="U35" i="14"/>
  <c r="AC66" i="14" s="1"/>
  <c r="U31" i="14"/>
  <c r="AC62" i="14" s="1"/>
  <c r="U27" i="14"/>
  <c r="AC58" i="14" s="1"/>
  <c r="X34" i="14"/>
  <c r="X26" i="14"/>
  <c r="W34" i="14"/>
  <c r="W26" i="14"/>
  <c r="V30" i="14"/>
  <c r="V26" i="14"/>
  <c r="U30" i="14"/>
  <c r="AC61" i="14" s="1"/>
  <c r="X33" i="14"/>
  <c r="X25" i="14"/>
  <c r="W33" i="14"/>
  <c r="W25" i="14"/>
  <c r="V33" i="14"/>
  <c r="V25" i="14"/>
  <c r="U29" i="14"/>
  <c r="AC60" i="14" s="1"/>
  <c r="X32" i="14"/>
  <c r="X24" i="14"/>
  <c r="W28" i="14"/>
  <c r="W24" i="14"/>
  <c r="V32" i="14"/>
  <c r="U32" i="14"/>
  <c r="AC63" i="14" s="1"/>
  <c r="U24" i="14"/>
  <c r="AB37" i="12"/>
  <c r="X35" i="12"/>
  <c r="Z32" i="12"/>
  <c r="AB29" i="12"/>
  <c r="X27" i="12"/>
  <c r="W35" i="12"/>
  <c r="AC70" i="12" s="1"/>
  <c r="Y32" i="12"/>
  <c r="AA29" i="12"/>
  <c r="W27" i="12"/>
  <c r="AC62" i="12" s="1"/>
  <c r="Z37" i="12"/>
  <c r="AB34" i="12"/>
  <c r="X32" i="12"/>
  <c r="Z29" i="12"/>
  <c r="AB26" i="12"/>
  <c r="Y37" i="12"/>
  <c r="AA34" i="12"/>
  <c r="W32" i="12"/>
  <c r="AC67" i="12" s="1"/>
  <c r="Y29" i="12"/>
  <c r="AA26" i="12"/>
  <c r="W24" i="12"/>
  <c r="X37" i="12"/>
  <c r="Z34" i="12"/>
  <c r="AB31" i="12"/>
  <c r="X29" i="12"/>
  <c r="Z26" i="12"/>
  <c r="Y34" i="12"/>
  <c r="AA31" i="12"/>
  <c r="W29" i="12"/>
  <c r="AC64" i="12" s="1"/>
  <c r="Y26" i="12"/>
  <c r="AB36" i="12"/>
  <c r="X34" i="12"/>
  <c r="Z31" i="12"/>
  <c r="X26" i="12"/>
  <c r="AA36" i="12"/>
  <c r="Y31" i="12"/>
  <c r="AA28" i="12"/>
  <c r="W26" i="12"/>
  <c r="AC61" i="12" s="1"/>
  <c r="Z36" i="12"/>
  <c r="X31" i="12"/>
  <c r="Z28" i="12"/>
  <c r="Y36" i="12"/>
  <c r="W31" i="12"/>
  <c r="AC66" i="12" s="1"/>
  <c r="Y28" i="12"/>
  <c r="X36" i="12"/>
  <c r="X28" i="12"/>
  <c r="Y33" i="12"/>
  <c r="W28" i="12"/>
  <c r="AC63" i="12" s="1"/>
  <c r="AB35" i="12"/>
  <c r="Z30" i="12"/>
  <c r="X25" i="12"/>
  <c r="W33" i="12"/>
  <c r="AC68" i="12" s="1"/>
  <c r="Y30" i="12"/>
  <c r="W25" i="12"/>
  <c r="AC60" i="12" s="1"/>
  <c r="Z35" i="12"/>
  <c r="X30" i="12"/>
  <c r="AB24" i="12"/>
  <c r="AA32" i="12"/>
  <c r="W30" i="12"/>
  <c r="AC65" i="12" s="1"/>
  <c r="AA24" i="12"/>
  <c r="AA37" i="12"/>
  <c r="W37" i="12"/>
  <c r="AC72" i="12" s="1"/>
  <c r="AB28" i="12"/>
  <c r="W34" i="12"/>
  <c r="AC69" i="12" s="1"/>
  <c r="AB33" i="12"/>
  <c r="AB25" i="12"/>
  <c r="AA33" i="12"/>
  <c r="AA25" i="12"/>
  <c r="Z33" i="12"/>
  <c r="AB30" i="12"/>
  <c r="Z25" i="12"/>
  <c r="W36" i="12"/>
  <c r="AC71" i="12" s="1"/>
  <c r="AA30" i="12"/>
  <c r="Y25" i="12"/>
  <c r="X33" i="12"/>
  <c r="AB27" i="12"/>
  <c r="AA35" i="12"/>
  <c r="AA27" i="12"/>
  <c r="AB32" i="12"/>
  <c r="Z27" i="12"/>
  <c r="Y35" i="12"/>
  <c r="Y27" i="12"/>
  <c r="X24" i="12"/>
  <c r="Y24" i="12"/>
  <c r="Z24" i="12"/>
  <c r="Z38" i="11"/>
  <c r="Z34" i="11"/>
  <c r="Z30" i="11"/>
  <c r="Z44" i="11"/>
  <c r="Y38" i="11"/>
  <c r="AC83" i="11" s="1"/>
  <c r="Y34" i="11"/>
  <c r="AC79" i="11" s="1"/>
  <c r="Y30" i="11"/>
  <c r="AC75" i="11" s="1"/>
  <c r="Y44" i="11"/>
  <c r="AC89" i="11" s="1"/>
  <c r="AB37" i="11"/>
  <c r="AB33" i="11"/>
  <c r="AB47" i="11"/>
  <c r="AA37" i="11"/>
  <c r="AA33" i="11"/>
  <c r="AA47" i="11"/>
  <c r="Y37" i="20"/>
  <c r="Y38" i="20"/>
  <c r="W38" i="20"/>
  <c r="AC75" i="20" s="1"/>
  <c r="X37" i="20"/>
  <c r="Z38" i="20"/>
  <c r="X38" i="20"/>
  <c r="Z37" i="20"/>
  <c r="W25" i="20"/>
  <c r="AC62" i="20" s="1"/>
  <c r="W30" i="20"/>
  <c r="AC67" i="20" s="1"/>
  <c r="W34" i="20"/>
  <c r="AC71" i="20" s="1"/>
  <c r="Y25" i="20"/>
  <c r="Y30" i="20"/>
  <c r="Z25" i="20"/>
  <c r="W32" i="20"/>
  <c r="AC69" i="20" s="1"/>
  <c r="W36" i="20"/>
  <c r="AC73" i="20" s="1"/>
  <c r="X27" i="20"/>
  <c r="X36" i="20"/>
  <c r="Y27" i="20"/>
  <c r="Z27" i="20"/>
  <c r="W28" i="20"/>
  <c r="AC65" i="20" s="1"/>
  <c r="X35" i="20"/>
  <c r="Y35" i="20"/>
  <c r="Z35" i="20"/>
  <c r="W29" i="20"/>
  <c r="AC66" i="20" s="1"/>
  <c r="X24" i="20"/>
  <c r="Y24" i="20"/>
  <c r="Z24" i="20"/>
  <c r="Z29" i="20"/>
  <c r="Z33" i="20"/>
  <c r="X25" i="20"/>
  <c r="X30" i="20"/>
  <c r="X34" i="20"/>
  <c r="Y34" i="20"/>
  <c r="Z30" i="20"/>
  <c r="Z34" i="20"/>
  <c r="W27" i="20"/>
  <c r="AC64" i="20" s="1"/>
  <c r="X32" i="20"/>
  <c r="Y32" i="20"/>
  <c r="Y36" i="20"/>
  <c r="Z32" i="20"/>
  <c r="Z36" i="20"/>
  <c r="W35" i="20"/>
  <c r="AC72" i="20" s="1"/>
  <c r="W31" i="20"/>
  <c r="AC68" i="20" s="1"/>
  <c r="X28" i="20"/>
  <c r="X31" i="20"/>
  <c r="Y28" i="20"/>
  <c r="Y31" i="20"/>
  <c r="Z28" i="20"/>
  <c r="W33" i="20"/>
  <c r="AC70" i="20" s="1"/>
  <c r="X29" i="20"/>
  <c r="X33" i="20"/>
  <c r="Y29" i="20"/>
  <c r="Y33" i="20"/>
  <c r="W24" i="20"/>
  <c r="Z31" i="20"/>
  <c r="K37" i="15"/>
  <c r="AC76" i="11" l="1"/>
  <c r="AH31" i="11"/>
  <c r="Y43" i="9"/>
  <c r="Y35" i="9"/>
  <c r="Y33" i="9"/>
  <c r="B4" i="20"/>
  <c r="L34" i="10" l="1"/>
  <c r="I63" i="9" l="1"/>
  <c r="I61" i="9"/>
  <c r="P6" i="9" l="1"/>
  <c r="P5" i="9"/>
  <c r="P4" i="9"/>
  <c r="B4" i="19"/>
  <c r="B4" i="16"/>
  <c r="B4" i="15"/>
  <c r="B4" i="14"/>
  <c r="B4" i="12"/>
  <c r="B4" i="11"/>
  <c r="B4" i="10"/>
  <c r="B4" i="9"/>
  <c r="I29" i="12" l="1"/>
  <c r="I37" i="12"/>
  <c r="I56" i="12"/>
  <c r="I59" i="12"/>
  <c r="Q5" i="9"/>
  <c r="Q4" i="9"/>
  <c r="Q6" i="9"/>
  <c r="J50" i="16"/>
  <c r="J25" i="16"/>
  <c r="K41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9884D-9A7F-8445-8148-E27B3BD97A64}" name="Unique_Energies4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2" xr16:uid="{25D3D589-4C77-E443-AEE7-BC460F93C4E5}" name="Unique_Energies4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3" xr16:uid="{7F6C4AC1-80E0-494B-9CBB-4A48CF1B023A}" name="Unique_Energies41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4" xr16:uid="{B86D0439-FFCF-C046-9F6F-070561370B3E}" name="Unique_Energies411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5" xr16:uid="{A20BABF1-7763-B541-9EB8-56C35D7E11EE}" name="Unique_Energies4111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6" xr16:uid="{ACB52CEC-5F1E-2944-A169-3C98788D7DC4}" name="Unique_Energies41111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7" xr16:uid="{99C79883-1B69-5F41-BCF3-682F49F6E5DC}" name="Unique_Energies411111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8" xr16:uid="{750BF08F-8EF6-774F-94C6-B1FC16DBBFB6}" name="Unique_Energies4111111111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  <connection id="9" xr16:uid="{0EE054B9-ED17-9742-B997-16DF2C764099}" name="Unique_Energies4111112" type="6" refreshedVersion="8" background="1" saveData="1">
    <textPr sourceFile="/Users/madd/chemistry/CO2_project/g09/M4/neutral/ts_chair_CO2/Nb4/Unique_Energies.out" delimited="0">
      <textFields count="3">
        <textField/>
        <textField position="10"/>
        <textField type="skip" position="20"/>
      </textFields>
    </textPr>
  </connection>
</connections>
</file>

<file path=xl/sharedStrings.xml><?xml version="1.0" encoding="utf-8"?>
<sst xmlns="http://schemas.openxmlformats.org/spreadsheetml/2006/main" count="2094" uniqueCount="253">
  <si>
    <t>B3P86/sdd</t>
  </si>
  <si>
    <t>Kick0042</t>
  </si>
  <si>
    <t>Kick0050</t>
  </si>
  <si>
    <t>Kick0999</t>
  </si>
  <si>
    <t>assoc_CO2</t>
  </si>
  <si>
    <t>chair_CO2</t>
  </si>
  <si>
    <t>dissoc_CO2</t>
  </si>
  <si>
    <t>chair_CO2_TS</t>
  </si>
  <si>
    <t>CO2</t>
  </si>
  <si>
    <t>g1</t>
  </si>
  <si>
    <t>ts1</t>
  </si>
  <si>
    <t>g2</t>
  </si>
  <si>
    <t>ts2</t>
  </si>
  <si>
    <t>g3</t>
  </si>
  <si>
    <t>a.u. to eV</t>
  </si>
  <si>
    <t>0,1</t>
  </si>
  <si>
    <t>0,3</t>
  </si>
  <si>
    <t>0,5</t>
  </si>
  <si>
    <t>0,7</t>
  </si>
  <si>
    <t>Zero</t>
  </si>
  <si>
    <t>ts3</t>
  </si>
  <si>
    <t>g4</t>
  </si>
  <si>
    <t>ts4</t>
  </si>
  <si>
    <t>g5</t>
  </si>
  <si>
    <t>Kick0017</t>
  </si>
  <si>
    <t>Kick0051</t>
  </si>
  <si>
    <t>Kick0026</t>
  </si>
  <si>
    <t>Kick0070</t>
  </si>
  <si>
    <t>Kick0095</t>
  </si>
  <si>
    <t>Kick0071</t>
  </si>
  <si>
    <t>Kick0087</t>
  </si>
  <si>
    <t>Kick0054</t>
  </si>
  <si>
    <t>Kick0002</t>
  </si>
  <si>
    <t>Kick0003</t>
  </si>
  <si>
    <t>Kick0033</t>
  </si>
  <si>
    <t>Kick0085</t>
  </si>
  <si>
    <t>Kick0047</t>
  </si>
  <si>
    <t>Kick0010</t>
  </si>
  <si>
    <t>Kick0012</t>
  </si>
  <si>
    <t>Kick0038</t>
  </si>
  <si>
    <t>Kick0058</t>
  </si>
  <si>
    <t>Kick0091</t>
  </si>
  <si>
    <t>Kick0004</t>
  </si>
  <si>
    <t>Kick0035</t>
  </si>
  <si>
    <t>Kick0089</t>
  </si>
  <si>
    <t>Kick0013</t>
  </si>
  <si>
    <t>Kick0011</t>
  </si>
  <si>
    <t>Kick0039</t>
  </si>
  <si>
    <t>Kick0015</t>
  </si>
  <si>
    <t>Kick0032</t>
  </si>
  <si>
    <t>Kick0006</t>
  </si>
  <si>
    <t>Kick0081</t>
  </si>
  <si>
    <t>Kick0025</t>
  </si>
  <si>
    <t>Kick0053</t>
  </si>
  <si>
    <t>Kick0066</t>
  </si>
  <si>
    <t>Kick0031</t>
  </si>
  <si>
    <t>Kick0021</t>
  </si>
  <si>
    <t>Kick0007</t>
  </si>
  <si>
    <t>Kick0037</t>
  </si>
  <si>
    <t>Kick0034</t>
  </si>
  <si>
    <t>Kick0040</t>
  </si>
  <si>
    <t>Kick0048</t>
  </si>
  <si>
    <t>Kick0036</t>
  </si>
  <si>
    <t>Kick0023</t>
  </si>
  <si>
    <t>Kick0018</t>
  </si>
  <si>
    <t>Kick0000</t>
  </si>
  <si>
    <t>Kick0019</t>
  </si>
  <si>
    <t>Kick0024</t>
  </si>
  <si>
    <t>Kick0029</t>
  </si>
  <si>
    <t>Kick0022</t>
  </si>
  <si>
    <t>Kick0076</t>
  </si>
  <si>
    <t>Kick0074</t>
  </si>
  <si>
    <t>Kick0057</t>
  </si>
  <si>
    <t>Kick0014</t>
  </si>
  <si>
    <t>Kick0093</t>
  </si>
  <si>
    <t>Kick0061</t>
  </si>
  <si>
    <t>Kick0090</t>
  </si>
  <si>
    <t>Kick0069</t>
  </si>
  <si>
    <t>Kick0068</t>
  </si>
  <si>
    <t>Kick0060</t>
  </si>
  <si>
    <t>ts5</t>
  </si>
  <si>
    <t>g6</t>
  </si>
  <si>
    <t>Kick0001</t>
  </si>
  <si>
    <t>Kick0027</t>
  </si>
  <si>
    <t>Kick0082</t>
  </si>
  <si>
    <t>Kick0044</t>
  </si>
  <si>
    <t>Kick0067</t>
  </si>
  <si>
    <t>Kick0072</t>
  </si>
  <si>
    <t>Kick0043</t>
  </si>
  <si>
    <t>Kick0062</t>
  </si>
  <si>
    <t>Kick0016</t>
  </si>
  <si>
    <t>Kick0096</t>
  </si>
  <si>
    <t>Kick0064</t>
  </si>
  <si>
    <t>Kick0005</t>
  </si>
  <si>
    <t>Kick0063</t>
  </si>
  <si>
    <t>Kick0094</t>
  </si>
  <si>
    <t>Kick0084</t>
  </si>
  <si>
    <t>Kick0099</t>
  </si>
  <si>
    <t>Kick0098</t>
  </si>
  <si>
    <t>Kick0080</t>
  </si>
  <si>
    <t>Kick0079</t>
  </si>
  <si>
    <t>Kick0077</t>
  </si>
  <si>
    <t>Kick0028</t>
  </si>
  <si>
    <t>Kick0083</t>
  </si>
  <si>
    <t>Kick0055</t>
  </si>
  <si>
    <t>Kick0088</t>
  </si>
  <si>
    <t>Kick0049</t>
  </si>
  <si>
    <t>Kick0008</t>
  </si>
  <si>
    <t>Kick0045</t>
  </si>
  <si>
    <t>Kick0056</t>
  </si>
  <si>
    <t>Kick0086</t>
  </si>
  <si>
    <t>Kick0073</t>
  </si>
  <si>
    <t>Kick0041</t>
  </si>
  <si>
    <t>Kick0078</t>
  </si>
  <si>
    <t>Kick0020</t>
  </si>
  <si>
    <t>Kick0009</t>
  </si>
  <si>
    <t>Kick0075</t>
  </si>
  <si>
    <t>Kick0030</t>
  </si>
  <si>
    <t>Kick0052</t>
  </si>
  <si>
    <t>Kick0059</t>
  </si>
  <si>
    <t>Kick0092</t>
  </si>
  <si>
    <t>Kick0097</t>
  </si>
  <si>
    <t>Kick0046</t>
  </si>
  <si>
    <t>ts6</t>
  </si>
  <si>
    <t>g7</t>
  </si>
  <si>
    <t>Nb5</t>
  </si>
  <si>
    <t>Mo5</t>
  </si>
  <si>
    <t>Kick0065</t>
  </si>
  <si>
    <t>Ru5</t>
  </si>
  <si>
    <t>Pd5</t>
  </si>
  <si>
    <t>Pt5</t>
  </si>
  <si>
    <t>Physisorbed</t>
  </si>
  <si>
    <t>k0078</t>
  </si>
  <si>
    <t>axial</t>
  </si>
  <si>
    <t>eq_centre</t>
  </si>
  <si>
    <t>eq_side</t>
  </si>
  <si>
    <t>k0071</t>
  </si>
  <si>
    <t>k0067</t>
  </si>
  <si>
    <t>ap_g_t1mr</t>
  </si>
  <si>
    <t>ts3b</t>
  </si>
  <si>
    <t>g4b</t>
  </si>
  <si>
    <t>g5b</t>
  </si>
  <si>
    <t>g6b</t>
  </si>
  <si>
    <t>ts4b</t>
  </si>
  <si>
    <t>ts5b</t>
  </si>
  <si>
    <t>top</t>
  </si>
  <si>
    <t>a0011</t>
  </si>
  <si>
    <t>a0047</t>
  </si>
  <si>
    <t>base</t>
  </si>
  <si>
    <t>ts7</t>
  </si>
  <si>
    <t>g8</t>
  </si>
  <si>
    <t>qst2_g90_a0099</t>
  </si>
  <si>
    <t>ts99</t>
  </si>
  <si>
    <t>g1a</t>
  </si>
  <si>
    <t>g1b</t>
  </si>
  <si>
    <t>ts1b</t>
  </si>
  <si>
    <t>eq</t>
  </si>
  <si>
    <t>ax</t>
  </si>
  <si>
    <t>sqpy</t>
  </si>
  <si>
    <t>tribipy</t>
  </si>
  <si>
    <t>Kick0041 (sqpl)</t>
  </si>
  <si>
    <t>ts1ax</t>
  </si>
  <si>
    <t>ts1eq</t>
  </si>
  <si>
    <t>g3b</t>
  </si>
  <si>
    <t>Nb5 + CO2</t>
  </si>
  <si>
    <t>0,2</t>
  </si>
  <si>
    <t>0,4</t>
  </si>
  <si>
    <t>0,6</t>
  </si>
  <si>
    <t>0,8</t>
  </si>
  <si>
    <t>Mo5 + CO2</t>
  </si>
  <si>
    <t>Ru5 + CO2</t>
  </si>
  <si>
    <t>ts2a</t>
  </si>
  <si>
    <t>ts2b</t>
  </si>
  <si>
    <t>Rh5</t>
  </si>
  <si>
    <t>Rh5 + CO2</t>
  </si>
  <si>
    <t>g3a</t>
  </si>
  <si>
    <t>ts3a</t>
  </si>
  <si>
    <t>0,10</t>
  </si>
  <si>
    <t>0,12</t>
  </si>
  <si>
    <t>Pd5 + CO2</t>
  </si>
  <si>
    <t>ts1a</t>
  </si>
  <si>
    <t>g4a</t>
  </si>
  <si>
    <t>ts4a</t>
  </si>
  <si>
    <t>g5a</t>
  </si>
  <si>
    <t>Pt5 + CO2</t>
  </si>
  <si>
    <t>0,9</t>
  </si>
  <si>
    <t>0,11</t>
  </si>
  <si>
    <t>Ag5</t>
  </si>
  <si>
    <t>Ag5 + CO2</t>
  </si>
  <si>
    <t>0,13</t>
  </si>
  <si>
    <t>0,15</t>
  </si>
  <si>
    <t>p_ax</t>
  </si>
  <si>
    <t>p_eq</t>
  </si>
  <si>
    <t>g1ax</t>
  </si>
  <si>
    <t>a0017</t>
  </si>
  <si>
    <t>a0013</t>
  </si>
  <si>
    <t>O,CO</t>
  </si>
  <si>
    <t>Capture</t>
  </si>
  <si>
    <t>assoc(OCO)</t>
  </si>
  <si>
    <t>O,C,O</t>
  </si>
  <si>
    <t>k0049</t>
  </si>
  <si>
    <t>k0031</t>
  </si>
  <si>
    <t>short</t>
  </si>
  <si>
    <t>long</t>
  </si>
  <si>
    <t>k0999</t>
  </si>
  <si>
    <t>k0079</t>
  </si>
  <si>
    <t>Associative (OCO)</t>
  </si>
  <si>
    <t>bend</t>
  </si>
  <si>
    <t>symm stretch</t>
  </si>
  <si>
    <t>asym stretch</t>
  </si>
  <si>
    <t>E(pi_u)</t>
  </si>
  <si>
    <t>DeltaE</t>
  </si>
  <si>
    <t>Outcome</t>
  </si>
  <si>
    <t>apex</t>
  </si>
  <si>
    <t>a</t>
  </si>
  <si>
    <t>b</t>
  </si>
  <si>
    <t>r(CO)</t>
  </si>
  <si>
    <t>v_imag</t>
  </si>
  <si>
    <t>ts6b</t>
  </si>
  <si>
    <t>a.u.</t>
  </si>
  <si>
    <t>eV</t>
  </si>
  <si>
    <t>M5</t>
  </si>
  <si>
    <t>v_bend</t>
  </si>
  <si>
    <t>v_symm_stretch</t>
  </si>
  <si>
    <t>v_asym_stretch</t>
  </si>
  <si>
    <t>E(HOMO)</t>
  </si>
  <si>
    <t>E(LUMO)</t>
  </si>
  <si>
    <t>q(M5)</t>
  </si>
  <si>
    <t>q(CO2)</t>
  </si>
  <si>
    <t>q(M)</t>
  </si>
  <si>
    <t>q(O)</t>
  </si>
  <si>
    <t>q(C)</t>
  </si>
  <si>
    <t>TPSSTPSS/Def2TZVP</t>
  </si>
  <si>
    <t>E_int</t>
  </si>
  <si>
    <t>E(M5)</t>
  </si>
  <si>
    <t>E(CO2)</t>
  </si>
  <si>
    <t>theta(OCO)</t>
  </si>
  <si>
    <t>G_span</t>
  </si>
  <si>
    <t>E(O--CO)</t>
  </si>
  <si>
    <t>E(C--O)</t>
  </si>
  <si>
    <t>Rh5 (sqpy)</t>
  </si>
  <si>
    <t>g1 q(CO2)</t>
  </si>
  <si>
    <t>ts1 q(CO2)</t>
  </si>
  <si>
    <t>E_ads</t>
  </si>
  <si>
    <t>M4</t>
  </si>
  <si>
    <t>Nb</t>
  </si>
  <si>
    <t>Mo</t>
  </si>
  <si>
    <t>Ru</t>
  </si>
  <si>
    <t>Rh</t>
  </si>
  <si>
    <t>Pd</t>
  </si>
  <si>
    <t>Ag</t>
  </si>
  <si>
    <t>Pt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</si>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</sst>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9" formatCode="0.00000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i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12"/>
      <color theme="2" tint="-0.499984740745262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b/>
      <sz val="12"/>
      <color rgb="FF000000"/>
      <name val="Aptos Narrow"/>
      <scheme val="minor"/>
    </font>
    <font>
      <b/>
      <i/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4" fontId="0" fillId="2" borderId="0" xfId="0" applyNumberFormat="1" applyFill="1"/>
    <xf numFmtId="165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0" fontId="9" fillId="0" borderId="0" xfId="0" applyFont="1"/>
    <xf numFmtId="0" fontId="0" fillId="4" borderId="0" xfId="0" applyFill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0" fillId="0" borderId="0" xfId="0" applyFont="1"/>
    <xf numFmtId="1" fontId="0" fillId="0" borderId="0" xfId="0" applyNumberFormat="1"/>
    <xf numFmtId="1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  <xf numFmtId="165" fontId="0" fillId="0" borderId="0" xfId="0" quotePrefix="1" applyNumberFormat="1"/>
    <xf numFmtId="169" fontId="0" fillId="0" borderId="0" xfId="0" applyNumberFormat="1"/>
    <xf numFmtId="169" fontId="2" fillId="0" borderId="0" xfId="0" applyNumberFormat="1" applyFont="1"/>
    <xf numFmtId="164" fontId="0" fillId="0" borderId="0" xfId="0" applyNumberFormat="1" applyFill="1"/>
    <xf numFmtId="0" fontId="0" fillId="5" borderId="0" xfId="0" applyFill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'M5 E_capture'!$F$3</c:f>
              <c:strCache>
                <c:ptCount val="1"/>
                <c:pt idx="0">
                  <c:v>Capture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'M5 E_capture'!$C$4:$E$21</c:f>
              <c:multiLvlStrCache>
                <c:ptCount val="18"/>
                <c:lvl>
                  <c:pt idx="0">
                    <c:v>ax</c:v>
                  </c:pt>
                  <c:pt idx="1">
                    <c:v>eq</c:v>
                  </c:pt>
                  <c:pt idx="2">
                    <c:v>ax</c:v>
                  </c:pt>
                  <c:pt idx="3">
                    <c:v>eq</c:v>
                  </c:pt>
                  <c:pt idx="4">
                    <c:v>ax</c:v>
                  </c:pt>
                  <c:pt idx="5">
                    <c:v>base</c:v>
                  </c:pt>
                  <c:pt idx="6">
                    <c:v>ax</c:v>
                  </c:pt>
                  <c:pt idx="7">
                    <c:v>base</c:v>
                  </c:pt>
                  <c:pt idx="8">
                    <c:v>ax</c:v>
                  </c:pt>
                  <c:pt idx="9">
                    <c:v>eq</c:v>
                  </c:pt>
                  <c:pt idx="10">
                    <c:v>ax</c:v>
                  </c:pt>
                  <c:pt idx="11">
                    <c:v>eq</c:v>
                  </c:pt>
                  <c:pt idx="12">
                    <c:v>short</c:v>
                  </c:pt>
                  <c:pt idx="13">
                    <c:v>long</c:v>
                  </c:pt>
                  <c:pt idx="14">
                    <c:v>ax</c:v>
                  </c:pt>
                  <c:pt idx="15">
                    <c:v>eq</c:v>
                  </c:pt>
                  <c:pt idx="16">
                    <c:v>ax</c:v>
                  </c:pt>
                  <c:pt idx="17">
                    <c:v>base</c:v>
                  </c:pt>
                </c:lvl>
                <c:lvl>
                  <c:pt idx="6">
                    <c:v>k0049</c:v>
                  </c:pt>
                  <c:pt idx="8">
                    <c:v>k0031</c:v>
                  </c:pt>
                  <c:pt idx="14">
                    <c:v>k0999</c:v>
                  </c:pt>
                  <c:pt idx="16">
                    <c:v>k0079</c:v>
                  </c:pt>
                </c:lvl>
                <c:lvl>
                  <c:pt idx="0">
                    <c:v>Nb5</c:v>
                  </c:pt>
                  <c:pt idx="2">
                    <c:v>Mo5</c:v>
                  </c:pt>
                  <c:pt idx="4">
                    <c:v>Ru5</c:v>
                  </c:pt>
                  <c:pt idx="6">
                    <c:v>Rh5</c:v>
                  </c:pt>
                  <c:pt idx="8">
                    <c:v>Rh5</c:v>
                  </c:pt>
                  <c:pt idx="10">
                    <c:v>Pd5</c:v>
                  </c:pt>
                  <c:pt idx="12">
                    <c:v>Ag5</c:v>
                  </c:pt>
                  <c:pt idx="14">
                    <c:v>Pt5</c:v>
                  </c:pt>
                  <c:pt idx="16">
                    <c:v>Pt5</c:v>
                  </c:pt>
                </c:lvl>
              </c:multiLvlStrCache>
            </c:multiLvlStrRef>
          </c:xVal>
          <c:yVal>
            <c:numRef>
              <c:f>'M5 E_capture'!$F$4:$F$21</c:f>
              <c:numCache>
                <c:formatCode>General</c:formatCode>
                <c:ptCount val="18"/>
                <c:pt idx="0">
                  <c:v>-0.316</c:v>
                </c:pt>
                <c:pt idx="1">
                  <c:v>-0.48299999999999998</c:v>
                </c:pt>
                <c:pt idx="2">
                  <c:v>-0.438</c:v>
                </c:pt>
                <c:pt idx="3">
                  <c:v>-0.59899999999999998</c:v>
                </c:pt>
                <c:pt idx="4">
                  <c:v>-0.36099999999999999</c:v>
                </c:pt>
                <c:pt idx="5">
                  <c:v>-0.46200000000000002</c:v>
                </c:pt>
                <c:pt idx="6">
                  <c:v>-0.183</c:v>
                </c:pt>
                <c:pt idx="7">
                  <c:v>-0.28199999999999997</c:v>
                </c:pt>
                <c:pt idx="8">
                  <c:v>-0.41399999999999998</c:v>
                </c:pt>
                <c:pt idx="9">
                  <c:v>-0.38400000000000001</c:v>
                </c:pt>
                <c:pt idx="10">
                  <c:v>-0.36799999999999999</c:v>
                </c:pt>
                <c:pt idx="11">
                  <c:v>-0.30099999999999999</c:v>
                </c:pt>
                <c:pt idx="12">
                  <c:v>-0.13300000000000001</c:v>
                </c:pt>
                <c:pt idx="13">
                  <c:v>-0.14899999999999999</c:v>
                </c:pt>
                <c:pt idx="14">
                  <c:v>-0.51600000000000001</c:v>
                </c:pt>
                <c:pt idx="15">
                  <c:v>-0.49299999999999999</c:v>
                </c:pt>
                <c:pt idx="16">
                  <c:v>-0.36</c:v>
                </c:pt>
                <c:pt idx="17">
                  <c:v>-0.36699999999999999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9C-C44A-9D82-A6BDFA4ABC4A}"/>
            </c:ext>
          </c:extLst>
        </c:ser>
        <c:ser>
          <c:idx val="1"/>
          <c:order val="1"/>
          <c:tx>
            <c:strRef>
              <c:f>'M5 E_capture'!$G$3</c:f>
              <c:strCache>
                <c:ptCount val="1"/>
                <c:pt idx="0">
                  <c:v>assoc(OCO)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multiLvlStrRef>
              <c:f>'M5 E_capture'!$C$4:$E$21</c:f>
              <c:multiLvlStrCache>
                <c:ptCount val="18"/>
                <c:lvl>
                  <c:pt idx="0">
                    <c:v>ax</c:v>
                  </c:pt>
                  <c:pt idx="1">
                    <c:v>eq</c:v>
                  </c:pt>
                  <c:pt idx="2">
                    <c:v>ax</c:v>
                  </c:pt>
                  <c:pt idx="3">
                    <c:v>eq</c:v>
                  </c:pt>
                  <c:pt idx="4">
                    <c:v>ax</c:v>
                  </c:pt>
                  <c:pt idx="5">
                    <c:v>base</c:v>
                  </c:pt>
                  <c:pt idx="6">
                    <c:v>ax</c:v>
                  </c:pt>
                  <c:pt idx="7">
                    <c:v>base</c:v>
                  </c:pt>
                  <c:pt idx="8">
                    <c:v>ax</c:v>
                  </c:pt>
                  <c:pt idx="9">
                    <c:v>eq</c:v>
                  </c:pt>
                  <c:pt idx="10">
                    <c:v>ax</c:v>
                  </c:pt>
                  <c:pt idx="11">
                    <c:v>eq</c:v>
                  </c:pt>
                  <c:pt idx="12">
                    <c:v>short</c:v>
                  </c:pt>
                  <c:pt idx="13">
                    <c:v>long</c:v>
                  </c:pt>
                  <c:pt idx="14">
                    <c:v>ax</c:v>
                  </c:pt>
                  <c:pt idx="15">
                    <c:v>eq</c:v>
                  </c:pt>
                  <c:pt idx="16">
                    <c:v>ax</c:v>
                  </c:pt>
                  <c:pt idx="17">
                    <c:v>base</c:v>
                  </c:pt>
                </c:lvl>
                <c:lvl>
                  <c:pt idx="6">
                    <c:v>k0049</c:v>
                  </c:pt>
                  <c:pt idx="8">
                    <c:v>k0031</c:v>
                  </c:pt>
                  <c:pt idx="14">
                    <c:v>k0999</c:v>
                  </c:pt>
                  <c:pt idx="16">
                    <c:v>k0079</c:v>
                  </c:pt>
                </c:lvl>
                <c:lvl>
                  <c:pt idx="0">
                    <c:v>Nb5</c:v>
                  </c:pt>
                  <c:pt idx="2">
                    <c:v>Mo5</c:v>
                  </c:pt>
                  <c:pt idx="4">
                    <c:v>Ru5</c:v>
                  </c:pt>
                  <c:pt idx="6">
                    <c:v>Rh5</c:v>
                  </c:pt>
                  <c:pt idx="8">
                    <c:v>Rh5</c:v>
                  </c:pt>
                  <c:pt idx="10">
                    <c:v>Pd5</c:v>
                  </c:pt>
                  <c:pt idx="12">
                    <c:v>Ag5</c:v>
                  </c:pt>
                  <c:pt idx="14">
                    <c:v>Pt5</c:v>
                  </c:pt>
                  <c:pt idx="16">
                    <c:v>Pt5</c:v>
                  </c:pt>
                </c:lvl>
              </c:multiLvlStrCache>
            </c:multiLvlStrRef>
          </c:xVal>
          <c:yVal>
            <c:numRef>
              <c:f>'M5 E_capture'!$G$4:$G$21</c:f>
              <c:numCache>
                <c:formatCode>General</c:formatCode>
                <c:ptCount val="18"/>
                <c:pt idx="0">
                  <c:v>-4.4359999999999999</c:v>
                </c:pt>
                <c:pt idx="2">
                  <c:v>-0.438</c:v>
                </c:pt>
                <c:pt idx="4">
                  <c:v>-1.921</c:v>
                </c:pt>
                <c:pt idx="6">
                  <c:v>-1.613</c:v>
                </c:pt>
                <c:pt idx="8">
                  <c:v>-1.5489999999999999</c:v>
                </c:pt>
                <c:pt idx="10">
                  <c:v>-1.34</c:v>
                </c:pt>
                <c:pt idx="12">
                  <c:v>-0.28899999999999998</c:v>
                </c:pt>
                <c:pt idx="14">
                  <c:v>-1.673</c:v>
                </c:pt>
                <c:pt idx="16">
                  <c:v>-0.84299999999999997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9C-C44A-9D82-A6BDFA4ABC4A}"/>
            </c:ext>
          </c:extLst>
        </c:ser>
        <c:ser>
          <c:idx val="2"/>
          <c:order val="2"/>
          <c:tx>
            <c:strRef>
              <c:f>'M5 E_capture'!$H$3</c:f>
              <c:strCache>
                <c:ptCount val="1"/>
                <c:pt idx="0">
                  <c:v>O,CO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multiLvlStrRef>
              <c:f>'M5 E_capture'!$C$4:$E$21</c:f>
              <c:multiLvlStrCache>
                <c:ptCount val="18"/>
                <c:lvl>
                  <c:pt idx="0">
                    <c:v>ax</c:v>
                  </c:pt>
                  <c:pt idx="1">
                    <c:v>eq</c:v>
                  </c:pt>
                  <c:pt idx="2">
                    <c:v>ax</c:v>
                  </c:pt>
                  <c:pt idx="3">
                    <c:v>eq</c:v>
                  </c:pt>
                  <c:pt idx="4">
                    <c:v>ax</c:v>
                  </c:pt>
                  <c:pt idx="5">
                    <c:v>base</c:v>
                  </c:pt>
                  <c:pt idx="6">
                    <c:v>ax</c:v>
                  </c:pt>
                  <c:pt idx="7">
                    <c:v>base</c:v>
                  </c:pt>
                  <c:pt idx="8">
                    <c:v>ax</c:v>
                  </c:pt>
                  <c:pt idx="9">
                    <c:v>eq</c:v>
                  </c:pt>
                  <c:pt idx="10">
                    <c:v>ax</c:v>
                  </c:pt>
                  <c:pt idx="11">
                    <c:v>eq</c:v>
                  </c:pt>
                  <c:pt idx="12">
                    <c:v>short</c:v>
                  </c:pt>
                  <c:pt idx="13">
                    <c:v>long</c:v>
                  </c:pt>
                  <c:pt idx="14">
                    <c:v>ax</c:v>
                  </c:pt>
                  <c:pt idx="15">
                    <c:v>eq</c:v>
                  </c:pt>
                  <c:pt idx="16">
                    <c:v>ax</c:v>
                  </c:pt>
                  <c:pt idx="17">
                    <c:v>base</c:v>
                  </c:pt>
                </c:lvl>
                <c:lvl>
                  <c:pt idx="6">
                    <c:v>k0049</c:v>
                  </c:pt>
                  <c:pt idx="8">
                    <c:v>k0031</c:v>
                  </c:pt>
                  <c:pt idx="14">
                    <c:v>k0999</c:v>
                  </c:pt>
                  <c:pt idx="16">
                    <c:v>k0079</c:v>
                  </c:pt>
                </c:lvl>
                <c:lvl>
                  <c:pt idx="0">
                    <c:v>Nb5</c:v>
                  </c:pt>
                  <c:pt idx="2">
                    <c:v>Mo5</c:v>
                  </c:pt>
                  <c:pt idx="4">
                    <c:v>Ru5</c:v>
                  </c:pt>
                  <c:pt idx="6">
                    <c:v>Rh5</c:v>
                  </c:pt>
                  <c:pt idx="8">
                    <c:v>Rh5</c:v>
                  </c:pt>
                  <c:pt idx="10">
                    <c:v>Pd5</c:v>
                  </c:pt>
                  <c:pt idx="12">
                    <c:v>Ag5</c:v>
                  </c:pt>
                  <c:pt idx="14">
                    <c:v>Pt5</c:v>
                  </c:pt>
                  <c:pt idx="16">
                    <c:v>Pt5</c:v>
                  </c:pt>
                </c:lvl>
              </c:multiLvlStrCache>
            </c:multiLvlStrRef>
          </c:xVal>
          <c:yVal>
            <c:numRef>
              <c:f>'M5 E_capture'!$H$4:$H$21</c:f>
              <c:numCache>
                <c:formatCode>General</c:formatCode>
                <c:ptCount val="18"/>
                <c:pt idx="0">
                  <c:v>-2.6539999999999999</c:v>
                </c:pt>
                <c:pt idx="2">
                  <c:v>-3.26</c:v>
                </c:pt>
                <c:pt idx="4">
                  <c:v>-2.64</c:v>
                </c:pt>
                <c:pt idx="6">
                  <c:v>-1.5980000000000001</c:v>
                </c:pt>
                <c:pt idx="8">
                  <c:v>-1.976</c:v>
                </c:pt>
                <c:pt idx="10">
                  <c:v>0.94</c:v>
                </c:pt>
                <c:pt idx="12">
                  <c:v>1.536</c:v>
                </c:pt>
                <c:pt idx="14">
                  <c:v>-1.504</c:v>
                </c:pt>
                <c:pt idx="16">
                  <c:v>-0.876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9C-C44A-9D82-A6BDFA4ABC4A}"/>
            </c:ext>
          </c:extLst>
        </c:ser>
        <c:ser>
          <c:idx val="3"/>
          <c:order val="3"/>
          <c:tx>
            <c:strRef>
              <c:f>'M5 E_capture'!$I$3</c:f>
              <c:strCache>
                <c:ptCount val="1"/>
                <c:pt idx="0">
                  <c:v>O,C,O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multiLvlStrRef>
              <c:f>'M5 E_capture'!$C$4:$E$21</c:f>
              <c:multiLvlStrCache>
                <c:ptCount val="18"/>
                <c:lvl>
                  <c:pt idx="0">
                    <c:v>ax</c:v>
                  </c:pt>
                  <c:pt idx="1">
                    <c:v>eq</c:v>
                  </c:pt>
                  <c:pt idx="2">
                    <c:v>ax</c:v>
                  </c:pt>
                  <c:pt idx="3">
                    <c:v>eq</c:v>
                  </c:pt>
                  <c:pt idx="4">
                    <c:v>ax</c:v>
                  </c:pt>
                  <c:pt idx="5">
                    <c:v>base</c:v>
                  </c:pt>
                  <c:pt idx="6">
                    <c:v>ax</c:v>
                  </c:pt>
                  <c:pt idx="7">
                    <c:v>base</c:v>
                  </c:pt>
                  <c:pt idx="8">
                    <c:v>ax</c:v>
                  </c:pt>
                  <c:pt idx="9">
                    <c:v>eq</c:v>
                  </c:pt>
                  <c:pt idx="10">
                    <c:v>ax</c:v>
                  </c:pt>
                  <c:pt idx="11">
                    <c:v>eq</c:v>
                  </c:pt>
                  <c:pt idx="12">
                    <c:v>short</c:v>
                  </c:pt>
                  <c:pt idx="13">
                    <c:v>long</c:v>
                  </c:pt>
                  <c:pt idx="14">
                    <c:v>ax</c:v>
                  </c:pt>
                  <c:pt idx="15">
                    <c:v>eq</c:v>
                  </c:pt>
                  <c:pt idx="16">
                    <c:v>ax</c:v>
                  </c:pt>
                  <c:pt idx="17">
                    <c:v>base</c:v>
                  </c:pt>
                </c:lvl>
                <c:lvl>
                  <c:pt idx="6">
                    <c:v>k0049</c:v>
                  </c:pt>
                  <c:pt idx="8">
                    <c:v>k0031</c:v>
                  </c:pt>
                  <c:pt idx="14">
                    <c:v>k0999</c:v>
                  </c:pt>
                  <c:pt idx="16">
                    <c:v>k0079</c:v>
                  </c:pt>
                </c:lvl>
                <c:lvl>
                  <c:pt idx="0">
                    <c:v>Nb5</c:v>
                  </c:pt>
                  <c:pt idx="2">
                    <c:v>Mo5</c:v>
                  </c:pt>
                  <c:pt idx="4">
                    <c:v>Ru5</c:v>
                  </c:pt>
                  <c:pt idx="6">
                    <c:v>Rh5</c:v>
                  </c:pt>
                  <c:pt idx="8">
                    <c:v>Rh5</c:v>
                  </c:pt>
                  <c:pt idx="10">
                    <c:v>Pd5</c:v>
                  </c:pt>
                  <c:pt idx="12">
                    <c:v>Ag5</c:v>
                  </c:pt>
                  <c:pt idx="14">
                    <c:v>Pt5</c:v>
                  </c:pt>
                  <c:pt idx="16">
                    <c:v>Pt5</c:v>
                  </c:pt>
                </c:lvl>
              </c:multiLvlStrCache>
            </c:multiLvlStrRef>
          </c:xVal>
          <c:yVal>
            <c:numRef>
              <c:f>'M5 E_capture'!$I$4:$I$21</c:f>
              <c:numCache>
                <c:formatCode>General</c:formatCode>
                <c:ptCount val="18"/>
                <c:pt idx="0">
                  <c:v>-6.7779999999999996</c:v>
                </c:pt>
                <c:pt idx="2">
                  <c:v>-4.91</c:v>
                </c:pt>
                <c:pt idx="4">
                  <c:v>-2.1739999999999999</c:v>
                </c:pt>
                <c:pt idx="6">
                  <c:v>-8.3000000000000004E-2</c:v>
                </c:pt>
                <c:pt idx="8">
                  <c:v>9.4E-2</c:v>
                </c:pt>
                <c:pt idx="10">
                  <c:v>1.9930000000000001</c:v>
                </c:pt>
                <c:pt idx="14">
                  <c:v>2.6659999999999999</c:v>
                </c:pt>
                <c:pt idx="16">
                  <c:v>2.6659999999999999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9C-C44A-9D82-A6BDFA4A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699872"/>
        <c:axId val="1234980624"/>
      </c:scatterChart>
      <c:valAx>
        <c:axId val="41069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4980624"/>
        <c:crosses val="autoZero"/>
        <c:crossBetween val="midCat"/>
      </c:valAx>
      <c:valAx>
        <c:axId val="12349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69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'M5 E_capture'!$D$23</c:f>
              <c:strCache>
                <c:ptCount val="1"/>
                <c:pt idx="0">
                  <c:v>Capture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'M5 E_capture'!$C$24:$C$32</c:f>
              <c:strCache>
                <c:ptCount val="9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Rh5</c:v>
                </c:pt>
                <c:pt idx="5">
                  <c:v>Pd5</c:v>
                </c:pt>
                <c:pt idx="6">
                  <c:v>Ag5</c:v>
                </c:pt>
                <c:pt idx="7">
                  <c:v>Pt5</c:v>
                </c:pt>
                <c:pt idx="8">
                  <c:v>Pt5</c:v>
                </c:pt>
              </c:strCache>
            </c:strRef>
          </c:xVal>
          <c:yVal>
            <c:numRef>
              <c:f>'M5 E_capture'!$D$24:$D$32</c:f>
              <c:numCache>
                <c:formatCode>General</c:formatCode>
                <c:ptCount val="9"/>
                <c:pt idx="0">
                  <c:v>-0.316</c:v>
                </c:pt>
                <c:pt idx="1">
                  <c:v>-0.438</c:v>
                </c:pt>
                <c:pt idx="2">
                  <c:v>-0.36099999999999999</c:v>
                </c:pt>
                <c:pt idx="3">
                  <c:v>-0.183</c:v>
                </c:pt>
                <c:pt idx="4">
                  <c:v>-0.41399999999999998</c:v>
                </c:pt>
                <c:pt idx="5">
                  <c:v>-0.36799999999999999</c:v>
                </c:pt>
                <c:pt idx="6">
                  <c:v>-0.13300000000000001</c:v>
                </c:pt>
                <c:pt idx="7">
                  <c:v>-0.51600000000000001</c:v>
                </c:pt>
                <c:pt idx="8">
                  <c:v>-0.36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0D-8648-8528-08DE890FA319}"/>
            </c:ext>
          </c:extLst>
        </c:ser>
        <c:ser>
          <c:idx val="1"/>
          <c:order val="1"/>
          <c:tx>
            <c:strRef>
              <c:f>'M5 E_capture'!$E$23</c:f>
              <c:strCache>
                <c:ptCount val="1"/>
                <c:pt idx="0">
                  <c:v>Capture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'M5 E_capture'!$C$24:$C$32</c:f>
              <c:strCache>
                <c:ptCount val="9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Rh5</c:v>
                </c:pt>
                <c:pt idx="5">
                  <c:v>Pd5</c:v>
                </c:pt>
                <c:pt idx="6">
                  <c:v>Ag5</c:v>
                </c:pt>
                <c:pt idx="7">
                  <c:v>Pt5</c:v>
                </c:pt>
                <c:pt idx="8">
                  <c:v>Pt5</c:v>
                </c:pt>
              </c:strCache>
            </c:strRef>
          </c:xVal>
          <c:yVal>
            <c:numRef>
              <c:f>'M5 E_capture'!$E$24:$E$32</c:f>
              <c:numCache>
                <c:formatCode>General</c:formatCode>
                <c:ptCount val="9"/>
                <c:pt idx="0">
                  <c:v>-0.48299999999999998</c:v>
                </c:pt>
                <c:pt idx="1">
                  <c:v>-0.59899999999999998</c:v>
                </c:pt>
                <c:pt idx="2">
                  <c:v>-0.46200000000000002</c:v>
                </c:pt>
                <c:pt idx="3">
                  <c:v>-0.28199999999999997</c:v>
                </c:pt>
                <c:pt idx="4">
                  <c:v>-0.38400000000000001</c:v>
                </c:pt>
                <c:pt idx="5">
                  <c:v>-0.30099999999999999</c:v>
                </c:pt>
                <c:pt idx="6">
                  <c:v>-0.14899999999999999</c:v>
                </c:pt>
                <c:pt idx="7">
                  <c:v>-0.49299999999999999</c:v>
                </c:pt>
                <c:pt idx="8">
                  <c:v>-0.36699999999999999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0D-8648-8528-08DE890FA319}"/>
            </c:ext>
          </c:extLst>
        </c:ser>
        <c:ser>
          <c:idx val="2"/>
          <c:order val="2"/>
          <c:tx>
            <c:strRef>
              <c:f>'M5 E_capture'!$F$23</c:f>
              <c:strCache>
                <c:ptCount val="1"/>
                <c:pt idx="0">
                  <c:v>Associative (OCO)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'M5 E_capture'!$C$24:$C$32</c:f>
              <c:strCache>
                <c:ptCount val="9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Rh5</c:v>
                </c:pt>
                <c:pt idx="5">
                  <c:v>Pd5</c:v>
                </c:pt>
                <c:pt idx="6">
                  <c:v>Ag5</c:v>
                </c:pt>
                <c:pt idx="7">
                  <c:v>Pt5</c:v>
                </c:pt>
                <c:pt idx="8">
                  <c:v>Pt5</c:v>
                </c:pt>
              </c:strCache>
            </c:strRef>
          </c:xVal>
          <c:yVal>
            <c:numRef>
              <c:f>'M5 E_capture'!$F$24:$F$32</c:f>
              <c:numCache>
                <c:formatCode>General</c:formatCode>
                <c:ptCount val="9"/>
                <c:pt idx="0">
                  <c:v>-2.4630000000000001</c:v>
                </c:pt>
                <c:pt idx="1">
                  <c:v>-0.438</c:v>
                </c:pt>
                <c:pt idx="2">
                  <c:v>-1.921</c:v>
                </c:pt>
                <c:pt idx="3">
                  <c:v>-1.613</c:v>
                </c:pt>
                <c:pt idx="4">
                  <c:v>-1.5489999999999999</c:v>
                </c:pt>
                <c:pt idx="5">
                  <c:v>-1.34</c:v>
                </c:pt>
                <c:pt idx="6">
                  <c:v>-0.28899999999999998</c:v>
                </c:pt>
                <c:pt idx="7">
                  <c:v>-1.673</c:v>
                </c:pt>
                <c:pt idx="8">
                  <c:v>-0.84299999999999997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0D-8648-8528-08DE890FA319}"/>
            </c:ext>
          </c:extLst>
        </c:ser>
        <c:ser>
          <c:idx val="3"/>
          <c:order val="3"/>
          <c:tx>
            <c:strRef>
              <c:f>'M5 E_capture'!$G$23</c:f>
              <c:strCache>
                <c:ptCount val="1"/>
                <c:pt idx="0">
                  <c:v>O,CO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'M5 E_capture'!$C$24:$C$32</c:f>
              <c:strCache>
                <c:ptCount val="9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Rh5</c:v>
                </c:pt>
                <c:pt idx="5">
                  <c:v>Pd5</c:v>
                </c:pt>
                <c:pt idx="6">
                  <c:v>Ag5</c:v>
                </c:pt>
                <c:pt idx="7">
                  <c:v>Pt5</c:v>
                </c:pt>
                <c:pt idx="8">
                  <c:v>Pt5</c:v>
                </c:pt>
              </c:strCache>
            </c:strRef>
          </c:xVal>
          <c:yVal>
            <c:numRef>
              <c:f>'M5 E_capture'!$G$24:$G$32</c:f>
              <c:numCache>
                <c:formatCode>General</c:formatCode>
                <c:ptCount val="9"/>
                <c:pt idx="0">
                  <c:v>-4.4359999999999999</c:v>
                </c:pt>
                <c:pt idx="1">
                  <c:v>-3.26</c:v>
                </c:pt>
                <c:pt idx="2">
                  <c:v>-2.64</c:v>
                </c:pt>
                <c:pt idx="3">
                  <c:v>-1.5980000000000001</c:v>
                </c:pt>
                <c:pt idx="4">
                  <c:v>-1.976</c:v>
                </c:pt>
                <c:pt idx="5">
                  <c:v>0.94</c:v>
                </c:pt>
                <c:pt idx="6">
                  <c:v>1.536</c:v>
                </c:pt>
                <c:pt idx="7">
                  <c:v>-1.504</c:v>
                </c:pt>
                <c:pt idx="8">
                  <c:v>-0.876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0D-8648-8528-08DE890FA319}"/>
            </c:ext>
          </c:extLst>
        </c:ser>
        <c:ser>
          <c:idx val="4"/>
          <c:order val="4"/>
          <c:tx>
            <c:strRef>
              <c:f>'M5 E_capture'!$H$23</c:f>
              <c:strCache>
                <c:ptCount val="1"/>
                <c:pt idx="0">
                  <c:v>O,C,O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'M5 E_capture'!$C$24:$C$32</c:f>
              <c:strCache>
                <c:ptCount val="9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Rh5</c:v>
                </c:pt>
                <c:pt idx="5">
                  <c:v>Pd5</c:v>
                </c:pt>
                <c:pt idx="6">
                  <c:v>Ag5</c:v>
                </c:pt>
                <c:pt idx="7">
                  <c:v>Pt5</c:v>
                </c:pt>
                <c:pt idx="8">
                  <c:v>Pt5</c:v>
                </c:pt>
              </c:strCache>
            </c:strRef>
          </c:xVal>
          <c:yVal>
            <c:numRef>
              <c:f>'M5 E_capture'!$H$24:$H$32</c:f>
              <c:numCache>
                <c:formatCode>General</c:formatCode>
                <c:ptCount val="9"/>
                <c:pt idx="0">
                  <c:v>-6.7779999999999996</c:v>
                </c:pt>
                <c:pt idx="1">
                  <c:v>-4.91</c:v>
                </c:pt>
                <c:pt idx="2">
                  <c:v>-2.1739999999999999</c:v>
                </c:pt>
                <c:pt idx="3">
                  <c:v>-8.3000000000000004E-2</c:v>
                </c:pt>
                <c:pt idx="4">
                  <c:v>9.4E-2</c:v>
                </c:pt>
                <c:pt idx="5">
                  <c:v>1.9930000000000001</c:v>
                </c:pt>
                <c:pt idx="7">
                  <c:v>2.6659999999999999</c:v>
                </c:pt>
                <c:pt idx="8">
                  <c:v>2.6659999999999999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50D-8648-8528-08DE890F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342176"/>
        <c:axId val="460209392"/>
      </c:scatterChart>
      <c:valAx>
        <c:axId val="122234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209392"/>
        <c:crosses val="autoZero"/>
        <c:crossBetween val="midCat"/>
      </c:valAx>
      <c:valAx>
        <c:axId val="46020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4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'M5 E_capture'!$D$34</c:f>
              <c:strCache>
                <c:ptCount val="1"/>
                <c:pt idx="0">
                  <c:v>Capture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'M5 E_capture'!$C$35:$C$41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E_capture'!$D$35:$D$41</c:f>
              <c:numCache>
                <c:formatCode>General</c:formatCode>
                <c:ptCount val="7"/>
                <c:pt idx="0">
                  <c:v>-0.316</c:v>
                </c:pt>
                <c:pt idx="1">
                  <c:v>-0.438</c:v>
                </c:pt>
                <c:pt idx="2">
                  <c:v>-0.36099999999999999</c:v>
                </c:pt>
                <c:pt idx="3">
                  <c:v>-0.41399999999999998</c:v>
                </c:pt>
                <c:pt idx="4">
                  <c:v>-0.36799999999999999</c:v>
                </c:pt>
                <c:pt idx="5">
                  <c:v>-0.13300000000000001</c:v>
                </c:pt>
                <c:pt idx="6">
                  <c:v>-0.51600000000000001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0-984C-8A5C-5863A49EF821}"/>
            </c:ext>
          </c:extLst>
        </c:ser>
        <c:ser>
          <c:idx val="1"/>
          <c:order val="1"/>
          <c:tx>
            <c:strRef>
              <c:f>'M5 E_capture'!$E$34</c:f>
              <c:strCache>
                <c:ptCount val="1"/>
                <c:pt idx="0">
                  <c:v>Capture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'M5 E_capture'!$C$35:$C$41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E_capture'!$E$35:$E$41</c:f>
              <c:numCache>
                <c:formatCode>General</c:formatCode>
                <c:ptCount val="7"/>
                <c:pt idx="0">
                  <c:v>-0.48299999999999998</c:v>
                </c:pt>
                <c:pt idx="1">
                  <c:v>-0.59899999999999998</c:v>
                </c:pt>
                <c:pt idx="2">
                  <c:v>-0.46200000000000002</c:v>
                </c:pt>
                <c:pt idx="3">
                  <c:v>-0.38400000000000001</c:v>
                </c:pt>
                <c:pt idx="4">
                  <c:v>-0.30099999999999999</c:v>
                </c:pt>
                <c:pt idx="5">
                  <c:v>-0.14899999999999999</c:v>
                </c:pt>
                <c:pt idx="6">
                  <c:v>-0.49299999999999999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0-984C-8A5C-5863A49EF821}"/>
            </c:ext>
          </c:extLst>
        </c:ser>
        <c:ser>
          <c:idx val="2"/>
          <c:order val="2"/>
          <c:tx>
            <c:strRef>
              <c:f>'M5 E_capture'!$F$34</c:f>
              <c:strCache>
                <c:ptCount val="1"/>
                <c:pt idx="0">
                  <c:v>Associative (OCO)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'M5 E_capture'!$C$35:$C$41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E_capture'!$F$35:$F$41</c:f>
              <c:numCache>
                <c:formatCode>General</c:formatCode>
                <c:ptCount val="7"/>
                <c:pt idx="0">
                  <c:v>-2.4630000000000001</c:v>
                </c:pt>
                <c:pt idx="1">
                  <c:v>-0.438</c:v>
                </c:pt>
                <c:pt idx="2">
                  <c:v>-1.921</c:v>
                </c:pt>
                <c:pt idx="3">
                  <c:v>-1.613</c:v>
                </c:pt>
                <c:pt idx="4">
                  <c:v>-1.34</c:v>
                </c:pt>
                <c:pt idx="5">
                  <c:v>-0.28899999999999998</c:v>
                </c:pt>
                <c:pt idx="6">
                  <c:v>-1.673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0-984C-8A5C-5863A49EF821}"/>
            </c:ext>
          </c:extLst>
        </c:ser>
        <c:ser>
          <c:idx val="3"/>
          <c:order val="3"/>
          <c:tx>
            <c:strRef>
              <c:f>'M5 E_capture'!$G$34</c:f>
              <c:strCache>
                <c:ptCount val="1"/>
                <c:pt idx="0">
                  <c:v>O,CO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'M5 E_capture'!$C$35:$C$41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E_capture'!$G$35:$G$41</c:f>
              <c:numCache>
                <c:formatCode>General</c:formatCode>
                <c:ptCount val="7"/>
                <c:pt idx="0">
                  <c:v>-4.4359999999999999</c:v>
                </c:pt>
                <c:pt idx="1">
                  <c:v>-3.26</c:v>
                </c:pt>
                <c:pt idx="2">
                  <c:v>-2.64</c:v>
                </c:pt>
                <c:pt idx="3">
                  <c:v>-1.976</c:v>
                </c:pt>
                <c:pt idx="4">
                  <c:v>0.94</c:v>
                </c:pt>
                <c:pt idx="5">
                  <c:v>1.536</c:v>
                </c:pt>
                <c:pt idx="6">
                  <c:v>-1.504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0-984C-8A5C-5863A49EF821}"/>
            </c:ext>
          </c:extLst>
        </c:ser>
        <c:ser>
          <c:idx val="4"/>
          <c:order val="4"/>
          <c:tx>
            <c:strRef>
              <c:f>'M5 E_capture'!$H$34</c:f>
              <c:strCache>
                <c:ptCount val="1"/>
                <c:pt idx="0">
                  <c:v>O,C,O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'M5 E_capture'!$C$35:$C$41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E_capture'!$H$35:$H$41</c:f>
              <c:numCache>
                <c:formatCode>General</c:formatCode>
                <c:ptCount val="7"/>
                <c:pt idx="0">
                  <c:v>-6.7779999999999996</c:v>
                </c:pt>
                <c:pt idx="1">
                  <c:v>-4.91</c:v>
                </c:pt>
                <c:pt idx="2">
                  <c:v>-2.1739999999999999</c:v>
                </c:pt>
                <c:pt idx="3">
                  <c:v>-8.3000000000000004E-2</c:v>
                </c:pt>
                <c:pt idx="4">
                  <c:v>1.9930000000000001</c:v>
                </c:pt>
                <c:pt idx="6">
                  <c:v>2.6659999999999999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80-984C-8A5C-5863A49EF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988639"/>
        <c:axId val="621990351"/>
      </c:barChart>
      <c:catAx>
        <c:axId val="62198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1990351"/>
        <c:crosses val="autoZero"/>
        <c:auto val="1"/>
        <c:lblAlgn val="ctr"/>
        <c:lblOffset val="100"/>
        <c:noMultiLvlLbl val="0"/>
      </c:catAx>
      <c:valAx>
        <c:axId val="6219903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198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53689122193056E-2"/>
          <c:y val="1.0878501722409482E-2"/>
          <c:w val="0.32407407407407407"/>
          <c:h val="0.145702597712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19507801377226E-2"/>
          <c:y val="4.6296296296296294E-2"/>
          <c:w val="0.9388852892465932"/>
          <c:h val="0.9320987654320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'M5 E_capture'!$L$23</c:f>
              <c:strCache>
                <c:ptCount val="1"/>
                <c:pt idx="0">
                  <c:v>E(O--CO)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'M5 E_capture'!$K$24:$K$30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E_capture'!$L$24:$L$30</c:f>
              <c:numCache>
                <c:formatCode>General</c:formatCode>
                <c:ptCount val="7"/>
                <c:pt idx="0">
                  <c:v>-2.1991811838839745</c:v>
                </c:pt>
                <c:pt idx="1">
                  <c:v>-1.4550886351718364</c:v>
                </c:pt>
                <c:pt idx="2">
                  <c:v>-2.0329878607333463</c:v>
                </c:pt>
                <c:pt idx="3">
                  <c:v>-0.22097609723113698</c:v>
                </c:pt>
                <c:pt idx="4">
                  <c:v>1.0788787138992353</c:v>
                </c:pt>
                <c:pt idx="5">
                  <c:v>1.7665279278511881</c:v>
                </c:pt>
                <c:pt idx="6">
                  <c:v>-0.5714576956070877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4-A34F-B8D7-1DA26EA9048C}"/>
            </c:ext>
          </c:extLst>
        </c:ser>
        <c:ser>
          <c:idx val="1"/>
          <c:order val="1"/>
          <c:tx>
            <c:strRef>
              <c:f>'M5 E_capture'!$M$23</c:f>
              <c:strCache>
                <c:ptCount val="1"/>
                <c:pt idx="0">
                  <c:v>E(C--O)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'M5 E_capture'!$K$24:$K$30</c:f>
              <c:strCache>
                <c:ptCount val="7"/>
                <c:pt idx="0">
                  <c:v>Nb5</c:v>
                </c:pt>
                <c:pt idx="1">
                  <c:v>Mo5</c:v>
                </c:pt>
                <c:pt idx="2">
                  <c:v>Ru5</c:v>
                </c:pt>
                <c:pt idx="3">
                  <c:v>Rh5</c:v>
                </c:pt>
                <c:pt idx="4">
                  <c:v>Pd5</c:v>
                </c:pt>
                <c:pt idx="5">
                  <c:v>Ag5</c:v>
                </c:pt>
                <c:pt idx="6">
                  <c:v>Pt5</c:v>
                </c:pt>
              </c:strCache>
            </c:strRef>
          </c:cat>
          <c:val>
            <c:numRef>
              <c:f>'M5 E_capture'!$M$24:$M$30</c:f>
              <c:numCache>
                <c:formatCode>General</c:formatCode>
                <c:ptCount val="7"/>
                <c:pt idx="0">
                  <c:v>-4.0688577836566839</c:v>
                </c:pt>
                <c:pt idx="1">
                  <c:v>-4.0413657953293836</c:v>
                </c:pt>
                <c:pt idx="2">
                  <c:v>0.26692021709470193</c:v>
                </c:pt>
                <c:pt idx="3">
                  <c:v>1.0987343653437041</c:v>
                </c:pt>
                <c:pt idx="4">
                  <c:v>4.452861923516199</c:v>
                </c:pt>
                <c:pt idx="6">
                  <c:v>3.8504409918258866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4-A34F-B8D7-1DA26EA9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705887"/>
        <c:axId val="1451343424"/>
      </c:barChart>
      <c:catAx>
        <c:axId val="194470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343424"/>
        <c:crosses val="autoZero"/>
        <c:auto val="1"/>
        <c:lblAlgn val="ctr"/>
        <c:lblOffset val="100"/>
        <c:noMultiLvlLbl val="0"/>
      </c:catAx>
      <c:valAx>
        <c:axId val="14513434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0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'M5 E_capture'!$M$65</c:f>
              <c:strCache>
                <c:ptCount val="1"/>
                <c:pt idx="0">
                  <c:v>E(O--CO)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'M5 E_capture'!$L$66:$L$72</c:f>
              <c:strCache>
                <c:ptCount val="7"/>
                <c:pt idx="0">
                  <c:v>Nb</c:v>
                </c:pt>
                <c:pt idx="1">
                  <c:v>Mo</c:v>
                </c:pt>
                <c:pt idx="2">
                  <c:v>Ru</c:v>
                </c:pt>
                <c:pt idx="3">
                  <c:v>Rh</c:v>
                </c:pt>
                <c:pt idx="4">
                  <c:v>Pd</c:v>
                </c:pt>
                <c:pt idx="5">
                  <c:v>Ag</c:v>
                </c:pt>
                <c:pt idx="6">
                  <c:v>Pt</c:v>
                </c:pt>
              </c:strCache>
            </c:strRef>
          </c:cat>
          <c:val>
            <c:numRef>
              <c:f>'M5 E_capture'!$M$66:$M$72</c:f>
              <c:numCache>
                <c:formatCode>General</c:formatCode>
                <c:ptCount val="7"/>
                <c:pt idx="0">
                  <c:v>-1.5515945473597177</c:v>
                </c:pt>
                <c:pt idx="1">
                  <c:v>-1.1150043170403328</c:v>
                </c:pt>
                <c:pt idx="2">
                  <c:v>-1.6221896012381269</c:v>
                </c:pt>
                <c:pt idx="3">
                  <c:v>0.51596458992095806</c:v>
                </c:pt>
                <c:pt idx="4">
                  <c:v>0.27584510487579672</c:v>
                </c:pt>
                <c:pt idx="6">
                  <c:v>-0.12264319822083658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F-A34A-B3AC-B9579EBDEE73}"/>
            </c:ext>
          </c:extLst>
        </c:ser>
        <c:ser>
          <c:idx val="1"/>
          <c:order val="1"/>
          <c:tx>
            <c:strRef>
              <c:f>'M5 E_capture'!$N$65</c:f>
              <c:strCache>
                <c:ptCount val="1"/>
                <c:pt idx="0">
                  <c:v>E(C--O)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'M5 E_capture'!$L$66:$L$72</c:f>
              <c:strCache>
                <c:ptCount val="7"/>
                <c:pt idx="0">
                  <c:v>Nb</c:v>
                </c:pt>
                <c:pt idx="1">
                  <c:v>Mo</c:v>
                </c:pt>
                <c:pt idx="2">
                  <c:v>Ru</c:v>
                </c:pt>
                <c:pt idx="3">
                  <c:v>Rh</c:v>
                </c:pt>
                <c:pt idx="4">
                  <c:v>Pd</c:v>
                </c:pt>
                <c:pt idx="5">
                  <c:v>Ag</c:v>
                </c:pt>
                <c:pt idx="6">
                  <c:v>Pt</c:v>
                </c:pt>
              </c:strCache>
            </c:strRef>
          </c:cat>
          <c:val>
            <c:numRef>
              <c:f>'M5 E_capture'!$N$66:$N$72</c:f>
              <c:numCache>
                <c:formatCode>General</c:formatCode>
                <c:ptCount val="7"/>
                <c:pt idx="0">
                  <c:v>-3.6700371997105767</c:v>
                </c:pt>
                <c:pt idx="1">
                  <c:v>-1.7722089752179095</c:v>
                </c:pt>
                <c:pt idx="2">
                  <c:v>-0.64753811823792595</c:v>
                </c:pt>
                <c:pt idx="3">
                  <c:v>1.4174386381990607</c:v>
                </c:pt>
                <c:pt idx="4">
                  <c:v>3.4154612528395827</c:v>
                </c:pt>
                <c:pt idx="6">
                  <c:v>3.5812860220794795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1F-A34A-B3AC-B9579EBDEE73}"/>
            </c:ext>
          </c:extLst>
        </c:ser>
        <c:ser>
          <c:idx val="2"/>
          <c:order val="2"/>
          <c:tx>
            <c:strRef>
              <c:f>'M5 E_capture'!$O$65</c:f>
              <c:strCache>
                <c:ptCount val="1"/>
                <c:pt idx="0">
                  <c:v>E(O--CO)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'M5 E_capture'!$L$66:$L$72</c:f>
              <c:strCache>
                <c:ptCount val="7"/>
                <c:pt idx="0">
                  <c:v>Nb</c:v>
                </c:pt>
                <c:pt idx="1">
                  <c:v>Mo</c:v>
                </c:pt>
                <c:pt idx="2">
                  <c:v>Ru</c:v>
                </c:pt>
                <c:pt idx="3">
                  <c:v>Rh</c:v>
                </c:pt>
                <c:pt idx="4">
                  <c:v>Pd</c:v>
                </c:pt>
                <c:pt idx="5">
                  <c:v>Ag</c:v>
                </c:pt>
                <c:pt idx="6">
                  <c:v>Pt</c:v>
                </c:pt>
              </c:strCache>
            </c:strRef>
          </c:cat>
          <c:val>
            <c:numRef>
              <c:f>'M5 E_capture'!$O$66:$O$72</c:f>
              <c:numCache>
                <c:formatCode>General</c:formatCode>
                <c:ptCount val="7"/>
                <c:pt idx="0">
                  <c:v>-2.1991811838839745</c:v>
                </c:pt>
                <c:pt idx="1">
                  <c:v>-1.4550886351718364</c:v>
                </c:pt>
                <c:pt idx="2">
                  <c:v>-2.0329878607333463</c:v>
                </c:pt>
                <c:pt idx="3">
                  <c:v>-0.22097609723113698</c:v>
                </c:pt>
                <c:pt idx="4">
                  <c:v>1.0788787138992353</c:v>
                </c:pt>
                <c:pt idx="5">
                  <c:v>1.7665279278511881</c:v>
                </c:pt>
                <c:pt idx="6">
                  <c:v>-0.5714576956070877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F-A34A-B3AC-B9579EBDEE73}"/>
            </c:ext>
          </c:extLst>
        </c:ser>
        <c:ser>
          <c:idx val="3"/>
          <c:order val="3"/>
          <c:tx>
            <c:strRef>
              <c:f>'M5 E_capture'!$P$65</c:f>
              <c:strCache>
                <c:ptCount val="1"/>
                <c:pt idx="0">
                  <c:v>E(C--O)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'M5 E_capture'!$L$66:$L$72</c:f>
              <c:strCache>
                <c:ptCount val="7"/>
                <c:pt idx="0">
                  <c:v>Nb</c:v>
                </c:pt>
                <c:pt idx="1">
                  <c:v>Mo</c:v>
                </c:pt>
                <c:pt idx="2">
                  <c:v>Ru</c:v>
                </c:pt>
                <c:pt idx="3">
                  <c:v>Rh</c:v>
                </c:pt>
                <c:pt idx="4">
                  <c:v>Pd</c:v>
                </c:pt>
                <c:pt idx="5">
                  <c:v>Ag</c:v>
                </c:pt>
                <c:pt idx="6">
                  <c:v>Pt</c:v>
                </c:pt>
              </c:strCache>
            </c:strRef>
          </c:cat>
          <c:val>
            <c:numRef>
              <c:f>'M5 E_capture'!$P$66:$P$72</c:f>
              <c:numCache>
                <c:formatCode>General</c:formatCode>
                <c:ptCount val="7"/>
                <c:pt idx="0">
                  <c:v>-4.0688577836566839</c:v>
                </c:pt>
                <c:pt idx="1">
                  <c:v>-4.0413657953293836</c:v>
                </c:pt>
                <c:pt idx="2">
                  <c:v>0.26692021709470193</c:v>
                </c:pt>
                <c:pt idx="3">
                  <c:v>1.0987343653437041</c:v>
                </c:pt>
                <c:pt idx="4">
                  <c:v>4.452861923516199</c:v>
                </c:pt>
                <c:pt idx="6">
                  <c:v>3.8504409918258866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1F-A34A-B3AC-B9579EBD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896927"/>
        <c:axId val="620849280"/>
      </c:barChart>
      <c:catAx>
        <c:axId val="118789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49280"/>
        <c:crosses val="autoZero"/>
        <c:auto val="1"/>
        <c:lblAlgn val="ctr"/>
        <c:lblOffset val="100"/>
        <c:noMultiLvlLbl val="0"/>
      </c:catAx>
      <c:valAx>
        <c:axId val="62084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89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165100</xdr:rowOff>
    </xdr:from>
    <xdr:to>
      <xdr:col>20</xdr:col>
      <xdr:colOff>177800</xdr:colOff>
      <xdr:row>21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B3214F-FA5C-1D41-A45F-69473C86C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742950</xdr:colOff>
      <xdr:row>21</xdr:row>
      <xdr:rowOff>63500</xdr:rowOff>
    </xdr:from>
    <xdr:to>
      <xdr:col>24</xdr:col>
      <xdr:colOff>635000</xdr:colOff>
      <xdr:row>43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A1ADCD-2A6E-8049-ADD4-FD943A7FE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419100</xdr:colOff>
      <xdr:row>0</xdr:row>
      <xdr:rowOff>0</xdr:rowOff>
    </xdr:from>
    <xdr:to>
      <xdr:col>24</xdr:col>
      <xdr:colOff>673100</xdr:colOff>
      <xdr:row>47</xdr:row>
      <xdr:rowOff>53588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3CD338-F6C2-464B-A012-6940C8428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596900</xdr:colOff>
      <xdr:row>33</xdr:row>
      <xdr:rowOff>190500</xdr:rowOff>
    </xdr:from>
    <xdr:to>
      <xdr:col>17</xdr:col>
      <xdr:colOff>50800</xdr:colOff>
      <xdr:row>54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A56640-09F9-D461-6E70-CA4A5AB37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69850</xdr:colOff>
      <xdr:row>72</xdr:row>
      <xdr:rowOff>165100</xdr:rowOff>
    </xdr:from>
    <xdr:to>
      <xdr:col>17</xdr:col>
      <xdr:colOff>514350</xdr:colOff>
      <xdr:row>86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51BACF-5742-1D7F-7172-0A5FCF3DD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1" xr16:uid="{F8028BEC-B2B2-2349-ADD3-CE9B098F3917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2" xr16:uid="{A140F35D-E1D7-0C47-A027-6DFA8BB2A9E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3" xr16:uid="{87B6F1BB-6591-3949-BA32-47981F9E7FD9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9" xr16:uid="{9D1BC172-EEB6-134F-A6BB-762644076FD4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4" xr16:uid="{7CAC308E-4041-6144-AE1C-2F7E8738FEE2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5" xr16:uid="{D1544E62-94E2-E348-BD6F-EF8E57783587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7" xr16:uid="{546840ED-8A05-3F4A-845B-9D1608FF2965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6" xr16:uid="{43AC35CB-39A3-8B4D-A504-667B280EEF02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ique_Energies_4" connectionId="8" xr16:uid="{6580A4BA-EF29-3D41-9108-94DD49FCB3E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5675-CA5A-2D41-A3D9-C8BD3178F85B}">
  <dimension ref="A1:AI83"/>
  <sheetViews>
    <sheetView tabSelected="1" topLeftCell="L1" workbookViewId="0">
      <selection activeCell="V19" sqref="V19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15" max="15" width="17.5" customWidth="1"/>
    <col min="18" max="18" width="14.83203125" customWidth="1"/>
    <col min="20" max="20" width="18.6640625" customWidth="1"/>
  </cols>
  <sheetData>
    <row r="1" spans="1:25" x14ac:dyDescent="0.2">
      <c r="A1" s="1" t="s">
        <v>0</v>
      </c>
    </row>
    <row r="2" spans="1:25" x14ac:dyDescent="0.2">
      <c r="A2" s="1" t="s">
        <v>14</v>
      </c>
      <c r="B2">
        <v>27.211600000000001</v>
      </c>
    </row>
    <row r="3" spans="1:25" x14ac:dyDescent="0.2">
      <c r="A3" s="1" t="s">
        <v>8</v>
      </c>
      <c r="B3">
        <v>-188.9225659</v>
      </c>
      <c r="L3" s="1"/>
      <c r="N3" s="7" t="s">
        <v>131</v>
      </c>
      <c r="Y3">
        <v>-188.6945073</v>
      </c>
    </row>
    <row r="4" spans="1:25" x14ac:dyDescent="0.2">
      <c r="A4" s="1" t="s">
        <v>19</v>
      </c>
      <c r="B4">
        <f>$B$3+$B$8</f>
        <v>-475.11727589999998</v>
      </c>
      <c r="L4" s="1"/>
      <c r="N4" t="s">
        <v>133</v>
      </c>
      <c r="O4" t="s">
        <v>132</v>
      </c>
      <c r="P4">
        <f>D7</f>
        <v>-475.12889999999999</v>
      </c>
      <c r="Q4">
        <f>(P4-$B$4)*$B$2</f>
        <v>-0.31631035956016085</v>
      </c>
    </row>
    <row r="5" spans="1:25" x14ac:dyDescent="0.2">
      <c r="L5" s="1"/>
      <c r="N5" t="s">
        <v>134</v>
      </c>
      <c r="O5" s="2" t="s">
        <v>136</v>
      </c>
      <c r="P5">
        <f>D9</f>
        <v>-475.13504</v>
      </c>
      <c r="Q5">
        <f>(P5-$B$4)*$B$2</f>
        <v>-0.48338958356060285</v>
      </c>
    </row>
    <row r="6" spans="1:25" s="1" customFormat="1" x14ac:dyDescent="0.2">
      <c r="A6" s="1" t="s">
        <v>125</v>
      </c>
      <c r="C6" s="1" t="s">
        <v>4</v>
      </c>
      <c r="E6" s="1" t="s">
        <v>5</v>
      </c>
      <c r="G6" s="1" t="s">
        <v>6</v>
      </c>
      <c r="I6" s="1" t="s">
        <v>7</v>
      </c>
      <c r="N6" s="2" t="s">
        <v>135</v>
      </c>
      <c r="O6" s="1" t="s">
        <v>137</v>
      </c>
      <c r="P6" s="2">
        <f>D11</f>
        <v>-475.13531</v>
      </c>
      <c r="Q6">
        <f>(P6-$B$4)*$B$2</f>
        <v>-0.49073671556061471</v>
      </c>
      <c r="S6"/>
      <c r="T6"/>
      <c r="U6"/>
    </row>
    <row r="7" spans="1:25" x14ac:dyDescent="0.2">
      <c r="A7" t="s">
        <v>86</v>
      </c>
      <c r="B7">
        <v>-286.11827</v>
      </c>
      <c r="C7" t="s">
        <v>113</v>
      </c>
      <c r="D7">
        <v>-475.12889999999999</v>
      </c>
      <c r="E7" t="s">
        <v>104</v>
      </c>
      <c r="F7">
        <v>-475.12889999999999</v>
      </c>
      <c r="G7" t="s">
        <v>99</v>
      </c>
      <c r="H7">
        <v>-475.12891000000002</v>
      </c>
      <c r="I7" t="s">
        <v>112</v>
      </c>
      <c r="J7">
        <v>-475.12889999999999</v>
      </c>
    </row>
    <row r="8" spans="1:25" x14ac:dyDescent="0.2">
      <c r="A8" s="1" t="s">
        <v>26</v>
      </c>
      <c r="B8" s="1">
        <v>-286.19470999999999</v>
      </c>
      <c r="C8" t="s">
        <v>31</v>
      </c>
      <c r="D8">
        <v>-475.12891000000002</v>
      </c>
      <c r="E8" t="s">
        <v>69</v>
      </c>
      <c r="F8">
        <v>-475.13531</v>
      </c>
      <c r="G8" t="s">
        <v>121</v>
      </c>
      <c r="H8">
        <v>-475.13601999999997</v>
      </c>
      <c r="I8" t="s">
        <v>66</v>
      </c>
      <c r="J8">
        <v>-475.13146999999998</v>
      </c>
    </row>
    <row r="9" spans="1:25" x14ac:dyDescent="0.2">
      <c r="C9" t="s">
        <v>29</v>
      </c>
      <c r="D9">
        <v>-475.13504</v>
      </c>
      <c r="E9" t="s">
        <v>41</v>
      </c>
      <c r="F9">
        <v>-475.13576999999998</v>
      </c>
      <c r="G9" t="s">
        <v>65</v>
      </c>
      <c r="H9">
        <v>-475.14666999999997</v>
      </c>
      <c r="I9" t="s">
        <v>107</v>
      </c>
      <c r="J9">
        <v>-475.13504999999998</v>
      </c>
    </row>
    <row r="10" spans="1:25" x14ac:dyDescent="0.2">
      <c r="C10" t="s">
        <v>27</v>
      </c>
      <c r="D10">
        <v>-475.13522999999998</v>
      </c>
      <c r="E10" t="s">
        <v>84</v>
      </c>
      <c r="F10">
        <v>-475.13887</v>
      </c>
      <c r="G10" t="s">
        <v>91</v>
      </c>
      <c r="H10">
        <v>-475.18018000000001</v>
      </c>
      <c r="I10" t="s">
        <v>2</v>
      </c>
      <c r="J10">
        <v>-475.13531</v>
      </c>
    </row>
    <row r="11" spans="1:25" x14ac:dyDescent="0.2">
      <c r="C11" t="s">
        <v>86</v>
      </c>
      <c r="D11">
        <v>-475.13531</v>
      </c>
      <c r="E11" t="s">
        <v>118</v>
      </c>
      <c r="F11">
        <v>-475.14246000000003</v>
      </c>
      <c r="G11" t="s">
        <v>87</v>
      </c>
      <c r="H11">
        <v>-475.18279000000001</v>
      </c>
      <c r="I11" t="s">
        <v>78</v>
      </c>
      <c r="J11">
        <v>-475.13995999999997</v>
      </c>
    </row>
    <row r="12" spans="1:25" x14ac:dyDescent="0.2">
      <c r="C12" t="s">
        <v>63</v>
      </c>
      <c r="D12">
        <v>-475.18018000000001</v>
      </c>
      <c r="E12" t="s">
        <v>112</v>
      </c>
      <c r="F12">
        <v>-475.18018000000001</v>
      </c>
      <c r="G12" t="s">
        <v>70</v>
      </c>
      <c r="H12">
        <v>-475.18887000000001</v>
      </c>
      <c r="I12" t="s">
        <v>77</v>
      </c>
      <c r="J12">
        <v>-475.17698999999999</v>
      </c>
      <c r="P12" s="7"/>
    </row>
    <row r="13" spans="1:25" x14ac:dyDescent="0.2">
      <c r="C13" t="s">
        <v>46</v>
      </c>
      <c r="D13">
        <v>-475.18714</v>
      </c>
      <c r="E13" t="s">
        <v>36</v>
      </c>
      <c r="F13">
        <v>-475.18153999999998</v>
      </c>
      <c r="G13" t="s">
        <v>64</v>
      </c>
      <c r="H13">
        <v>-475.19618000000003</v>
      </c>
      <c r="I13" t="s">
        <v>62</v>
      </c>
      <c r="J13">
        <v>-475.18320999999997</v>
      </c>
      <c r="P13" s="7"/>
    </row>
    <row r="14" spans="1:25" x14ac:dyDescent="0.2">
      <c r="C14" t="s">
        <v>1</v>
      </c>
      <c r="D14">
        <v>-475.19931000000003</v>
      </c>
      <c r="E14" t="s">
        <v>75</v>
      </c>
      <c r="F14">
        <v>-475.19932</v>
      </c>
      <c r="G14" t="s">
        <v>25</v>
      </c>
      <c r="H14">
        <v>-475.19932</v>
      </c>
      <c r="I14" t="s">
        <v>54</v>
      </c>
      <c r="J14">
        <v>-475.19162999999998</v>
      </c>
      <c r="P14" s="7"/>
    </row>
    <row r="15" spans="1:25" x14ac:dyDescent="0.2">
      <c r="C15" t="s">
        <v>66</v>
      </c>
      <c r="D15">
        <v>-475.19932</v>
      </c>
      <c r="E15" t="s">
        <v>122</v>
      </c>
      <c r="F15">
        <v>-475.20305999999999</v>
      </c>
      <c r="G15" t="s">
        <v>90</v>
      </c>
      <c r="H15">
        <v>-475.20776999999998</v>
      </c>
      <c r="I15" t="s">
        <v>85</v>
      </c>
      <c r="J15">
        <v>-475.19305000000003</v>
      </c>
      <c r="P15" s="7"/>
    </row>
    <row r="16" spans="1:25" x14ac:dyDescent="0.2">
      <c r="C16" t="s">
        <v>44</v>
      </c>
      <c r="D16">
        <v>-475.20305999999999</v>
      </c>
      <c r="E16" t="s">
        <v>40</v>
      </c>
      <c r="F16">
        <v>-475.20468</v>
      </c>
      <c r="G16" t="s">
        <v>74</v>
      </c>
      <c r="H16">
        <v>-475.22762</v>
      </c>
      <c r="I16" t="s">
        <v>92</v>
      </c>
      <c r="J16">
        <v>-475.19355000000002</v>
      </c>
      <c r="P16" s="7"/>
    </row>
    <row r="17" spans="1:35" x14ac:dyDescent="0.2">
      <c r="C17" t="s">
        <v>65</v>
      </c>
      <c r="D17">
        <v>-475.20776000000001</v>
      </c>
      <c r="E17" t="s">
        <v>120</v>
      </c>
      <c r="F17">
        <v>-475.20638000000002</v>
      </c>
      <c r="G17" t="s">
        <v>109</v>
      </c>
      <c r="H17">
        <v>-475.23002000000002</v>
      </c>
      <c r="I17" t="s">
        <v>89</v>
      </c>
      <c r="J17">
        <v>-475.19808999999998</v>
      </c>
      <c r="P17" s="7"/>
    </row>
    <row r="18" spans="1:35" x14ac:dyDescent="0.2">
      <c r="C18" t="s">
        <v>77</v>
      </c>
      <c r="D18">
        <v>-475.20776999999998</v>
      </c>
      <c r="E18" t="s">
        <v>39</v>
      </c>
      <c r="F18">
        <v>-475.20774999999998</v>
      </c>
      <c r="G18" t="s">
        <v>92</v>
      </c>
      <c r="H18">
        <v>-475.23196000000002</v>
      </c>
      <c r="I18" t="s">
        <v>53</v>
      </c>
      <c r="J18">
        <v>-475.19866999999999</v>
      </c>
      <c r="P18" s="7"/>
      <c r="T18" t="s">
        <v>252</v>
      </c>
    </row>
    <row r="19" spans="1:35" x14ac:dyDescent="0.2">
      <c r="C19" t="s">
        <v>117</v>
      </c>
      <c r="D19">
        <v>-475.20927999999998</v>
      </c>
      <c r="E19" t="s">
        <v>100</v>
      </c>
      <c r="F19">
        <v>-475.20776000000001</v>
      </c>
      <c r="G19" t="s">
        <v>117</v>
      </c>
      <c r="H19">
        <v>-475.23313999999999</v>
      </c>
      <c r="I19" t="s">
        <v>83</v>
      </c>
      <c r="J19">
        <v>-475.21818000000002</v>
      </c>
      <c r="P19" s="7"/>
    </row>
    <row r="20" spans="1:35" x14ac:dyDescent="0.2">
      <c r="C20" t="s">
        <v>116</v>
      </c>
      <c r="D20">
        <v>-475.22027000000003</v>
      </c>
      <c r="E20" t="s">
        <v>59</v>
      </c>
      <c r="F20">
        <v>-475.20776999999998</v>
      </c>
      <c r="G20" t="s">
        <v>52</v>
      </c>
      <c r="H20">
        <v>-475.23966999999999</v>
      </c>
      <c r="I20" t="s">
        <v>55</v>
      </c>
      <c r="J20">
        <v>-475.25002999999998</v>
      </c>
      <c r="P20" s="7"/>
    </row>
    <row r="21" spans="1:35" x14ac:dyDescent="0.2">
      <c r="C21" t="s">
        <v>119</v>
      </c>
      <c r="D21">
        <v>-475.22048999999998</v>
      </c>
      <c r="E21" t="s">
        <v>46</v>
      </c>
      <c r="F21">
        <v>-475.20927999999998</v>
      </c>
      <c r="G21" t="s">
        <v>83</v>
      </c>
      <c r="H21">
        <v>-475.24216000000001</v>
      </c>
      <c r="P21" s="1"/>
      <c r="Q21" s="1"/>
      <c r="S21" s="1"/>
    </row>
    <row r="22" spans="1:35" x14ac:dyDescent="0.2">
      <c r="C22" t="s">
        <v>39</v>
      </c>
      <c r="D22">
        <v>-475.22762</v>
      </c>
      <c r="E22" t="s">
        <v>53</v>
      </c>
      <c r="F22">
        <v>-475.21481999999997</v>
      </c>
      <c r="G22" t="s">
        <v>53</v>
      </c>
      <c r="H22">
        <v>-475.24450000000002</v>
      </c>
      <c r="O22" s="1"/>
    </row>
    <row r="23" spans="1:35" x14ac:dyDescent="0.2">
      <c r="C23" t="s">
        <v>75</v>
      </c>
      <c r="D23">
        <v>-475.25211000000002</v>
      </c>
      <c r="E23" t="s">
        <v>83</v>
      </c>
      <c r="F23">
        <v>-475.21661</v>
      </c>
      <c r="G23" t="s">
        <v>100</v>
      </c>
      <c r="H23">
        <v>-475.24810000000002</v>
      </c>
      <c r="N23" s="1" t="s">
        <v>0</v>
      </c>
      <c r="W23" s="5"/>
      <c r="X23" s="5"/>
      <c r="Y23" s="5"/>
      <c r="Z23" s="5"/>
      <c r="AA23" s="1" t="s">
        <v>232</v>
      </c>
    </row>
    <row r="24" spans="1:35" x14ac:dyDescent="0.2">
      <c r="C24" t="s">
        <v>106</v>
      </c>
      <c r="D24">
        <v>-475.26364000000001</v>
      </c>
      <c r="E24" t="s">
        <v>2</v>
      </c>
      <c r="F24">
        <v>-475.22027000000003</v>
      </c>
      <c r="G24" t="s">
        <v>28</v>
      </c>
      <c r="H24">
        <v>-475.25211000000002</v>
      </c>
      <c r="O24" s="1"/>
      <c r="U24" s="5"/>
      <c r="V24" s="5"/>
      <c r="W24" s="5"/>
      <c r="X24" s="5"/>
      <c r="Y24" s="5"/>
      <c r="Z24" s="5"/>
    </row>
    <row r="25" spans="1:35" x14ac:dyDescent="0.2">
      <c r="C25" t="s">
        <v>104</v>
      </c>
      <c r="D25">
        <v>-475.27190999999999</v>
      </c>
      <c r="E25" t="s">
        <v>55</v>
      </c>
      <c r="F25">
        <v>-475.22059000000002</v>
      </c>
      <c r="G25" t="s">
        <v>73</v>
      </c>
      <c r="H25">
        <v>-475.25304999999997</v>
      </c>
      <c r="O25" s="1" t="s">
        <v>165</v>
      </c>
      <c r="P25" s="1" t="s">
        <v>166</v>
      </c>
      <c r="Q25" s="1" t="s">
        <v>167</v>
      </c>
      <c r="R25" s="1" t="s">
        <v>168</v>
      </c>
      <c r="Z25" s="5"/>
    </row>
    <row r="26" spans="1:35" x14ac:dyDescent="0.2">
      <c r="A26" s="1"/>
      <c r="B26" s="1"/>
      <c r="C26" t="s">
        <v>36</v>
      </c>
      <c r="D26">
        <v>-475.28026999999997</v>
      </c>
      <c r="E26" t="s">
        <v>108</v>
      </c>
      <c r="F26">
        <v>-475.22613999999999</v>
      </c>
      <c r="G26" t="s">
        <v>89</v>
      </c>
      <c r="H26">
        <v>-475.25538</v>
      </c>
      <c r="N26" s="1" t="s">
        <v>125</v>
      </c>
      <c r="O26">
        <f>B8</f>
        <v>-286.19470999999999</v>
      </c>
      <c r="P26">
        <v>-286.1852437</v>
      </c>
      <c r="Q26">
        <v>-286.15539130000002</v>
      </c>
      <c r="R26">
        <v>-286.13827700000002</v>
      </c>
      <c r="Z26" s="5"/>
      <c r="AA26">
        <v>-284.81334500000003</v>
      </c>
      <c r="AB26">
        <v>-284.80519299999997</v>
      </c>
      <c r="AC26">
        <v>-284.78234099999997</v>
      </c>
      <c r="AD26">
        <v>-284.75387799999999</v>
      </c>
    </row>
    <row r="27" spans="1:35" x14ac:dyDescent="0.2">
      <c r="C27" t="s">
        <v>87</v>
      </c>
      <c r="D27">
        <v>-475.28359</v>
      </c>
      <c r="E27" t="s">
        <v>111</v>
      </c>
      <c r="F27">
        <v>-475.25211000000002</v>
      </c>
      <c r="G27" t="s">
        <v>26</v>
      </c>
      <c r="H27">
        <v>-475.25555000000003</v>
      </c>
      <c r="N27" s="1" t="s">
        <v>164</v>
      </c>
      <c r="O27">
        <f>O26+$B$3</f>
        <v>-475.11727589999998</v>
      </c>
      <c r="P27">
        <f>P26+$B$3</f>
        <v>-475.1078096</v>
      </c>
      <c r="Q27">
        <f>Q26+$B$3</f>
        <v>-475.07795720000001</v>
      </c>
      <c r="R27">
        <f>R26+$B$3</f>
        <v>-475.06084290000001</v>
      </c>
      <c r="T27" s="3">
        <f t="shared" ref="T27:W28" si="0">(O27-$O$27)*$B$2</f>
        <v>0</v>
      </c>
      <c r="U27" s="3">
        <f t="shared" si="0"/>
        <v>0.25759316907960528</v>
      </c>
      <c r="V27" s="3">
        <f t="shared" si="0"/>
        <v>1.0699247369191038</v>
      </c>
      <c r="W27" s="3">
        <f t="shared" si="0"/>
        <v>1.5356322227991832</v>
      </c>
      <c r="X27" s="25"/>
      <c r="Y27" s="25"/>
      <c r="Z27" s="5"/>
      <c r="AA27">
        <f>AA26+$Y$3</f>
        <v>-473.50785230000002</v>
      </c>
      <c r="AB27">
        <f t="shared" ref="AB27:AD27" si="1">AB26+$Y$3</f>
        <v>-473.49970029999997</v>
      </c>
      <c r="AC27">
        <f t="shared" si="1"/>
        <v>-473.47684829999997</v>
      </c>
      <c r="AD27">
        <f t="shared" si="1"/>
        <v>-473.44838529999998</v>
      </c>
      <c r="AF27" s="3">
        <f>(AA27-$AA$27)*$B$2</f>
        <v>0</v>
      </c>
      <c r="AG27" s="3">
        <f>(AB27-$AA$27)*$B$2</f>
        <v>0.22182896320142426</v>
      </c>
      <c r="AH27" s="3">
        <f>(AC27-$AA$27)*$B$2</f>
        <v>0.8436684464014329</v>
      </c>
      <c r="AI27" s="3">
        <f>(AD27-$AA$27)*$B$2</f>
        <v>1.6181922172011041</v>
      </c>
    </row>
    <row r="28" spans="1:35" x14ac:dyDescent="0.2">
      <c r="C28" t="s">
        <v>34</v>
      </c>
      <c r="D28">
        <v>-475.28406000000001</v>
      </c>
      <c r="E28" t="s">
        <v>51</v>
      </c>
      <c r="F28">
        <v>-475.25538</v>
      </c>
      <c r="G28" t="s">
        <v>118</v>
      </c>
      <c r="H28">
        <v>-475.25576000000001</v>
      </c>
      <c r="N28" s="1" t="s">
        <v>9</v>
      </c>
      <c r="O28">
        <v>-475.135040178</v>
      </c>
      <c r="P28">
        <v>-475.12606033899999</v>
      </c>
      <c r="Q28">
        <v>-475.10409335399999</v>
      </c>
      <c r="R28">
        <v>-475.07896509300002</v>
      </c>
      <c r="S28" s="1" t="s">
        <v>9</v>
      </c>
      <c r="T28" s="3">
        <f t="shared" si="0"/>
        <v>-0.48339442722522358</v>
      </c>
      <c r="U28" s="3">
        <f t="shared" si="0"/>
        <v>-0.2390386402926728</v>
      </c>
      <c r="V28" s="3">
        <f t="shared" si="0"/>
        <v>0.35871816873348872</v>
      </c>
      <c r="W28" s="3">
        <f t="shared" si="0"/>
        <v>1.0424983557600944</v>
      </c>
      <c r="X28" s="25"/>
      <c r="Y28" s="25"/>
      <c r="Z28" s="5"/>
      <c r="AA28">
        <v>-473.58927599999998</v>
      </c>
      <c r="AB28">
        <v>-473.58750300000003</v>
      </c>
      <c r="AF28" s="3">
        <f>(AA28-$AA$27)*$B$2</f>
        <v>-2.2156691549188938</v>
      </c>
      <c r="AG28" s="3">
        <f>(AB28-$AA$27)*$B$2</f>
        <v>-2.1674229881200535</v>
      </c>
      <c r="AH28" s="3"/>
      <c r="AI28" s="3"/>
    </row>
    <row r="29" spans="1:35" x14ac:dyDescent="0.2">
      <c r="C29" t="s">
        <v>43</v>
      </c>
      <c r="D29">
        <v>-475.28805999999997</v>
      </c>
      <c r="E29" t="s">
        <v>57</v>
      </c>
      <c r="F29">
        <v>-475.27190999999999</v>
      </c>
      <c r="G29" t="s">
        <v>77</v>
      </c>
      <c r="H29">
        <v>-475.26047</v>
      </c>
      <c r="N29" s="1" t="s">
        <v>10</v>
      </c>
      <c r="O29">
        <v>-475.13834538200001</v>
      </c>
      <c r="P29">
        <v>-475.13913413099999</v>
      </c>
      <c r="Q29">
        <v>-475.11621669900001</v>
      </c>
      <c r="R29">
        <v>-475.095568507</v>
      </c>
      <c r="S29" s="1" t="s">
        <v>10</v>
      </c>
      <c r="T29" s="3">
        <f t="shared" ref="T29:T42" si="2">(O29-$O$27)*$B$2</f>
        <v>-0.57333431639201349</v>
      </c>
      <c r="U29" s="3">
        <f t="shared" ref="U29:U42" si="3">(P29-$O$27)*$B$2</f>
        <v>-0.59479743867987656</v>
      </c>
      <c r="V29" s="3">
        <f t="shared" ref="V29:V42" si="4">(Q29-$O$27)*$B$2</f>
        <v>2.8822553930932599E-2</v>
      </c>
      <c r="W29" s="3">
        <f t="shared" ref="W29:W42" si="5">(R29-$O$27)*$B$2</f>
        <v>0.59069289535840774</v>
      </c>
      <c r="X29" s="25"/>
      <c r="Y29" s="25">
        <f>T29-T28</f>
        <v>-8.993988916678991E-2</v>
      </c>
      <c r="AA29">
        <v>-473.50990200000001</v>
      </c>
      <c r="AB29">
        <v>-473.50922400000002</v>
      </c>
      <c r="AF29" s="3">
        <f>(AA29-$AA$27)*$B$2</f>
        <v>-5.5775616519629583E-2</v>
      </c>
      <c r="AG29" s="3">
        <f>(AB29-$AA$27)*$B$2</f>
        <v>-3.7326151719805988E-2</v>
      </c>
    </row>
    <row r="30" spans="1:35" x14ac:dyDescent="0.2">
      <c r="C30" t="s">
        <v>105</v>
      </c>
      <c r="D30">
        <v>-475.29825</v>
      </c>
      <c r="E30" t="s">
        <v>68</v>
      </c>
      <c r="F30">
        <v>-475.27505000000002</v>
      </c>
      <c r="G30" t="s">
        <v>63</v>
      </c>
      <c r="H30">
        <v>-475.26278000000002</v>
      </c>
      <c r="I30" s="2"/>
      <c r="N30" s="1" t="s">
        <v>11</v>
      </c>
      <c r="O30">
        <v>-475.20777119399997</v>
      </c>
      <c r="P30">
        <v>-475.19742755200002</v>
      </c>
      <c r="Q30">
        <v>-475.18498268899998</v>
      </c>
      <c r="R30">
        <v>-475.15289378099999</v>
      </c>
      <c r="S30" s="1" t="s">
        <v>11</v>
      </c>
      <c r="T30" s="3">
        <f t="shared" si="2"/>
        <v>-2.4625217422102099</v>
      </c>
      <c r="U30" s="3">
        <f t="shared" si="3"/>
        <v>-2.1810546935643016</v>
      </c>
      <c r="V30" s="3">
        <f t="shared" si="4"/>
        <v>-1.8424100595523711</v>
      </c>
      <c r="W30" s="3">
        <f t="shared" si="5"/>
        <v>-0.96921953061980137</v>
      </c>
      <c r="X30" s="25"/>
      <c r="Y30" s="25"/>
      <c r="AA30">
        <v>-473.589292</v>
      </c>
      <c r="AB30">
        <v>-473.57456999999999</v>
      </c>
      <c r="AF30" s="3">
        <f>(AA30-$AA$27)*$B$2</f>
        <v>-2.2161045405193414</v>
      </c>
      <c r="AG30" s="3">
        <f>(AB30-$AA$27)*$B$2</f>
        <v>-1.815495365319175</v>
      </c>
    </row>
    <row r="31" spans="1:35" x14ac:dyDescent="0.2">
      <c r="C31" t="s">
        <v>112</v>
      </c>
      <c r="D31">
        <v>-475.33384999999998</v>
      </c>
      <c r="E31" t="s">
        <v>97</v>
      </c>
      <c r="F31">
        <v>-475.27699000000001</v>
      </c>
      <c r="G31" t="s">
        <v>96</v>
      </c>
      <c r="H31">
        <v>-475.26279</v>
      </c>
      <c r="N31" s="1" t="s">
        <v>12</v>
      </c>
      <c r="O31">
        <v>-475.19809368300002</v>
      </c>
      <c r="P31" s="2">
        <v>-475.19189210500002</v>
      </c>
      <c r="Q31">
        <v>-475.16057249099998</v>
      </c>
      <c r="R31">
        <v>-475.14340686499997</v>
      </c>
      <c r="S31" s="1" t="s">
        <v>12</v>
      </c>
      <c r="T31" s="3">
        <f t="shared" si="2"/>
        <v>-2.1991811838839745</v>
      </c>
      <c r="U31" s="3">
        <f t="shared" si="3"/>
        <v>-2.0304263239791087</v>
      </c>
      <c r="V31" s="3">
        <f t="shared" si="4"/>
        <v>-1.1781695156556196</v>
      </c>
      <c r="W31" s="3">
        <f t="shared" si="5"/>
        <v>-0.71106536719380986</v>
      </c>
      <c r="X31" s="25"/>
      <c r="Y31" s="25">
        <f>T31-T30</f>
        <v>0.26334055832623537</v>
      </c>
      <c r="Z31" s="4"/>
      <c r="AA31">
        <v>-473.57734799999997</v>
      </c>
      <c r="AB31">
        <v>-473.573375</v>
      </c>
      <c r="AF31" s="3">
        <f>(AA31-$AA$27)*$B$2</f>
        <v>-1.8910891901185753</v>
      </c>
      <c r="AG31" s="3">
        <f>(AB31-$AA$27)*$B$2</f>
        <v>-1.7829775033192943</v>
      </c>
    </row>
    <row r="32" spans="1:35" x14ac:dyDescent="0.2">
      <c r="E32" t="s">
        <v>26</v>
      </c>
      <c r="F32">
        <v>-475.27699999999999</v>
      </c>
      <c r="G32" t="s">
        <v>32</v>
      </c>
      <c r="H32">
        <v>-475.26663000000002</v>
      </c>
      <c r="N32" s="1" t="s">
        <v>13</v>
      </c>
      <c r="O32">
        <v>-475.227620188</v>
      </c>
      <c r="P32">
        <v>-475.20896685000002</v>
      </c>
      <c r="Q32">
        <v>-475.18981310999999</v>
      </c>
      <c r="R32">
        <v>-475.16700032</v>
      </c>
      <c r="S32" s="1" t="s">
        <v>13</v>
      </c>
      <c r="T32" s="3">
        <f t="shared" si="2"/>
        <v>-3.0026446273413878</v>
      </c>
      <c r="U32" s="3">
        <f t="shared" si="3"/>
        <v>-2.4950574550211675</v>
      </c>
      <c r="V32" s="3">
        <f t="shared" si="4"/>
        <v>-1.973853543636197</v>
      </c>
      <c r="W32" s="3">
        <f t="shared" si="5"/>
        <v>-1.3530810272724954</v>
      </c>
      <c r="X32" s="25"/>
      <c r="Y32" s="25"/>
      <c r="Z32" s="4"/>
      <c r="AA32">
        <v>-473.606515</v>
      </c>
      <c r="AB32">
        <v>-473.58833600000003</v>
      </c>
      <c r="AF32" s="3">
        <f>(AA32-$AA$27)*$B$2</f>
        <v>-2.6847699273193775</v>
      </c>
      <c r="AG32" s="3">
        <f>(AB32-$AA$27)*$B$2</f>
        <v>-2.1900902509200555</v>
      </c>
    </row>
    <row r="33" spans="5:33" x14ac:dyDescent="0.2">
      <c r="E33" t="s">
        <v>74</v>
      </c>
      <c r="F33">
        <v>-475.28028</v>
      </c>
      <c r="G33" t="s">
        <v>110</v>
      </c>
      <c r="H33">
        <v>-475.26807000000002</v>
      </c>
      <c r="N33" s="1" t="s">
        <v>20</v>
      </c>
      <c r="O33" s="2">
        <v>-475.19866830000001</v>
      </c>
      <c r="P33">
        <v>-475.18209469999999</v>
      </c>
      <c r="Q33">
        <v>-475.1639993</v>
      </c>
      <c r="R33">
        <v>-475.15886060000003</v>
      </c>
      <c r="S33" s="1" t="s">
        <v>20</v>
      </c>
      <c r="T33" s="3">
        <f t="shared" si="2"/>
        <v>-2.2148174318407352</v>
      </c>
      <c r="U33" s="3">
        <f t="shared" si="3"/>
        <v>-1.7638232580803221</v>
      </c>
      <c r="V33" s="3">
        <f t="shared" si="4"/>
        <v>-1.2714184714405159</v>
      </c>
      <c r="W33" s="3">
        <f t="shared" si="5"/>
        <v>-1.1315862225211972</v>
      </c>
      <c r="X33" s="25"/>
      <c r="Y33" s="25">
        <f>T33-T32</f>
        <v>0.78782719550065261</v>
      </c>
      <c r="Z33" s="4"/>
      <c r="AA33">
        <v>-473.63784900000002</v>
      </c>
      <c r="AB33">
        <v>-473.630628</v>
      </c>
      <c r="AF33" s="3">
        <f>(AA33-$AA$27)*$B$2</f>
        <v>-3.5374182017197935</v>
      </c>
      <c r="AG33" s="3">
        <f>(AB33-$AA$27)*$B$2</f>
        <v>-3.3409232381193728</v>
      </c>
    </row>
    <row r="34" spans="5:33" x14ac:dyDescent="0.2">
      <c r="E34" t="s">
        <v>86</v>
      </c>
      <c r="F34">
        <v>-475.28239000000002</v>
      </c>
      <c r="G34" t="s">
        <v>93</v>
      </c>
      <c r="H34">
        <v>-475.26843000000002</v>
      </c>
      <c r="N34" s="1" t="s">
        <v>21</v>
      </c>
      <c r="O34" s="2">
        <v>-475.214817391</v>
      </c>
      <c r="P34">
        <v>-475.20127866899998</v>
      </c>
      <c r="Q34">
        <v>-475.19688354300001</v>
      </c>
      <c r="R34">
        <v>-475.16941035399998</v>
      </c>
      <c r="S34" s="1" t="s">
        <v>21</v>
      </c>
      <c r="T34" s="3">
        <f t="shared" si="2"/>
        <v>-2.6542600364960194</v>
      </c>
      <c r="U34" s="3">
        <f t="shared" si="3"/>
        <v>-2.2858497489202438</v>
      </c>
      <c r="V34" s="3">
        <f t="shared" si="4"/>
        <v>-2.1662513382596491</v>
      </c>
      <c r="W34" s="3">
        <f t="shared" si="5"/>
        <v>-1.4186619084663259</v>
      </c>
      <c r="X34" s="25"/>
      <c r="Y34" s="25"/>
      <c r="Z34" s="4"/>
      <c r="AA34">
        <v>-473.59366299999999</v>
      </c>
      <c r="AB34">
        <v>-473.57438300000001</v>
      </c>
      <c r="AF34" s="3">
        <f>(AA34-$AA$27)*$B$2</f>
        <v>-2.3350464441191212</v>
      </c>
      <c r="AG34" s="3">
        <f>(AB34-$AA$27)*$B$2</f>
        <v>-1.8104067961196479</v>
      </c>
    </row>
    <row r="35" spans="5:33" x14ac:dyDescent="0.2">
      <c r="E35" t="s">
        <v>54</v>
      </c>
      <c r="F35">
        <v>-475.28273999999999</v>
      </c>
      <c r="G35" t="s">
        <v>2</v>
      </c>
      <c r="H35">
        <v>-475.26960000000003</v>
      </c>
      <c r="N35" s="1" t="s">
        <v>22</v>
      </c>
      <c r="O35" s="2">
        <v>-475.26680249100002</v>
      </c>
      <c r="P35">
        <v>-475.26043840400001</v>
      </c>
      <c r="Q35">
        <v>-475.24484721699997</v>
      </c>
      <c r="R35">
        <v>-475.21328860900002</v>
      </c>
      <c r="S35" s="1" t="s">
        <v>22</v>
      </c>
      <c r="T35" s="3">
        <f t="shared" si="2"/>
        <v>-4.0688577836566839</v>
      </c>
      <c r="U35" s="3">
        <f t="shared" si="3"/>
        <v>-3.8956807938472511</v>
      </c>
      <c r="V35" s="3">
        <f t="shared" si="4"/>
        <v>-3.4714196496769376</v>
      </c>
      <c r="W35" s="3">
        <f t="shared" si="5"/>
        <v>-2.6126594322253678</v>
      </c>
      <c r="X35" s="25"/>
      <c r="Y35" s="25">
        <f>T35-T34</f>
        <v>-1.4145977471606646</v>
      </c>
      <c r="Z35" s="4"/>
      <c r="AA35">
        <v>-473.63784900000002</v>
      </c>
      <c r="AB35">
        <v>-473.630628</v>
      </c>
      <c r="AF35" s="3">
        <f>(AA35-$AA$27)*$B$2</f>
        <v>-3.5374182017197935</v>
      </c>
      <c r="AG35" s="3">
        <f>(AB35-$AA$27)*$B$2</f>
        <v>-3.3409232381193728</v>
      </c>
    </row>
    <row r="36" spans="5:33" x14ac:dyDescent="0.2">
      <c r="E36" t="s">
        <v>76</v>
      </c>
      <c r="F36">
        <v>-475.28356000000002</v>
      </c>
      <c r="G36" t="s">
        <v>35</v>
      </c>
      <c r="H36">
        <v>-475.26997</v>
      </c>
      <c r="N36" s="1" t="s">
        <v>23</v>
      </c>
      <c r="O36" s="2">
        <v>-475.36634821600001</v>
      </c>
      <c r="P36">
        <v>-475.36025363099998</v>
      </c>
      <c r="Q36" s="5">
        <v>-475.336096811</v>
      </c>
      <c r="R36">
        <v>-475.30256453800001</v>
      </c>
      <c r="S36" s="1" t="s">
        <v>23</v>
      </c>
      <c r="T36" s="3">
        <f t="shared" si="2"/>
        <v>-6.7776562340662618</v>
      </c>
      <c r="U36" s="3">
        <f t="shared" si="3"/>
        <v>-6.6118128248794994</v>
      </c>
      <c r="V36" s="3">
        <f t="shared" si="4"/>
        <v>-5.954467101768226</v>
      </c>
      <c r="W36" s="3">
        <f t="shared" si="5"/>
        <v>-5.0420003018016537</v>
      </c>
      <c r="X36" s="25"/>
      <c r="Y36" s="25"/>
      <c r="Z36" s="4"/>
      <c r="AA36">
        <v>-473.72699</v>
      </c>
      <c r="AB36">
        <v>-473.72078800000003</v>
      </c>
      <c r="AF36" s="3">
        <f>(AA36-$AA$27)*$B$2</f>
        <v>-5.9630874373193503</v>
      </c>
      <c r="AG36" s="3">
        <f>(AB36-$AA$27)*$B$2</f>
        <v>-5.7943210941200745</v>
      </c>
    </row>
    <row r="37" spans="5:33" x14ac:dyDescent="0.2">
      <c r="E37" t="s">
        <v>94</v>
      </c>
      <c r="F37">
        <v>-475.28388000000001</v>
      </c>
      <c r="G37" t="s">
        <v>72</v>
      </c>
      <c r="H37">
        <v>-475.27316000000002</v>
      </c>
      <c r="N37" s="1" t="s">
        <v>139</v>
      </c>
      <c r="O37" s="2">
        <v>-475.19396608900001</v>
      </c>
      <c r="P37">
        <v>-475.18831076200001</v>
      </c>
      <c r="Q37" s="5">
        <v>-475.17483727199999</v>
      </c>
      <c r="R37">
        <v>-475.15424650699998</v>
      </c>
      <c r="S37" s="1" t="s">
        <v>139</v>
      </c>
      <c r="T37" s="3">
        <f t="shared" si="2"/>
        <v>-2.086862746993289</v>
      </c>
      <c r="U37" s="3">
        <f t="shared" si="3"/>
        <v>-1.9329722508001028</v>
      </c>
      <c r="V37" s="3">
        <f t="shared" si="4"/>
        <v>-1.5663370303154507</v>
      </c>
      <c r="W37" s="3">
        <f t="shared" si="5"/>
        <v>-1.0060293694412179</v>
      </c>
      <c r="X37" s="25"/>
      <c r="Y37" s="25">
        <f>T37-T33</f>
        <v>0.12795468484744621</v>
      </c>
      <c r="AA37">
        <v>-473.58916099999999</v>
      </c>
      <c r="AB37">
        <v>-473.56656299999997</v>
      </c>
      <c r="AF37" s="3">
        <f>(AA37-$AA$27)*$B$2</f>
        <v>-2.2125398209190608</v>
      </c>
      <c r="AG37" s="3">
        <f>(AB37-$AA$27)*$B$2</f>
        <v>-1.5976120841186165</v>
      </c>
    </row>
    <row r="38" spans="5:33" x14ac:dyDescent="0.2">
      <c r="E38" t="s">
        <v>117</v>
      </c>
      <c r="F38">
        <v>-475.29825</v>
      </c>
      <c r="G38" t="s">
        <v>71</v>
      </c>
      <c r="H38">
        <v>-475.27548999999999</v>
      </c>
      <c r="N38" s="1" t="s">
        <v>140</v>
      </c>
      <c r="O38" s="2">
        <v>-475.28027720599999</v>
      </c>
      <c r="P38">
        <v>-475.27803838599999</v>
      </c>
      <c r="Q38" s="5">
        <v>-475.25990810600001</v>
      </c>
      <c r="R38">
        <v>-475.23071124099999</v>
      </c>
      <c r="S38" s="1" t="s">
        <v>140</v>
      </c>
      <c r="T38" s="3">
        <f t="shared" si="2"/>
        <v>-4.4355263383499377</v>
      </c>
      <c r="U38" s="3">
        <f t="shared" si="3"/>
        <v>-4.3746044640378745</v>
      </c>
      <c r="V38" s="3">
        <f t="shared" si="4"/>
        <v>-3.8812505367904229</v>
      </c>
      <c r="W38" s="3">
        <f t="shared" si="5"/>
        <v>-3.0867571251559558</v>
      </c>
      <c r="X38" s="25"/>
      <c r="Y38" s="25"/>
      <c r="AA38">
        <v>-473.65555599999999</v>
      </c>
      <c r="AB38">
        <v>-473.64486299999999</v>
      </c>
      <c r="AF38" s="3">
        <f>(AA38-$AA$27)*$B$2</f>
        <v>-4.0192540029190607</v>
      </c>
      <c r="AG38" s="3">
        <f>(AB38-$AA$27)*$B$2</f>
        <v>-3.7282803641189681</v>
      </c>
    </row>
    <row r="39" spans="5:33" x14ac:dyDescent="0.2">
      <c r="E39" t="s">
        <v>58</v>
      </c>
      <c r="F39">
        <v>-475.34017</v>
      </c>
      <c r="G39" t="s">
        <v>33</v>
      </c>
      <c r="H39">
        <v>-475.27550000000002</v>
      </c>
      <c r="N39" s="1" t="s">
        <v>143</v>
      </c>
      <c r="O39" s="2">
        <v>-475.26161381200001</v>
      </c>
      <c r="P39">
        <v>-475.25217693000002</v>
      </c>
      <c r="Q39" s="5">
        <v>-475.23502317700002</v>
      </c>
      <c r="R39">
        <v>-475.20521602299999</v>
      </c>
      <c r="S39" s="1" t="s">
        <v>143</v>
      </c>
      <c r="T39" s="3">
        <f t="shared" si="2"/>
        <v>-3.9276655261799043</v>
      </c>
      <c r="U39" s="3">
        <f t="shared" si="3"/>
        <v>-3.6708728679490146</v>
      </c>
      <c r="V39" s="3">
        <f t="shared" si="4"/>
        <v>-3.2040918028141512</v>
      </c>
      <c r="W39" s="3">
        <f t="shared" si="5"/>
        <v>-2.3929914510270685</v>
      </c>
      <c r="X39" s="25"/>
      <c r="Y39" s="25">
        <f>T39-T38</f>
        <v>0.50786081217003343</v>
      </c>
      <c r="AA39">
        <v>-473.62842599999999</v>
      </c>
      <c r="AB39">
        <v>-473.62615599999998</v>
      </c>
      <c r="AF39" s="3">
        <f>(AA39-$AA$27)*$B$2</f>
        <v>-3.2810032949190697</v>
      </c>
      <c r="AG39" s="3">
        <f>(AB39-$AA$27)*$B$2</f>
        <v>-3.2192329629187979</v>
      </c>
    </row>
    <row r="40" spans="5:33" x14ac:dyDescent="0.2">
      <c r="E40" t="s">
        <v>96</v>
      </c>
      <c r="F40">
        <v>-475.34039000000001</v>
      </c>
      <c r="G40" t="s">
        <v>43</v>
      </c>
      <c r="H40">
        <v>-475.27699000000001</v>
      </c>
      <c r="N40" s="1" t="s">
        <v>141</v>
      </c>
      <c r="O40" s="2">
        <v>-475.33969181499998</v>
      </c>
      <c r="P40">
        <v>-475.31892122300002</v>
      </c>
      <c r="Q40" s="5">
        <v>-475.32805786500001</v>
      </c>
      <c r="R40">
        <v>-475.29533460699997</v>
      </c>
      <c r="S40" s="1" t="s">
        <v>141</v>
      </c>
      <c r="T40" s="3">
        <f t="shared" si="2"/>
        <v>-6.0522929126139768</v>
      </c>
      <c r="U40" s="3">
        <f t="shared" si="3"/>
        <v>-5.4870918713477952</v>
      </c>
      <c r="V40" s="3">
        <f t="shared" si="4"/>
        <v>-5.735714518794647</v>
      </c>
      <c r="W40" s="3">
        <f t="shared" si="5"/>
        <v>-4.8452623114009565</v>
      </c>
      <c r="X40" s="25"/>
      <c r="Y40" s="25"/>
      <c r="AA40">
        <v>-473.696729</v>
      </c>
      <c r="AB40">
        <v>-473.67564900000002</v>
      </c>
      <c r="AF40" s="3">
        <f>(AA40-$AA$27)*$B$2</f>
        <v>-5.1396372097194627</v>
      </c>
      <c r="AG40" s="3">
        <f>(AB40-$AA$27)*$B$2</f>
        <v>-4.5660166817199102</v>
      </c>
    </row>
    <row r="41" spans="5:33" x14ac:dyDescent="0.2">
      <c r="G41" t="s">
        <v>44</v>
      </c>
      <c r="H41">
        <v>-475.27830999999998</v>
      </c>
      <c r="N41" s="1" t="s">
        <v>144</v>
      </c>
      <c r="O41">
        <v>-475.33823251600001</v>
      </c>
      <c r="P41">
        <v>-475.316573468</v>
      </c>
      <c r="Q41">
        <v>-475.28621216800002</v>
      </c>
      <c r="R41">
        <v>-475.26004487799997</v>
      </c>
      <c r="S41" s="1" t="s">
        <v>144</v>
      </c>
      <c r="T41" s="3">
        <f t="shared" si="2"/>
        <v>-6.0125830519462422</v>
      </c>
      <c r="U41" s="3">
        <f t="shared" si="3"/>
        <v>-5.4232057013893433</v>
      </c>
      <c r="V41" s="3">
        <f t="shared" si="4"/>
        <v>-4.5970261503098504</v>
      </c>
      <c r="W41" s="3">
        <f t="shared" si="5"/>
        <v>-3.8849723217445913</v>
      </c>
      <c r="X41" s="25"/>
      <c r="Y41" s="25">
        <f>T41-T40</f>
        <v>3.9709860667734631E-2</v>
      </c>
      <c r="AA41">
        <v>-473.69556599999999</v>
      </c>
      <c r="AB41">
        <v>-473.67550999999997</v>
      </c>
      <c r="AF41" s="3">
        <f>(AA41-$AA$27)*$B$2</f>
        <v>-5.1079901189189298</v>
      </c>
      <c r="AG41" s="3">
        <f>(AB41-$AA$27)*$B$2</f>
        <v>-4.5622342693186324</v>
      </c>
    </row>
    <row r="42" spans="5:33" x14ac:dyDescent="0.2">
      <c r="G42" t="s">
        <v>105</v>
      </c>
      <c r="H42">
        <v>-475.28026999999997</v>
      </c>
      <c r="N42" s="1" t="s">
        <v>142</v>
      </c>
      <c r="O42">
        <v>-475.36276658700001</v>
      </c>
      <c r="P42">
        <v>-475.35147676499997</v>
      </c>
      <c r="Q42">
        <v>-475.328063456</v>
      </c>
      <c r="R42">
        <v>-475.29533557100001</v>
      </c>
      <c r="S42" s="1" t="s">
        <v>142</v>
      </c>
      <c r="T42" s="3">
        <f t="shared" si="2"/>
        <v>-6.6801943783699791</v>
      </c>
      <c r="U42" s="3">
        <f t="shared" si="3"/>
        <v>-6.3729802580337598</v>
      </c>
      <c r="V42" s="3">
        <f t="shared" si="4"/>
        <v>-5.7358666588499778</v>
      </c>
      <c r="W42" s="3">
        <f t="shared" si="5"/>
        <v>-4.8452885433843669</v>
      </c>
      <c r="X42" s="25"/>
      <c r="Y42" s="25"/>
      <c r="AA42">
        <v>-473.725886</v>
      </c>
      <c r="AB42">
        <v>-473.71247599999998</v>
      </c>
      <c r="AF42" s="3">
        <f>(AA42-$AA$27)*$B$2</f>
        <v>-5.9330458309194052</v>
      </c>
      <c r="AG42" s="3">
        <f>(AB42-$AA$27)*$B$2</f>
        <v>-5.5681382749188151</v>
      </c>
    </row>
    <row r="43" spans="5:33" x14ac:dyDescent="0.2">
      <c r="G43" t="s">
        <v>30</v>
      </c>
      <c r="H43">
        <v>-475.28028</v>
      </c>
      <c r="N43" s="1" t="s">
        <v>218</v>
      </c>
      <c r="O43">
        <v>-475.32308799999998</v>
      </c>
      <c r="P43">
        <v>-475.32169429999999</v>
      </c>
      <c r="Q43">
        <v>-475.28621220000002</v>
      </c>
      <c r="R43">
        <v>-475.26004490000003</v>
      </c>
      <c r="S43" s="1" t="s">
        <v>218</v>
      </c>
      <c r="T43" s="3">
        <f t="shared" ref="T43" si="6">(O43-$O$27)*$B$2</f>
        <v>-5.6004765403600771</v>
      </c>
      <c r="U43" s="3">
        <f t="shared" ref="U43" si="7">(P43-$O$27)*$B$2</f>
        <v>-5.5625517334402357</v>
      </c>
      <c r="V43" s="3">
        <f t="shared" ref="V43" si="8">(Q43-$O$27)*$B$2</f>
        <v>-4.5970270210811224</v>
      </c>
      <c r="W43" s="3">
        <f t="shared" ref="W43" si="9">(R43-$O$27)*$B$2</f>
        <v>-3.8849729204011942</v>
      </c>
      <c r="X43" s="25"/>
      <c r="Y43" s="25">
        <f>T43-T42</f>
        <v>1.079717838009902</v>
      </c>
      <c r="AA43">
        <v>-473.69768240000002</v>
      </c>
      <c r="AB43">
        <v>-473.68321259999999</v>
      </c>
      <c r="AF43" s="3">
        <f>(AA43-$AA$27)*$B$2</f>
        <v>-5.1655807491598553</v>
      </c>
      <c r="AG43" s="3">
        <f>(AB43-$AA$27)*$B$2</f>
        <v>-4.7718343394790672</v>
      </c>
    </row>
    <row r="44" spans="5:33" x14ac:dyDescent="0.2">
      <c r="G44" t="s">
        <v>84</v>
      </c>
      <c r="H44">
        <v>-475.28116</v>
      </c>
    </row>
    <row r="45" spans="5:33" x14ac:dyDescent="0.2">
      <c r="G45" t="s">
        <v>29</v>
      </c>
      <c r="H45">
        <v>-475.28323</v>
      </c>
      <c r="O45" s="1" t="s">
        <v>216</v>
      </c>
      <c r="P45" s="1" t="s">
        <v>216</v>
      </c>
      <c r="Q45" s="1" t="s">
        <v>236</v>
      </c>
      <c r="R45" s="19" t="s">
        <v>222</v>
      </c>
      <c r="S45" s="19" t="s">
        <v>222</v>
      </c>
      <c r="T45" s="19" t="s">
        <v>223</v>
      </c>
      <c r="U45" s="19" t="s">
        <v>224</v>
      </c>
      <c r="V45" s="1" t="s">
        <v>217</v>
      </c>
      <c r="W45" s="20" t="s">
        <v>225</v>
      </c>
      <c r="X45" s="20" t="s">
        <v>226</v>
      </c>
      <c r="Y45" s="1" t="s">
        <v>227</v>
      </c>
      <c r="Z45" s="1" t="s">
        <v>228</v>
      </c>
      <c r="AA45" s="1" t="s">
        <v>243</v>
      </c>
      <c r="AB45" s="1" t="s">
        <v>233</v>
      </c>
    </row>
    <row r="46" spans="5:33" x14ac:dyDescent="0.2">
      <c r="G46" t="s">
        <v>51</v>
      </c>
      <c r="H46">
        <v>-475.28332999999998</v>
      </c>
      <c r="N46" s="1" t="s">
        <v>221</v>
      </c>
      <c r="U46" s="4"/>
      <c r="W46" s="23">
        <v>-0.16666</v>
      </c>
      <c r="X46" s="23">
        <v>-0.10465000000000001</v>
      </c>
    </row>
    <row r="47" spans="5:33" x14ac:dyDescent="0.2">
      <c r="G47" t="s">
        <v>98</v>
      </c>
      <c r="H47">
        <v>-475.28356000000002</v>
      </c>
      <c r="N47" s="1" t="s">
        <v>9</v>
      </c>
      <c r="O47">
        <v>1.1819999999999999</v>
      </c>
      <c r="P47">
        <v>1.1930000000000001</v>
      </c>
      <c r="Q47">
        <v>179.96</v>
      </c>
      <c r="R47">
        <v>553.56579999999997</v>
      </c>
      <c r="S47">
        <v>576.87599999999998</v>
      </c>
      <c r="T47">
        <v>1276.5886</v>
      </c>
      <c r="U47">
        <v>2340.6442999999999</v>
      </c>
      <c r="W47" s="7">
        <v>-0.15919</v>
      </c>
      <c r="X47">
        <v>-0.10033</v>
      </c>
      <c r="Y47" s="5">
        <f>W68</f>
        <v>-0.14191599999999999</v>
      </c>
      <c r="Z47" s="5">
        <f>X68</f>
        <v>0.14191399999999998</v>
      </c>
      <c r="AA47" s="5">
        <f>T28</f>
        <v>-0.48339442722522358</v>
      </c>
      <c r="AB47" s="5">
        <f>AB68</f>
        <v>-0.48375089918416891</v>
      </c>
    </row>
    <row r="48" spans="5:33" x14ac:dyDescent="0.2">
      <c r="G48" t="s">
        <v>88</v>
      </c>
      <c r="H48">
        <v>-475.28406000000001</v>
      </c>
      <c r="N48" s="1" t="s">
        <v>10</v>
      </c>
      <c r="O48">
        <v>1.222</v>
      </c>
      <c r="P48">
        <v>1.327</v>
      </c>
      <c r="Q48">
        <v>132.16999999999999</v>
      </c>
      <c r="R48">
        <v>371.73070000000001</v>
      </c>
      <c r="S48">
        <v>709.09939999999995</v>
      </c>
      <c r="T48">
        <v>1109.5649000000001</v>
      </c>
      <c r="U48">
        <v>1726.4537</v>
      </c>
      <c r="V48">
        <v>-56.858899999999998</v>
      </c>
      <c r="W48" s="7">
        <v>-0.18717</v>
      </c>
      <c r="X48">
        <v>-0.13278000000000001</v>
      </c>
      <c r="Y48" s="5">
        <f t="shared" ref="Y48:Z48" si="10">W69</f>
        <v>0.41789899999999996</v>
      </c>
      <c r="Z48" s="5">
        <f t="shared" si="10"/>
        <v>-0.417798</v>
      </c>
      <c r="AA48" s="5">
        <f t="shared" ref="AA48:AA62" si="11">T29</f>
        <v>-0.57333431639201349</v>
      </c>
      <c r="AB48" s="5">
        <f t="shared" ref="AB48:AB62" si="12">AB69</f>
        <v>1.2123153660479589</v>
      </c>
    </row>
    <row r="49" spans="7:28" x14ac:dyDescent="0.2">
      <c r="G49" t="s">
        <v>47</v>
      </c>
      <c r="H49">
        <v>-475.28672</v>
      </c>
      <c r="N49" s="1" t="s">
        <v>11</v>
      </c>
      <c r="O49">
        <v>1.282</v>
      </c>
      <c r="P49">
        <v>1.3120000000000001</v>
      </c>
      <c r="Q49">
        <v>132.66999999999999</v>
      </c>
      <c r="R49">
        <v>482.3571</v>
      </c>
      <c r="S49">
        <v>707.43560000000002</v>
      </c>
      <c r="T49">
        <v>1132.4489000000001</v>
      </c>
      <c r="U49">
        <v>1541.25</v>
      </c>
      <c r="W49" s="7">
        <v>-0.18243000000000001</v>
      </c>
      <c r="X49">
        <v>-0.11599</v>
      </c>
      <c r="Y49" s="5">
        <f t="shared" ref="Y49:Z49" si="13">W70</f>
        <v>0.49653300000000006</v>
      </c>
      <c r="Z49" s="5">
        <f t="shared" si="13"/>
        <v>-0.49658199999999997</v>
      </c>
      <c r="AA49" s="5">
        <f t="shared" si="11"/>
        <v>-2.4625217422102099</v>
      </c>
      <c r="AB49" s="5">
        <f t="shared" si="12"/>
        <v>-0.4437230709703246</v>
      </c>
    </row>
    <row r="50" spans="7:28" x14ac:dyDescent="0.2">
      <c r="G50" t="s">
        <v>107</v>
      </c>
      <c r="H50">
        <v>-475.28863999999999</v>
      </c>
      <c r="N50" s="1" t="s">
        <v>12</v>
      </c>
      <c r="O50">
        <v>1.266</v>
      </c>
      <c r="P50">
        <v>1.3720000000000001</v>
      </c>
      <c r="Q50">
        <v>127.19</v>
      </c>
      <c r="R50">
        <v>466.87029999999999</v>
      </c>
      <c r="S50">
        <v>697.0335</v>
      </c>
      <c r="T50">
        <v>994.09950000000003</v>
      </c>
      <c r="U50">
        <v>1516.0432000000001</v>
      </c>
      <c r="V50">
        <v>-66.727699999999999</v>
      </c>
      <c r="W50" s="7">
        <v>-0.19400999999999999</v>
      </c>
      <c r="X50">
        <v>-0.11609999999999999</v>
      </c>
      <c r="Y50" s="5">
        <f t="shared" ref="Y50:Z50" si="14">W71</f>
        <v>0.58981799999999995</v>
      </c>
      <c r="Z50" s="5">
        <f t="shared" si="14"/>
        <v>-0.58987999999999996</v>
      </c>
      <c r="AA50" s="5">
        <f t="shared" si="11"/>
        <v>-2.1991811838839745</v>
      </c>
      <c r="AB50" s="5">
        <f t="shared" si="12"/>
        <v>0.20681134375591803</v>
      </c>
    </row>
    <row r="51" spans="7:28" x14ac:dyDescent="0.2">
      <c r="G51" t="s">
        <v>120</v>
      </c>
      <c r="H51">
        <v>-475.29334999999998</v>
      </c>
      <c r="N51" s="1" t="s">
        <v>13</v>
      </c>
      <c r="O51">
        <v>1.39</v>
      </c>
      <c r="P51">
        <v>1.4039999999999999</v>
      </c>
      <c r="Q51">
        <v>116.34</v>
      </c>
      <c r="R51">
        <v>567.55870000000004</v>
      </c>
      <c r="S51">
        <v>626.46730000000002</v>
      </c>
      <c r="T51">
        <v>988.46960000000001</v>
      </c>
      <c r="U51">
        <v>1056.6940999999999</v>
      </c>
      <c r="W51" s="7">
        <v>-0.18107999999999999</v>
      </c>
      <c r="X51">
        <v>-0.11851</v>
      </c>
      <c r="Y51" s="5">
        <f t="shared" ref="Y51:Z51" si="15">W72</f>
        <v>0.64070100000000019</v>
      </c>
      <c r="Z51" s="5">
        <f t="shared" si="15"/>
        <v>-0.64092900000000008</v>
      </c>
      <c r="AA51" s="5">
        <f t="shared" si="11"/>
        <v>-3.0026446273413878</v>
      </c>
      <c r="AB51" s="5">
        <f t="shared" si="12"/>
        <v>1.1516115654983583</v>
      </c>
    </row>
    <row r="52" spans="7:28" x14ac:dyDescent="0.2">
      <c r="G52" t="s">
        <v>111</v>
      </c>
      <c r="H52">
        <v>-475.29825</v>
      </c>
      <c r="N52" s="1" t="s">
        <v>20</v>
      </c>
      <c r="O52">
        <v>1.7</v>
      </c>
      <c r="P52">
        <v>4.173</v>
      </c>
      <c r="Q52">
        <v>72.92</v>
      </c>
      <c r="R52">
        <v>485.38389999999998</v>
      </c>
      <c r="S52">
        <v>607.3202</v>
      </c>
      <c r="T52">
        <v>631.48519999999996</v>
      </c>
      <c r="U52">
        <v>716.53440000000001</v>
      </c>
      <c r="V52">
        <v>-366.07299999999998</v>
      </c>
      <c r="W52" s="7">
        <v>-0.17221</v>
      </c>
      <c r="X52">
        <v>-0.11298999999999999</v>
      </c>
      <c r="Y52" s="5">
        <f t="shared" ref="Y52:Z52" si="16">W73</f>
        <v>1.0499399999999999</v>
      </c>
      <c r="Z52" s="5">
        <f t="shared" si="16"/>
        <v>-1.0503200000000001</v>
      </c>
      <c r="AA52" s="5">
        <f t="shared" si="11"/>
        <v>-2.2148174318407352</v>
      </c>
      <c r="AB52" s="5">
        <f t="shared" si="12"/>
        <v>10.438465000599793</v>
      </c>
    </row>
    <row r="53" spans="7:28" x14ac:dyDescent="0.2">
      <c r="G53" t="s">
        <v>114</v>
      </c>
      <c r="H53">
        <v>-475.29826000000003</v>
      </c>
      <c r="N53" s="1" t="s">
        <v>21</v>
      </c>
      <c r="O53">
        <v>1.284</v>
      </c>
      <c r="P53">
        <v>3.3959999999999999</v>
      </c>
      <c r="Q53">
        <v>92.93</v>
      </c>
      <c r="R53">
        <v>490.28890000000001</v>
      </c>
      <c r="S53">
        <v>611.4769</v>
      </c>
      <c r="T53">
        <v>887.33249999999998</v>
      </c>
      <c r="U53">
        <v>1398.5032000000001</v>
      </c>
      <c r="W53" s="7">
        <v>-0.19439000000000001</v>
      </c>
      <c r="X53">
        <v>-0.12701000000000001</v>
      </c>
      <c r="Y53" s="5">
        <f t="shared" ref="Y53:Z53" si="17">W74</f>
        <v>0.78528599999999993</v>
      </c>
      <c r="Z53" s="5">
        <f t="shared" si="17"/>
        <v>-0.78537999999999997</v>
      </c>
      <c r="AA53" s="5">
        <f t="shared" si="11"/>
        <v>-2.6542600364960194</v>
      </c>
      <c r="AB53" s="5">
        <f t="shared" si="12"/>
        <v>5.1558201931441898</v>
      </c>
    </row>
    <row r="54" spans="7:28" x14ac:dyDescent="0.2">
      <c r="G54" t="s">
        <v>116</v>
      </c>
      <c r="H54">
        <v>-475.30092000000002</v>
      </c>
      <c r="N54" s="1" t="s">
        <v>22</v>
      </c>
      <c r="O54">
        <v>1.7</v>
      </c>
      <c r="P54">
        <v>4.173</v>
      </c>
      <c r="Q54">
        <v>72.92</v>
      </c>
      <c r="R54">
        <v>485.38389999999998</v>
      </c>
      <c r="S54">
        <v>607.3202</v>
      </c>
      <c r="T54">
        <v>631.48519999999996</v>
      </c>
      <c r="U54">
        <v>716.53440000000001</v>
      </c>
      <c r="V54">
        <v>-330.74860000000001</v>
      </c>
      <c r="W54" s="7">
        <v>-0.17221</v>
      </c>
      <c r="X54">
        <v>-0.11298999999999999</v>
      </c>
      <c r="Y54" s="5">
        <f t="shared" ref="Y54:Z54" si="18">W75</f>
        <v>1.0499399999999999</v>
      </c>
      <c r="Z54" s="5">
        <f t="shared" si="18"/>
        <v>-1.0503200000000001</v>
      </c>
      <c r="AA54" s="5">
        <f t="shared" si="11"/>
        <v>-4.0688577836566839</v>
      </c>
      <c r="AB54" s="5">
        <f t="shared" si="12"/>
        <v>8.5844246487838447</v>
      </c>
    </row>
    <row r="55" spans="7:28" x14ac:dyDescent="0.2">
      <c r="G55" t="s">
        <v>102</v>
      </c>
      <c r="H55">
        <v>-475.30822000000001</v>
      </c>
      <c r="N55" s="1" t="s">
        <v>23</v>
      </c>
      <c r="O55">
        <v>2.77</v>
      </c>
      <c r="P55">
        <v>3.657</v>
      </c>
      <c r="Q55">
        <v>68.78</v>
      </c>
      <c r="R55">
        <v>600.44820000000004</v>
      </c>
      <c r="S55">
        <v>671.54600000000005</v>
      </c>
      <c r="T55">
        <v>672.57420000000002</v>
      </c>
      <c r="U55">
        <v>700.77930000000003</v>
      </c>
      <c r="W55" s="7">
        <v>-0.16847999999999999</v>
      </c>
      <c r="X55">
        <v>-0.11514000000000001</v>
      </c>
      <c r="Y55" s="5">
        <f t="shared" ref="Y55:Z55" si="19">W76</f>
        <v>1.2726670000000002</v>
      </c>
      <c r="Z55" s="5">
        <f t="shared" si="19"/>
        <v>-1.2727279999999999</v>
      </c>
      <c r="AA55" s="5">
        <f t="shared" si="11"/>
        <v>-6.7776562340662618</v>
      </c>
      <c r="AB55" s="5">
        <f t="shared" si="12"/>
        <v>12.486385090773682</v>
      </c>
    </row>
    <row r="56" spans="7:28" x14ac:dyDescent="0.2">
      <c r="G56" t="s">
        <v>48</v>
      </c>
      <c r="H56">
        <v>-475.32828999999998</v>
      </c>
      <c r="N56" s="1" t="s">
        <v>139</v>
      </c>
      <c r="O56">
        <v>1.296</v>
      </c>
      <c r="P56">
        <v>1.6919999999999999</v>
      </c>
      <c r="Q56">
        <v>121.26</v>
      </c>
      <c r="R56">
        <v>462.64600000000002</v>
      </c>
      <c r="S56">
        <v>558.81280000000004</v>
      </c>
      <c r="T56">
        <v>609.97280000000001</v>
      </c>
      <c r="U56">
        <v>1359.8562999999999</v>
      </c>
      <c r="V56">
        <v>-335.63200000000001</v>
      </c>
      <c r="W56" s="7">
        <v>-0.17902000000000001</v>
      </c>
      <c r="X56">
        <v>-0.12053999999999999</v>
      </c>
      <c r="Y56" s="5">
        <f t="shared" ref="Y56:Z56" si="20">W77</f>
        <v>0.64867600000000003</v>
      </c>
      <c r="Z56" s="5">
        <f t="shared" si="20"/>
        <v>-0.64900699999999989</v>
      </c>
      <c r="AA56" s="5">
        <f t="shared" si="11"/>
        <v>-2.086862746993289</v>
      </c>
      <c r="AB56" s="5">
        <f t="shared" si="12"/>
        <v>2.925429617047191</v>
      </c>
    </row>
    <row r="57" spans="7:28" x14ac:dyDescent="0.2">
      <c r="G57" t="s">
        <v>36</v>
      </c>
      <c r="H57">
        <v>-475.34924000000001</v>
      </c>
      <c r="N57" s="1" t="s">
        <v>140</v>
      </c>
      <c r="O57">
        <v>1.34</v>
      </c>
      <c r="P57">
        <v>3.5950000000000002</v>
      </c>
      <c r="Q57">
        <v>122.14</v>
      </c>
      <c r="R57">
        <v>500.21159999999998</v>
      </c>
      <c r="S57">
        <v>623.66679999999997</v>
      </c>
      <c r="T57">
        <v>673.7944</v>
      </c>
      <c r="U57">
        <v>1215.8452</v>
      </c>
      <c r="W57" s="7">
        <v>-0.17605000000000001</v>
      </c>
      <c r="X57">
        <v>-0.11575000000000001</v>
      </c>
      <c r="Y57" s="5">
        <f t="shared" ref="Y57:Z57" si="21">W78</f>
        <v>0.92558300000000004</v>
      </c>
      <c r="Z57" s="5">
        <f t="shared" si="21"/>
        <v>-0.92556599999999989</v>
      </c>
      <c r="AA57" s="5">
        <f t="shared" si="11"/>
        <v>-4.4355263383499377</v>
      </c>
      <c r="AB57" s="5">
        <f t="shared" si="12"/>
        <v>4.1310091596907039</v>
      </c>
    </row>
    <row r="58" spans="7:28" x14ac:dyDescent="0.2">
      <c r="G58" t="s">
        <v>58</v>
      </c>
      <c r="H58">
        <v>-475.35203000000001</v>
      </c>
      <c r="N58" s="1" t="s">
        <v>143</v>
      </c>
      <c r="O58">
        <v>1.89</v>
      </c>
      <c r="P58">
        <v>3.468</v>
      </c>
      <c r="Q58">
        <v>77.67</v>
      </c>
      <c r="R58">
        <v>566.11260000000004</v>
      </c>
      <c r="S58">
        <v>653.68129999999996</v>
      </c>
      <c r="T58">
        <v>696.82629999999995</v>
      </c>
      <c r="U58">
        <v>747.19240000000002</v>
      </c>
      <c r="V58">
        <v>-475.58510000000001</v>
      </c>
      <c r="W58" s="7">
        <v>-0.18228</v>
      </c>
      <c r="X58">
        <v>-0.1154</v>
      </c>
      <c r="Y58" s="5">
        <f t="shared" ref="Y58:Z58" si="22">W79</f>
        <v>1.0080439999999999</v>
      </c>
      <c r="Z58" s="5">
        <f t="shared" si="22"/>
        <v>-1.0079769999999999</v>
      </c>
      <c r="AA58" s="5">
        <f t="shared" si="11"/>
        <v>-3.9276655261799043</v>
      </c>
      <c r="AB58" s="5">
        <f t="shared" si="12"/>
        <v>10.280242825860578</v>
      </c>
    </row>
    <row r="59" spans="7:28" x14ac:dyDescent="0.2">
      <c r="G59" t="s">
        <v>37</v>
      </c>
      <c r="H59">
        <v>-475.35987</v>
      </c>
      <c r="N59" s="1" t="s">
        <v>141</v>
      </c>
      <c r="O59">
        <v>3.39</v>
      </c>
      <c r="P59">
        <v>3.9249999999999998</v>
      </c>
      <c r="Q59">
        <v>81.83</v>
      </c>
      <c r="R59">
        <v>602.96370000000002</v>
      </c>
      <c r="S59">
        <v>682.89570000000003</v>
      </c>
      <c r="T59">
        <v>764.59019999999998</v>
      </c>
      <c r="U59">
        <v>901.68910000000005</v>
      </c>
      <c r="W59" s="7">
        <v>-0.18045</v>
      </c>
      <c r="X59">
        <v>-0.12197</v>
      </c>
      <c r="Y59" s="5">
        <f t="shared" ref="Y59:Z59" si="23">W80</f>
        <v>1.259152</v>
      </c>
      <c r="Z59" s="5">
        <f t="shared" si="23"/>
        <v>-1.258931</v>
      </c>
      <c r="AA59" s="5">
        <f t="shared" si="11"/>
        <v>-6.0522929126139768</v>
      </c>
      <c r="AB59" s="5">
        <f t="shared" si="12"/>
        <v>14.261626363425721</v>
      </c>
    </row>
    <row r="60" spans="7:28" x14ac:dyDescent="0.2">
      <c r="G60" t="s">
        <v>60</v>
      </c>
      <c r="H60">
        <v>-475.36142999999998</v>
      </c>
      <c r="N60" s="1" t="s">
        <v>144</v>
      </c>
      <c r="O60">
        <v>3.08</v>
      </c>
      <c r="P60">
        <v>3.5760000000000001</v>
      </c>
      <c r="Q60">
        <v>83.78</v>
      </c>
      <c r="R60">
        <v>639.53</v>
      </c>
      <c r="S60">
        <v>681.54769999999996</v>
      </c>
      <c r="T60">
        <v>720.697</v>
      </c>
      <c r="U60">
        <v>866.31399999999996</v>
      </c>
      <c r="V60">
        <v>-140.19479999999999</v>
      </c>
      <c r="W60" s="7">
        <v>-0.17016000000000001</v>
      </c>
      <c r="X60">
        <v>-0.11666</v>
      </c>
      <c r="Y60" s="5">
        <f t="shared" ref="Y60:Z60" si="24">W81</f>
        <v>1.243201</v>
      </c>
      <c r="Z60" s="5">
        <f t="shared" si="24"/>
        <v>-1.2432799999999999</v>
      </c>
      <c r="AA60" s="5">
        <f t="shared" si="11"/>
        <v>-6.0125830519462422</v>
      </c>
      <c r="AB60" s="5">
        <f t="shared" si="12"/>
        <v>13.851229148494516</v>
      </c>
    </row>
    <row r="61" spans="7:28" x14ac:dyDescent="0.2">
      <c r="G61" t="s">
        <v>68</v>
      </c>
      <c r="H61">
        <v>-475.36275999999998</v>
      </c>
      <c r="I61">
        <f>(H60-H61)*27.2116</f>
        <v>3.6191427999886651E-2</v>
      </c>
      <c r="N61" s="1" t="s">
        <v>142</v>
      </c>
      <c r="O61">
        <v>2.9369999999999998</v>
      </c>
      <c r="P61">
        <v>3.3519999999999999</v>
      </c>
      <c r="Q61">
        <v>108.55</v>
      </c>
      <c r="R61">
        <v>613.39200000000005</v>
      </c>
      <c r="S61">
        <v>678.05250000000001</v>
      </c>
      <c r="T61">
        <v>679.94050000000004</v>
      </c>
      <c r="U61">
        <v>692.95180000000005</v>
      </c>
      <c r="W61" s="7">
        <v>-0.16939000000000001</v>
      </c>
      <c r="X61">
        <v>-0.11563</v>
      </c>
      <c r="Y61" s="5">
        <f t="shared" ref="Y61:Z61" si="25">W82</f>
        <v>1.2506530000000002</v>
      </c>
      <c r="Z61" s="5">
        <f t="shared" si="25"/>
        <v>-1.2507429999999999</v>
      </c>
      <c r="AA61" s="5">
        <f t="shared" si="11"/>
        <v>-6.6801943783699791</v>
      </c>
      <c r="AB61" s="5">
        <f t="shared" si="12"/>
        <v>13.270395614470559</v>
      </c>
    </row>
    <row r="62" spans="7:28" x14ac:dyDescent="0.2">
      <c r="N62" s="1" t="s">
        <v>218</v>
      </c>
      <c r="O62">
        <v>2.93</v>
      </c>
      <c r="P62">
        <v>2.8820000000000001</v>
      </c>
      <c r="Q62">
        <v>89.5</v>
      </c>
      <c r="R62">
        <v>595.92340000000002</v>
      </c>
      <c r="S62">
        <v>647.50310000000002</v>
      </c>
      <c r="T62">
        <v>682.48220000000003</v>
      </c>
      <c r="U62" s="4">
        <v>690.05439999999999</v>
      </c>
      <c r="V62">
        <v>-64.739999999999995</v>
      </c>
      <c r="W62" s="23">
        <v>-0.16583999999999999</v>
      </c>
      <c r="X62" s="23">
        <v>-0.10944</v>
      </c>
      <c r="Y62" s="5">
        <f t="shared" ref="Y62:Z62" si="26">W83</f>
        <v>1.264869</v>
      </c>
      <c r="Z62" s="5">
        <f t="shared" si="26"/>
        <v>-1.265074</v>
      </c>
      <c r="AA62" s="5">
        <f t="shared" si="11"/>
        <v>-5.6004765403600771</v>
      </c>
      <c r="AB62" s="5">
        <f t="shared" si="12"/>
        <v>13.703750875360804</v>
      </c>
    </row>
    <row r="63" spans="7:28" x14ac:dyDescent="0.2">
      <c r="G63" t="s">
        <v>138</v>
      </c>
      <c r="H63">
        <v>-475.36634800000002</v>
      </c>
      <c r="I63">
        <f>(H63-H61)*27.2116</f>
        <v>-9.763522080098283E-2</v>
      </c>
      <c r="T63" s="4"/>
      <c r="U63" s="4"/>
      <c r="V63" s="4"/>
      <c r="W63" s="4"/>
    </row>
    <row r="64" spans="7:28" x14ac:dyDescent="0.2">
      <c r="W64" s="4"/>
    </row>
    <row r="65" spans="14:28" x14ac:dyDescent="0.2">
      <c r="W65" s="1" t="s">
        <v>227</v>
      </c>
      <c r="X65" s="1" t="s">
        <v>228</v>
      </c>
      <c r="Z65" s="1" t="s">
        <v>234</v>
      </c>
      <c r="AA65" s="1" t="s">
        <v>235</v>
      </c>
      <c r="AB65" s="1" t="s">
        <v>233</v>
      </c>
    </row>
    <row r="66" spans="14:28" x14ac:dyDescent="0.2">
      <c r="O66" s="21" t="s">
        <v>229</v>
      </c>
      <c r="P66" s="21"/>
      <c r="Q66" s="21"/>
      <c r="R66" s="21"/>
      <c r="S66" s="21"/>
      <c r="T66" s="22" t="s">
        <v>231</v>
      </c>
      <c r="U66" s="4" t="s">
        <v>230</v>
      </c>
      <c r="V66" s="4" t="s">
        <v>230</v>
      </c>
    </row>
    <row r="67" spans="14:28" x14ac:dyDescent="0.2">
      <c r="N67" s="1" t="s">
        <v>221</v>
      </c>
      <c r="O67">
        <v>4.4852000000000003E-2</v>
      </c>
      <c r="P67">
        <v>6.4569000000000001E-2</v>
      </c>
      <c r="Q67">
        <v>-7.7265E-2</v>
      </c>
      <c r="R67">
        <v>4.5288000000000002E-2</v>
      </c>
      <c r="S67">
        <v>-7.7420000000000003E-2</v>
      </c>
      <c r="T67">
        <v>0.32795800000000003</v>
      </c>
      <c r="U67">
        <v>-0.16397100000000001</v>
      </c>
      <c r="V67">
        <v>-0.16397100000000001</v>
      </c>
      <c r="W67" s="5"/>
      <c r="X67" s="5"/>
    </row>
    <row r="68" spans="14:28" x14ac:dyDescent="0.2">
      <c r="N68" s="1" t="s">
        <v>9</v>
      </c>
      <c r="O68">
        <v>2.2554999999999999E-2</v>
      </c>
      <c r="P68">
        <v>8.7419999999999998E-3</v>
      </c>
      <c r="Q68">
        <v>-0.101003</v>
      </c>
      <c r="R68">
        <v>2.8947000000000001E-2</v>
      </c>
      <c r="S68">
        <v>-0.101157</v>
      </c>
      <c r="T68">
        <v>0.36860599999999999</v>
      </c>
      <c r="U68">
        <v>-0.112037</v>
      </c>
      <c r="V68">
        <v>-0.11465500000000001</v>
      </c>
      <c r="W68" s="5">
        <f t="shared" ref="W68:W82" si="27">SUM(O68:S68)</f>
        <v>-0.14191599999999999</v>
      </c>
      <c r="X68" s="5">
        <f t="shared" ref="X68:X82" si="28">SUM(T68:V68)</f>
        <v>0.14191399999999998</v>
      </c>
      <c r="Z68">
        <v>-286.19458500000002</v>
      </c>
      <c r="AA68">
        <v>-188.92245399999999</v>
      </c>
      <c r="AB68" s="5">
        <f>T28-((Z68-$O$26)-(AA68-$B$3))*$B$2</f>
        <v>-0.48375089918416891</v>
      </c>
    </row>
    <row r="69" spans="14:28" x14ac:dyDescent="0.2">
      <c r="N69" s="1" t="s">
        <v>10</v>
      </c>
      <c r="O69">
        <v>7.0981000000000002E-2</v>
      </c>
      <c r="P69">
        <v>7.1032999999999999E-2</v>
      </c>
      <c r="Q69">
        <v>7.1832999999999994E-2</v>
      </c>
      <c r="R69">
        <v>0.211788</v>
      </c>
      <c r="S69">
        <v>-7.7359999999999998E-3</v>
      </c>
      <c r="T69">
        <v>9.9782999999999997E-2</v>
      </c>
      <c r="U69">
        <v>-0.27324599999999999</v>
      </c>
      <c r="V69">
        <v>-0.244335</v>
      </c>
      <c r="W69" s="5">
        <f t="shared" si="27"/>
        <v>0.41789899999999996</v>
      </c>
      <c r="X69" s="5">
        <f t="shared" si="28"/>
        <v>-0.417798</v>
      </c>
      <c r="Z69">
        <v>-286.18602099999998</v>
      </c>
      <c r="AA69">
        <v>-188.84825599999999</v>
      </c>
      <c r="AB69" s="5">
        <f t="shared" ref="AB69:AB83" si="29">T29-((Z69-$O$26)-(AA69-$B$3))*$B$2</f>
        <v>1.2123153660479589</v>
      </c>
    </row>
    <row r="70" spans="14:28" x14ac:dyDescent="0.2">
      <c r="N70" s="1" t="s">
        <v>11</v>
      </c>
      <c r="O70">
        <v>6.8246000000000001E-2</v>
      </c>
      <c r="P70">
        <v>6.6244999999999998E-2</v>
      </c>
      <c r="Q70">
        <v>0.183061</v>
      </c>
      <c r="R70">
        <v>0.22339400000000001</v>
      </c>
      <c r="S70">
        <v>-4.4413000000000001E-2</v>
      </c>
      <c r="T70">
        <v>5.2053000000000002E-2</v>
      </c>
      <c r="U70">
        <v>-0.273594</v>
      </c>
      <c r="V70">
        <v>-0.27504099999999998</v>
      </c>
      <c r="W70" s="5">
        <f t="shared" si="27"/>
        <v>0.49653300000000006</v>
      </c>
      <c r="X70" s="5">
        <f t="shared" si="28"/>
        <v>-0.49658199999999997</v>
      </c>
      <c r="Z70">
        <v>-286.19142799999997</v>
      </c>
      <c r="AA70">
        <v>-188.84509499999999</v>
      </c>
      <c r="AB70" s="5">
        <f t="shared" si="29"/>
        <v>-0.4437230709703246</v>
      </c>
    </row>
    <row r="71" spans="14:28" x14ac:dyDescent="0.2">
      <c r="N71" s="1" t="s">
        <v>12</v>
      </c>
      <c r="O71">
        <v>0.158246</v>
      </c>
      <c r="P71">
        <v>4.3372000000000001E-2</v>
      </c>
      <c r="Q71">
        <v>0.175312</v>
      </c>
      <c r="R71">
        <v>0.23400399999999999</v>
      </c>
      <c r="S71">
        <v>-2.1115999999999999E-2</v>
      </c>
      <c r="T71">
        <v>1.3485E-2</v>
      </c>
      <c r="U71">
        <v>-0.29964600000000002</v>
      </c>
      <c r="V71">
        <v>-0.30371900000000002</v>
      </c>
      <c r="W71" s="5">
        <f t="shared" si="27"/>
        <v>0.58981799999999995</v>
      </c>
      <c r="X71" s="5">
        <f t="shared" si="28"/>
        <v>-0.58987999999999996</v>
      </c>
      <c r="Z71">
        <v>-286.18180599999999</v>
      </c>
      <c r="AA71">
        <v>-188.82124400000001</v>
      </c>
      <c r="AB71" s="5">
        <f t="shared" si="29"/>
        <v>0.20681134375591803</v>
      </c>
    </row>
    <row r="72" spans="14:28" x14ac:dyDescent="0.2">
      <c r="N72" s="1" t="s">
        <v>13</v>
      </c>
      <c r="O72">
        <v>0.246063</v>
      </c>
      <c r="P72">
        <v>0.22847600000000001</v>
      </c>
      <c r="Q72">
        <v>0.16683500000000001</v>
      </c>
      <c r="R72">
        <v>6.5300000000000002E-3</v>
      </c>
      <c r="S72">
        <v>-7.2030000000000002E-3</v>
      </c>
      <c r="T72">
        <v>-5.3208999999999999E-2</v>
      </c>
      <c r="U72">
        <v>-0.29573199999999999</v>
      </c>
      <c r="V72">
        <v>-0.29198800000000003</v>
      </c>
      <c r="W72" s="5">
        <f t="shared" si="27"/>
        <v>0.64070100000000019</v>
      </c>
      <c r="X72" s="5">
        <f>SUM(T72:V72)</f>
        <v>-0.64092900000000008</v>
      </c>
      <c r="Z72">
        <v>-286.18288899999999</v>
      </c>
      <c r="AA72">
        <v>-188.75808000000001</v>
      </c>
      <c r="AB72" s="5">
        <f t="shared" si="29"/>
        <v>1.1516115654983583</v>
      </c>
    </row>
    <row r="73" spans="14:28" x14ac:dyDescent="0.2">
      <c r="N73" s="1" t="s">
        <v>20</v>
      </c>
      <c r="O73">
        <v>0.41244399999999998</v>
      </c>
      <c r="P73">
        <v>0.19145100000000001</v>
      </c>
      <c r="Q73">
        <v>0.278748</v>
      </c>
      <c r="R73">
        <v>-2.1961000000000001E-2</v>
      </c>
      <c r="S73">
        <v>0.18925800000000001</v>
      </c>
      <c r="T73">
        <v>-0.29010200000000003</v>
      </c>
      <c r="U73">
        <v>-0.31878400000000001</v>
      </c>
      <c r="V73">
        <v>-0.44143399999999999</v>
      </c>
      <c r="W73" s="5">
        <f t="shared" si="27"/>
        <v>1.0499399999999999</v>
      </c>
      <c r="X73" s="5">
        <f>SUM(T73:V73)</f>
        <v>-1.0503200000000001</v>
      </c>
      <c r="Z73">
        <v>-286.16903500000001</v>
      </c>
      <c r="AA73">
        <v>-188.431895</v>
      </c>
      <c r="AB73" s="5">
        <f t="shared" si="29"/>
        <v>10.438465000599793</v>
      </c>
    </row>
    <row r="74" spans="14:28" x14ac:dyDescent="0.2">
      <c r="N74" s="1" t="s">
        <v>21</v>
      </c>
      <c r="O74">
        <v>0.28306700000000001</v>
      </c>
      <c r="P74">
        <v>0.26455600000000001</v>
      </c>
      <c r="Q74">
        <v>0.182091</v>
      </c>
      <c r="R74">
        <v>1.7292999999999999E-2</v>
      </c>
      <c r="S74">
        <v>3.8279000000000001E-2</v>
      </c>
      <c r="T74">
        <v>-0.13308300000000001</v>
      </c>
      <c r="U74">
        <v>-0.22387399999999999</v>
      </c>
      <c r="V74">
        <v>-0.428423</v>
      </c>
      <c r="W74" s="5">
        <f t="shared" si="27"/>
        <v>0.78528599999999993</v>
      </c>
      <c r="X74" s="5">
        <f>SUM(T74:V74)</f>
        <v>-0.78537999999999997</v>
      </c>
      <c r="Z74">
        <v>-286.16537299999999</v>
      </c>
      <c r="AA74">
        <v>-188.60621599999999</v>
      </c>
      <c r="AB74" s="5">
        <f t="shared" si="29"/>
        <v>5.1558201931441898</v>
      </c>
    </row>
    <row r="75" spans="14:28" x14ac:dyDescent="0.2">
      <c r="N75" s="1" t="s">
        <v>22</v>
      </c>
      <c r="O75">
        <v>0.41244399999999998</v>
      </c>
      <c r="P75">
        <v>0.19145100000000001</v>
      </c>
      <c r="Q75">
        <v>0.278748</v>
      </c>
      <c r="R75">
        <v>-2.1961000000000001E-2</v>
      </c>
      <c r="S75">
        <v>0.18925800000000001</v>
      </c>
      <c r="T75">
        <v>-0.29010200000000003</v>
      </c>
      <c r="U75">
        <v>-0.31878400000000001</v>
      </c>
      <c r="V75">
        <v>-0.44143399999999999</v>
      </c>
      <c r="W75" s="5">
        <f t="shared" si="27"/>
        <v>1.0499399999999999</v>
      </c>
      <c r="X75" s="5">
        <f>SUM(T75:V75)</f>
        <v>-1.0503200000000001</v>
      </c>
      <c r="Z75">
        <v>-286.16903500000001</v>
      </c>
      <c r="AA75">
        <v>-188.431895</v>
      </c>
      <c r="AB75" s="5">
        <f t="shared" si="29"/>
        <v>8.5844246487838447</v>
      </c>
    </row>
    <row r="76" spans="14:28" x14ac:dyDescent="0.2">
      <c r="N76" s="1" t="s">
        <v>23</v>
      </c>
      <c r="O76">
        <v>0.54677200000000004</v>
      </c>
      <c r="P76">
        <v>0.152254</v>
      </c>
      <c r="Q76">
        <v>0.37701400000000002</v>
      </c>
      <c r="R76">
        <v>-6.581E-3</v>
      </c>
      <c r="S76">
        <v>0.203208</v>
      </c>
      <c r="T76">
        <v>-0.43821300000000002</v>
      </c>
      <c r="U76">
        <v>-0.40969499999999998</v>
      </c>
      <c r="V76">
        <v>-0.42481999999999998</v>
      </c>
      <c r="W76" s="5">
        <f t="shared" si="27"/>
        <v>1.2726670000000002</v>
      </c>
      <c r="X76" s="5">
        <f>SUM(T76:V76)</f>
        <v>-1.2727279999999999</v>
      </c>
      <c r="Z76">
        <v>-286.14866499999999</v>
      </c>
      <c r="AA76">
        <v>-188.168586</v>
      </c>
      <c r="AB76" s="5">
        <f t="shared" si="29"/>
        <v>12.486385090773682</v>
      </c>
    </row>
    <row r="77" spans="14:28" x14ac:dyDescent="0.2">
      <c r="N77" s="1" t="s">
        <v>139</v>
      </c>
      <c r="O77">
        <v>-1.6112999999999999E-2</v>
      </c>
      <c r="P77">
        <v>0.19620199999999999</v>
      </c>
      <c r="Q77">
        <v>-3.9392000000000003E-2</v>
      </c>
      <c r="R77">
        <v>0.291155</v>
      </c>
      <c r="S77">
        <v>0.21682399999999999</v>
      </c>
      <c r="T77">
        <v>-5.3266000000000001E-2</v>
      </c>
      <c r="U77">
        <v>-0.34035599999999999</v>
      </c>
      <c r="V77">
        <v>-0.25538499999999997</v>
      </c>
      <c r="W77" s="5">
        <f t="shared" si="27"/>
        <v>0.64867600000000003</v>
      </c>
      <c r="X77" s="5">
        <f t="shared" si="28"/>
        <v>-0.64900699999999989</v>
      </c>
      <c r="Z77">
        <v>-286.17806100000001</v>
      </c>
      <c r="AA77">
        <v>-188.72172</v>
      </c>
      <c r="AB77" s="5">
        <f t="shared" si="29"/>
        <v>2.925429617047191</v>
      </c>
    </row>
    <row r="78" spans="14:28" x14ac:dyDescent="0.2">
      <c r="N78" s="1" t="s">
        <v>140</v>
      </c>
      <c r="O78">
        <v>6.5890000000000002E-3</v>
      </c>
      <c r="P78">
        <v>0.24211199999999999</v>
      </c>
      <c r="Q78">
        <v>8.2265000000000005E-2</v>
      </c>
      <c r="R78">
        <v>0.379473</v>
      </c>
      <c r="S78">
        <v>0.215144</v>
      </c>
      <c r="T78">
        <v>-0.20271900000000001</v>
      </c>
      <c r="U78">
        <v>-0.43589299999999997</v>
      </c>
      <c r="V78">
        <v>-0.28695399999999999</v>
      </c>
      <c r="W78" s="5">
        <f t="shared" si="27"/>
        <v>0.92558300000000004</v>
      </c>
      <c r="X78" s="5">
        <f t="shared" si="28"/>
        <v>-0.92556599999999989</v>
      </c>
      <c r="Z78">
        <v>-286.17387200000002</v>
      </c>
      <c r="AA78">
        <v>-188.586916</v>
      </c>
      <c r="AB78" s="5">
        <f t="shared" si="29"/>
        <v>4.1310091596907039</v>
      </c>
    </row>
    <row r="79" spans="14:28" x14ac:dyDescent="0.2">
      <c r="N79" s="1" t="s">
        <v>143</v>
      </c>
      <c r="O79">
        <v>-4.7337999999999998E-2</v>
      </c>
      <c r="P79">
        <v>0.28229399999999999</v>
      </c>
      <c r="Q79">
        <v>0.15832299999999999</v>
      </c>
      <c r="R79">
        <v>0.38225399999999998</v>
      </c>
      <c r="S79">
        <v>0.232511</v>
      </c>
      <c r="T79">
        <v>-0.30275000000000002</v>
      </c>
      <c r="U79">
        <v>-0.37220599999999998</v>
      </c>
      <c r="V79">
        <v>-0.33302100000000001</v>
      </c>
      <c r="W79" s="5">
        <f t="shared" si="27"/>
        <v>1.0080439999999999</v>
      </c>
      <c r="X79" s="5">
        <f t="shared" si="28"/>
        <v>-1.0079769999999999</v>
      </c>
      <c r="Z79">
        <v>-286.15780000000001</v>
      </c>
      <c r="AA79">
        <v>-188.363529</v>
      </c>
      <c r="AB79" s="5">
        <f t="shared" si="29"/>
        <v>10.280242825860578</v>
      </c>
    </row>
    <row r="80" spans="14:28" x14ac:dyDescent="0.2">
      <c r="N80" s="1" t="s">
        <v>141</v>
      </c>
      <c r="O80">
        <v>6.502E-3</v>
      </c>
      <c r="P80">
        <v>0.35400399999999999</v>
      </c>
      <c r="Q80">
        <v>0.256718</v>
      </c>
      <c r="R80">
        <v>0.324932</v>
      </c>
      <c r="S80">
        <v>0.316996</v>
      </c>
      <c r="T80">
        <v>-0.44938099999999997</v>
      </c>
      <c r="U80">
        <v>-0.37344699999999997</v>
      </c>
      <c r="V80">
        <v>-0.43610300000000002</v>
      </c>
      <c r="W80" s="5">
        <f t="shared" si="27"/>
        <v>1.259152</v>
      </c>
      <c r="X80" s="5">
        <f t="shared" si="28"/>
        <v>-1.258931</v>
      </c>
      <c r="Z80">
        <v>-286.14666899999997</v>
      </c>
      <c r="AA80">
        <v>-188.12800799999999</v>
      </c>
      <c r="AB80" s="5">
        <f t="shared" si="29"/>
        <v>14.261626363425721</v>
      </c>
    </row>
    <row r="81" spans="14:28" x14ac:dyDescent="0.2">
      <c r="N81" s="1" t="s">
        <v>144</v>
      </c>
      <c r="O81">
        <v>-3.4462E-2</v>
      </c>
      <c r="P81">
        <v>0.36269000000000001</v>
      </c>
      <c r="Q81">
        <v>0.262762</v>
      </c>
      <c r="R81">
        <v>0.38678800000000002</v>
      </c>
      <c r="S81">
        <v>0.26542300000000002</v>
      </c>
      <c r="T81">
        <v>-0.44849699999999998</v>
      </c>
      <c r="U81">
        <v>-0.360898</v>
      </c>
      <c r="V81">
        <v>-0.43388500000000002</v>
      </c>
      <c r="W81" s="5">
        <f t="shared" si="27"/>
        <v>1.243201</v>
      </c>
      <c r="X81" s="5">
        <f t="shared" si="28"/>
        <v>-1.2432799999999999</v>
      </c>
      <c r="Z81">
        <v>-286.14385800000002</v>
      </c>
      <c r="AA81">
        <v>-188.141738</v>
      </c>
      <c r="AB81" s="5">
        <f t="shared" si="29"/>
        <v>13.851229148494516</v>
      </c>
    </row>
    <row r="82" spans="14:28" x14ac:dyDescent="0.2">
      <c r="N82" s="1" t="s">
        <v>142</v>
      </c>
      <c r="O82">
        <v>-1.7021999999999999E-2</v>
      </c>
      <c r="P82">
        <v>0.38529400000000003</v>
      </c>
      <c r="Q82">
        <v>0.33096500000000001</v>
      </c>
      <c r="R82">
        <v>0.334343</v>
      </c>
      <c r="S82">
        <v>0.21707299999999999</v>
      </c>
      <c r="T82">
        <v>-0.447965</v>
      </c>
      <c r="U82">
        <v>-0.38442300000000001</v>
      </c>
      <c r="V82">
        <v>-0.41835499999999998</v>
      </c>
      <c r="W82" s="5">
        <f t="shared" si="27"/>
        <v>1.2506530000000002</v>
      </c>
      <c r="X82" s="5">
        <f t="shared" si="28"/>
        <v>-1.2507429999999999</v>
      </c>
      <c r="Z82">
        <v>-286.158005</v>
      </c>
      <c r="AA82">
        <v>-188.15269599999999</v>
      </c>
      <c r="AB82" s="5">
        <f t="shared" si="29"/>
        <v>13.270395614470559</v>
      </c>
    </row>
    <row r="83" spans="14:28" x14ac:dyDescent="0.2">
      <c r="N83" s="1" t="s">
        <v>218</v>
      </c>
      <c r="O83">
        <v>0.442222</v>
      </c>
      <c r="P83">
        <v>0.31011899999999998</v>
      </c>
      <c r="Q83">
        <v>0.35772999999999999</v>
      </c>
      <c r="R83">
        <v>-6.9690000000000004E-3</v>
      </c>
      <c r="S83">
        <v>0.16176699999999999</v>
      </c>
      <c r="T83">
        <v>-0.425923</v>
      </c>
      <c r="U83">
        <v>-0.42909999999999998</v>
      </c>
      <c r="V83">
        <v>-0.410051</v>
      </c>
      <c r="W83" s="5">
        <f t="shared" ref="W83" si="30">SUM(O83:S83)</f>
        <v>1.264869</v>
      </c>
      <c r="X83" s="5">
        <f t="shared" ref="X83" si="31">SUM(T83:V83)</f>
        <v>-1.265074</v>
      </c>
      <c r="Z83">
        <v>-286.15519160000002</v>
      </c>
      <c r="AA83">
        <v>-188.1736358</v>
      </c>
      <c r="AB83" s="5">
        <f t="shared" si="29"/>
        <v>13.703750875360804</v>
      </c>
    </row>
  </sheetData>
  <mergeCells count="1">
    <mergeCell ref="O66:S66"/>
  </mergeCells>
  <pageMargins left="0.7" right="0.7" top="0.75" bottom="0.75" header="0.3" footer="0.3"/>
  <ignoredErrors>
    <ignoredError sqref="W68:X8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4DD4-1D54-AD47-AC71-9B7C3615CF1D}">
  <dimension ref="C3:S72"/>
  <sheetViews>
    <sheetView topLeftCell="A20" workbookViewId="0">
      <selection activeCell="S66" sqref="S66:S72"/>
    </sheetView>
  </sheetViews>
  <sheetFormatPr baseColWidth="10" defaultRowHeight="16" x14ac:dyDescent="0.2"/>
  <sheetData>
    <row r="3" spans="3:9" x14ac:dyDescent="0.2">
      <c r="F3" t="s">
        <v>197</v>
      </c>
      <c r="G3" t="s">
        <v>198</v>
      </c>
      <c r="H3" t="s">
        <v>196</v>
      </c>
      <c r="I3" t="s">
        <v>199</v>
      </c>
    </row>
    <row r="4" spans="3:9" x14ac:dyDescent="0.2">
      <c r="C4" t="s">
        <v>125</v>
      </c>
      <c r="E4" t="s">
        <v>157</v>
      </c>
      <c r="F4">
        <v>-0.316</v>
      </c>
      <c r="G4">
        <v>-4.4359999999999999</v>
      </c>
      <c r="H4">
        <v>-2.6539999999999999</v>
      </c>
      <c r="I4">
        <v>-6.7779999999999996</v>
      </c>
    </row>
    <row r="5" spans="3:9" x14ac:dyDescent="0.2">
      <c r="E5" t="s">
        <v>156</v>
      </c>
      <c r="F5">
        <v>-0.48299999999999998</v>
      </c>
    </row>
    <row r="6" spans="3:9" x14ac:dyDescent="0.2">
      <c r="C6" t="s">
        <v>126</v>
      </c>
      <c r="E6" t="s">
        <v>157</v>
      </c>
      <c r="F6">
        <v>-0.438</v>
      </c>
      <c r="G6">
        <v>-0.438</v>
      </c>
      <c r="H6">
        <v>-3.26</v>
      </c>
      <c r="I6">
        <v>-4.91</v>
      </c>
    </row>
    <row r="7" spans="3:9" x14ac:dyDescent="0.2">
      <c r="E7" t="s">
        <v>156</v>
      </c>
      <c r="F7">
        <v>-0.59899999999999998</v>
      </c>
    </row>
    <row r="8" spans="3:9" x14ac:dyDescent="0.2">
      <c r="C8" t="s">
        <v>128</v>
      </c>
      <c r="E8" t="s">
        <v>157</v>
      </c>
      <c r="F8">
        <v>-0.36099999999999999</v>
      </c>
      <c r="G8">
        <v>-1.921</v>
      </c>
      <c r="H8">
        <v>-2.64</v>
      </c>
      <c r="I8">
        <v>-2.1739999999999999</v>
      </c>
    </row>
    <row r="9" spans="3:9" x14ac:dyDescent="0.2">
      <c r="E9" t="s">
        <v>148</v>
      </c>
      <c r="F9">
        <v>-0.46200000000000002</v>
      </c>
    </row>
    <row r="10" spans="3:9" x14ac:dyDescent="0.2">
      <c r="C10" t="s">
        <v>173</v>
      </c>
      <c r="D10" t="s">
        <v>200</v>
      </c>
      <c r="E10" t="s">
        <v>157</v>
      </c>
      <c r="F10">
        <v>-0.183</v>
      </c>
      <c r="G10">
        <v>-1.613</v>
      </c>
      <c r="H10">
        <v>-1.5980000000000001</v>
      </c>
      <c r="I10">
        <v>-8.3000000000000004E-2</v>
      </c>
    </row>
    <row r="11" spans="3:9" x14ac:dyDescent="0.2">
      <c r="E11" t="s">
        <v>148</v>
      </c>
      <c r="F11">
        <v>-0.28199999999999997</v>
      </c>
    </row>
    <row r="12" spans="3:9" x14ac:dyDescent="0.2">
      <c r="C12" t="s">
        <v>173</v>
      </c>
      <c r="D12" t="s">
        <v>201</v>
      </c>
      <c r="E12" t="s">
        <v>157</v>
      </c>
      <c r="F12">
        <v>-0.41399999999999998</v>
      </c>
      <c r="G12">
        <v>-1.5489999999999999</v>
      </c>
      <c r="H12">
        <v>-1.976</v>
      </c>
      <c r="I12">
        <v>9.4E-2</v>
      </c>
    </row>
    <row r="13" spans="3:9" x14ac:dyDescent="0.2">
      <c r="E13" t="s">
        <v>156</v>
      </c>
      <c r="F13">
        <v>-0.38400000000000001</v>
      </c>
    </row>
    <row r="14" spans="3:9" x14ac:dyDescent="0.2">
      <c r="C14" t="s">
        <v>129</v>
      </c>
      <c r="E14" t="s">
        <v>157</v>
      </c>
      <c r="F14">
        <v>-0.36799999999999999</v>
      </c>
      <c r="G14">
        <v>-1.34</v>
      </c>
      <c r="H14">
        <v>0.94</v>
      </c>
      <c r="I14">
        <v>1.9930000000000001</v>
      </c>
    </row>
    <row r="15" spans="3:9" x14ac:dyDescent="0.2">
      <c r="E15" t="s">
        <v>156</v>
      </c>
      <c r="F15">
        <v>-0.30099999999999999</v>
      </c>
    </row>
    <row r="16" spans="3:9" x14ac:dyDescent="0.2">
      <c r="C16" t="s">
        <v>187</v>
      </c>
      <c r="E16" t="s">
        <v>202</v>
      </c>
      <c r="F16">
        <v>-0.13300000000000001</v>
      </c>
      <c r="G16">
        <v>-0.28899999999999998</v>
      </c>
      <c r="H16">
        <v>1.536</v>
      </c>
      <c r="I16" s="14"/>
    </row>
    <row r="17" spans="3:13" x14ac:dyDescent="0.2">
      <c r="E17" t="s">
        <v>203</v>
      </c>
      <c r="F17">
        <v>-0.14899999999999999</v>
      </c>
    </row>
    <row r="18" spans="3:13" x14ac:dyDescent="0.2">
      <c r="C18" t="s">
        <v>130</v>
      </c>
      <c r="D18" t="s">
        <v>204</v>
      </c>
      <c r="E18" t="s">
        <v>157</v>
      </c>
      <c r="F18">
        <v>-0.51600000000000001</v>
      </c>
      <c r="G18">
        <v>-1.673</v>
      </c>
      <c r="H18">
        <v>-1.504</v>
      </c>
      <c r="I18">
        <v>2.6659999999999999</v>
      </c>
    </row>
    <row r="19" spans="3:13" x14ac:dyDescent="0.2">
      <c r="E19" t="s">
        <v>156</v>
      </c>
      <c r="F19">
        <v>-0.49299999999999999</v>
      </c>
    </row>
    <row r="20" spans="3:13" x14ac:dyDescent="0.2">
      <c r="C20" t="s">
        <v>130</v>
      </c>
      <c r="D20" t="s">
        <v>205</v>
      </c>
      <c r="E20" t="s">
        <v>157</v>
      </c>
      <c r="F20">
        <v>-0.36</v>
      </c>
      <c r="G20">
        <v>-0.84299999999999997</v>
      </c>
      <c r="H20">
        <v>-0.876</v>
      </c>
      <c r="I20">
        <v>2.6659999999999999</v>
      </c>
    </row>
    <row r="21" spans="3:13" x14ac:dyDescent="0.2">
      <c r="E21" t="s">
        <v>148</v>
      </c>
      <c r="F21">
        <v>-0.36699999999999999</v>
      </c>
    </row>
    <row r="23" spans="3:13" x14ac:dyDescent="0.2">
      <c r="D23" t="s">
        <v>197</v>
      </c>
      <c r="E23" t="s">
        <v>197</v>
      </c>
      <c r="F23" t="s">
        <v>206</v>
      </c>
      <c r="G23" t="s">
        <v>196</v>
      </c>
      <c r="H23" t="s">
        <v>199</v>
      </c>
      <c r="J23" t="s">
        <v>237</v>
      </c>
      <c r="L23" t="s">
        <v>238</v>
      </c>
      <c r="M23" t="s">
        <v>239</v>
      </c>
    </row>
    <row r="24" spans="3:13" x14ac:dyDescent="0.2">
      <c r="C24" t="s">
        <v>125</v>
      </c>
      <c r="D24">
        <v>-0.316</v>
      </c>
      <c r="E24">
        <v>-0.48299999999999998</v>
      </c>
      <c r="F24">
        <v>-2.4630000000000001</v>
      </c>
      <c r="G24">
        <v>-4.4359999999999999</v>
      </c>
      <c r="H24" s="26">
        <v>-6.7779999999999996</v>
      </c>
      <c r="J24">
        <f>'Nb5'!Y33</f>
        <v>0.78782719550065261</v>
      </c>
      <c r="K24" t="s">
        <v>125</v>
      </c>
      <c r="L24">
        <f>'Nb5'!T31</f>
        <v>-2.1991811838839745</v>
      </c>
      <c r="M24">
        <f>'Nb5'!T35</f>
        <v>-4.0688577836566839</v>
      </c>
    </row>
    <row r="25" spans="3:13" x14ac:dyDescent="0.2">
      <c r="C25" t="s">
        <v>126</v>
      </c>
      <c r="D25">
        <v>-0.438</v>
      </c>
      <c r="E25">
        <v>-0.59899999999999998</v>
      </c>
      <c r="F25">
        <v>-0.438</v>
      </c>
      <c r="G25">
        <v>-3.26</v>
      </c>
      <c r="H25" s="26">
        <v>-4.91</v>
      </c>
      <c r="J25">
        <f>'Mo5'!Z28</f>
        <v>1.1649584199145999</v>
      </c>
      <c r="K25" t="s">
        <v>126</v>
      </c>
      <c r="L25">
        <f>'Mo5'!U26</f>
        <v>-1.4550886351718364</v>
      </c>
      <c r="M25">
        <f>'Mo5'!U30</f>
        <v>-4.0413657953293836</v>
      </c>
    </row>
    <row r="26" spans="3:13" x14ac:dyDescent="0.2">
      <c r="C26" t="s">
        <v>128</v>
      </c>
      <c r="D26">
        <v>-0.36099999999999999</v>
      </c>
      <c r="E26">
        <v>-0.46200000000000002</v>
      </c>
      <c r="F26">
        <v>-1.921</v>
      </c>
      <c r="G26" s="26">
        <v>-2.64</v>
      </c>
      <c r="H26">
        <v>-2.1739999999999999</v>
      </c>
      <c r="J26">
        <f>'Ru5'!AH41</f>
        <v>2.9065723864196289</v>
      </c>
      <c r="K26" t="s">
        <v>128</v>
      </c>
      <c r="L26">
        <f>'Ru5'!Y35</f>
        <v>-2.0329878607333463</v>
      </c>
      <c r="M26">
        <f>'Ru5'!Y41</f>
        <v>0.26692021709470193</v>
      </c>
    </row>
    <row r="27" spans="3:13" x14ac:dyDescent="0.2">
      <c r="C27" t="s">
        <v>173</v>
      </c>
      <c r="D27">
        <v>-0.183</v>
      </c>
      <c r="E27">
        <v>-0.28199999999999997</v>
      </c>
      <c r="F27" s="26">
        <v>-1.613</v>
      </c>
      <c r="G27">
        <v>-1.5980000000000001</v>
      </c>
      <c r="H27">
        <v>-8.3000000000000004E-2</v>
      </c>
      <c r="J27">
        <f>'Rh5 sq pyr'!AD35</f>
        <v>3.0939618044298784</v>
      </c>
      <c r="K27" t="s">
        <v>173</v>
      </c>
      <c r="L27">
        <f>'Rh5 tri bipy'!W28</f>
        <v>-0.22097609723113698</v>
      </c>
      <c r="M27">
        <f>'Rh5 tri bipy'!W36</f>
        <v>1.0987343653437041</v>
      </c>
    </row>
    <row r="28" spans="3:13" x14ac:dyDescent="0.2">
      <c r="C28" t="s">
        <v>173</v>
      </c>
      <c r="D28">
        <v>-0.41399999999999998</v>
      </c>
      <c r="E28">
        <v>-0.38400000000000001</v>
      </c>
      <c r="F28">
        <v>-1.5489999999999999</v>
      </c>
      <c r="G28" s="26">
        <v>-1.976</v>
      </c>
      <c r="H28">
        <v>9.4E-2</v>
      </c>
      <c r="J28">
        <f>'Rh5 tri bipy'!AD36</f>
        <v>2.4439510225223549</v>
      </c>
      <c r="K28" t="s">
        <v>129</v>
      </c>
      <c r="L28">
        <f>'Pd5'!U28</f>
        <v>1.0788787138992353</v>
      </c>
      <c r="M28">
        <f>'Pd5'!U32</f>
        <v>4.452861923516199</v>
      </c>
    </row>
    <row r="29" spans="3:13" x14ac:dyDescent="0.2">
      <c r="C29" t="s">
        <v>129</v>
      </c>
      <c r="D29">
        <v>-0.36799999999999999</v>
      </c>
      <c r="E29">
        <v>-0.30099999999999999</v>
      </c>
      <c r="F29" s="26">
        <v>-1.34</v>
      </c>
      <c r="G29">
        <v>0.94</v>
      </c>
      <c r="H29">
        <v>1.9930000000000001</v>
      </c>
      <c r="J29">
        <f>'Pd5'!Z31</f>
        <v>3.9490578983088738</v>
      </c>
      <c r="K29" t="s">
        <v>187</v>
      </c>
      <c r="L29">
        <f>'Ag5'!U24</f>
        <v>1.7665279278511881</v>
      </c>
    </row>
    <row r="30" spans="3:13" x14ac:dyDescent="0.2">
      <c r="C30" t="s">
        <v>187</v>
      </c>
      <c r="D30">
        <v>-0.13300000000000001</v>
      </c>
      <c r="E30">
        <v>-0.14899999999999999</v>
      </c>
      <c r="F30" s="26">
        <v>-0.28899999999999998</v>
      </c>
      <c r="G30">
        <v>1.536</v>
      </c>
      <c r="H30" s="14"/>
      <c r="J30">
        <f>'Ag5'!Z24</f>
        <v>2.0550692033635531</v>
      </c>
      <c r="K30" t="s">
        <v>130</v>
      </c>
      <c r="L30">
        <f>'Pt5 tri bipy'!W28</f>
        <v>-0.5714576956070877</v>
      </c>
      <c r="M30">
        <f>'Pt5 tri bipy'!W32</f>
        <v>3.8504409918258866</v>
      </c>
    </row>
    <row r="31" spans="3:13" x14ac:dyDescent="0.2">
      <c r="C31" t="s">
        <v>130</v>
      </c>
      <c r="D31">
        <v>-0.51600000000000001</v>
      </c>
      <c r="E31">
        <v>-0.49299999999999999</v>
      </c>
      <c r="F31" s="26">
        <v>-1.673</v>
      </c>
      <c r="G31">
        <v>-1.504</v>
      </c>
      <c r="H31">
        <v>2.6659999999999999</v>
      </c>
      <c r="J31">
        <f>'M5 E_capture'!AC32</f>
        <v>0</v>
      </c>
      <c r="K31" t="s">
        <v>130</v>
      </c>
    </row>
    <row r="32" spans="3:13" x14ac:dyDescent="0.2">
      <c r="C32" t="s">
        <v>130</v>
      </c>
      <c r="D32">
        <v>-0.36</v>
      </c>
      <c r="E32">
        <v>-0.36699999999999999</v>
      </c>
      <c r="F32" s="26">
        <v>-0.84299999999999997</v>
      </c>
      <c r="G32" s="26">
        <v>-0.876</v>
      </c>
      <c r="H32">
        <v>2.6659999999999999</v>
      </c>
    </row>
    <row r="33" spans="3:13" x14ac:dyDescent="0.2">
      <c r="K33" t="s">
        <v>240</v>
      </c>
      <c r="L33">
        <f>'Rh5 sq pyr'!W31</f>
        <v>-0.2615488105243815</v>
      </c>
      <c r="M33">
        <f>'Rh5 sq pyr'!W37</f>
        <v>1.1946376494382014</v>
      </c>
    </row>
    <row r="34" spans="3:13" x14ac:dyDescent="0.2">
      <c r="D34" t="s">
        <v>197</v>
      </c>
      <c r="E34" t="s">
        <v>197</v>
      </c>
      <c r="F34" t="s">
        <v>206</v>
      </c>
      <c r="G34" t="s">
        <v>196</v>
      </c>
      <c r="H34" t="s">
        <v>199</v>
      </c>
    </row>
    <row r="35" spans="3:13" x14ac:dyDescent="0.2">
      <c r="C35" t="s">
        <v>125</v>
      </c>
      <c r="D35">
        <v>-0.316</v>
      </c>
      <c r="E35">
        <v>-0.48299999999999998</v>
      </c>
      <c r="F35">
        <v>-2.4630000000000001</v>
      </c>
      <c r="G35">
        <v>-4.4359999999999999</v>
      </c>
      <c r="H35">
        <v>-6.7779999999999996</v>
      </c>
    </row>
    <row r="36" spans="3:13" x14ac:dyDescent="0.2">
      <c r="C36" t="s">
        <v>126</v>
      </c>
      <c r="D36">
        <v>-0.438</v>
      </c>
      <c r="E36">
        <v>-0.59899999999999998</v>
      </c>
      <c r="F36">
        <v>-0.438</v>
      </c>
      <c r="G36">
        <v>-3.26</v>
      </c>
      <c r="H36">
        <v>-4.91</v>
      </c>
    </row>
    <row r="37" spans="3:13" x14ac:dyDescent="0.2">
      <c r="C37" t="s">
        <v>128</v>
      </c>
      <c r="D37">
        <v>-0.36099999999999999</v>
      </c>
      <c r="E37">
        <v>-0.46200000000000002</v>
      </c>
      <c r="F37">
        <v>-1.921</v>
      </c>
      <c r="G37">
        <v>-2.64</v>
      </c>
      <c r="H37">
        <v>-2.1739999999999999</v>
      </c>
    </row>
    <row r="38" spans="3:13" x14ac:dyDescent="0.2">
      <c r="C38" t="s">
        <v>173</v>
      </c>
      <c r="D38">
        <f>MIN(D27:D28)</f>
        <v>-0.41399999999999998</v>
      </c>
      <c r="E38">
        <f t="shared" ref="E38:H38" si="0">MIN(E27:E28)</f>
        <v>-0.38400000000000001</v>
      </c>
      <c r="F38">
        <f t="shared" si="0"/>
        <v>-1.613</v>
      </c>
      <c r="G38">
        <f t="shared" si="0"/>
        <v>-1.976</v>
      </c>
      <c r="H38">
        <f t="shared" si="0"/>
        <v>-8.3000000000000004E-2</v>
      </c>
    </row>
    <row r="39" spans="3:13" x14ac:dyDescent="0.2">
      <c r="C39" t="s">
        <v>129</v>
      </c>
      <c r="D39">
        <v>-0.36799999999999999</v>
      </c>
      <c r="E39">
        <v>-0.30099999999999999</v>
      </c>
      <c r="F39">
        <v>-1.34</v>
      </c>
      <c r="G39">
        <v>0.94</v>
      </c>
      <c r="H39">
        <v>1.9930000000000001</v>
      </c>
    </row>
    <row r="40" spans="3:13" x14ac:dyDescent="0.2">
      <c r="C40" t="s">
        <v>187</v>
      </c>
      <c r="D40">
        <v>-0.13300000000000001</v>
      </c>
      <c r="E40">
        <v>-0.14899999999999999</v>
      </c>
      <c r="F40">
        <v>-0.28899999999999998</v>
      </c>
      <c r="G40">
        <v>1.536</v>
      </c>
      <c r="H40" s="14"/>
    </row>
    <row r="41" spans="3:13" x14ac:dyDescent="0.2">
      <c r="C41" t="s">
        <v>130</v>
      </c>
      <c r="D41">
        <f>MIN(D31:D32)</f>
        <v>-0.51600000000000001</v>
      </c>
      <c r="E41">
        <f t="shared" ref="E41:H41" si="1">MIN(E31:E32)</f>
        <v>-0.49299999999999999</v>
      </c>
      <c r="F41">
        <f t="shared" si="1"/>
        <v>-1.673</v>
      </c>
      <c r="G41">
        <f t="shared" si="1"/>
        <v>-1.504</v>
      </c>
      <c r="H41">
        <f t="shared" si="1"/>
        <v>2.6659999999999999</v>
      </c>
    </row>
    <row r="64" spans="13:15" x14ac:dyDescent="0.2">
      <c r="M64" t="s">
        <v>244</v>
      </c>
      <c r="O64" t="s">
        <v>221</v>
      </c>
    </row>
    <row r="65" spans="12:19" x14ac:dyDescent="0.2">
      <c r="M65" t="s">
        <v>238</v>
      </c>
      <c r="N65" t="s">
        <v>239</v>
      </c>
      <c r="O65" t="s">
        <v>238</v>
      </c>
      <c r="P65" t="s">
        <v>239</v>
      </c>
    </row>
    <row r="66" spans="12:19" x14ac:dyDescent="0.2">
      <c r="L66" t="s">
        <v>245</v>
      </c>
      <c r="M66">
        <v>-1.5515945473597177</v>
      </c>
      <c r="N66">
        <v>-3.6700371997105767</v>
      </c>
      <c r="O66">
        <v>-2.1991811838839745</v>
      </c>
      <c r="P66">
        <v>-4.0688577836566839</v>
      </c>
      <c r="R66">
        <f>O66-M66</f>
        <v>-0.64758663652425685</v>
      </c>
      <c r="S66">
        <f>P66-N66</f>
        <v>-0.3988205839461072</v>
      </c>
    </row>
    <row r="67" spans="12:19" x14ac:dyDescent="0.2">
      <c r="L67" t="s">
        <v>246</v>
      </c>
      <c r="M67">
        <v>-1.1150043170403328</v>
      </c>
      <c r="N67">
        <v>-1.7722089752179095</v>
      </c>
      <c r="O67">
        <v>-1.4550886351718364</v>
      </c>
      <c r="P67">
        <v>-4.0413657953293836</v>
      </c>
      <c r="R67">
        <f t="shared" ref="R67:R72" si="2">O67-M67</f>
        <v>-0.34008431813150364</v>
      </c>
      <c r="S67">
        <f t="shared" ref="S67:S72" si="3">P67-N67</f>
        <v>-2.269156820111474</v>
      </c>
    </row>
    <row r="68" spans="12:19" x14ac:dyDescent="0.2">
      <c r="L68" t="s">
        <v>247</v>
      </c>
      <c r="M68">
        <v>-1.6221896012381269</v>
      </c>
      <c r="N68">
        <v>-0.64753811823792595</v>
      </c>
      <c r="O68">
        <v>-2.0329878607333463</v>
      </c>
      <c r="P68">
        <v>0.26692021709470193</v>
      </c>
      <c r="R68">
        <f t="shared" si="2"/>
        <v>-0.41079825949521931</v>
      </c>
      <c r="S68">
        <f t="shared" si="3"/>
        <v>0.91445833533262788</v>
      </c>
    </row>
    <row r="69" spans="12:19" x14ac:dyDescent="0.2">
      <c r="L69" t="s">
        <v>248</v>
      </c>
      <c r="M69">
        <v>0.51596458992095806</v>
      </c>
      <c r="N69">
        <v>1.4174386381990607</v>
      </c>
      <c r="O69">
        <v>-0.22097609723113698</v>
      </c>
      <c r="P69">
        <v>1.0987343653437041</v>
      </c>
      <c r="R69">
        <f t="shared" si="2"/>
        <v>-0.73694068715209504</v>
      </c>
      <c r="S69">
        <f t="shared" si="3"/>
        <v>-0.31870427285535663</v>
      </c>
    </row>
    <row r="70" spans="12:19" x14ac:dyDescent="0.2">
      <c r="L70" t="s">
        <v>249</v>
      </c>
      <c r="M70">
        <v>0.27584510487579672</v>
      </c>
      <c r="N70">
        <v>3.4154612528395827</v>
      </c>
      <c r="O70">
        <v>1.0788787138992353</v>
      </c>
      <c r="P70">
        <v>4.452861923516199</v>
      </c>
      <c r="R70">
        <f t="shared" si="2"/>
        <v>0.80303360902343857</v>
      </c>
      <c r="S70">
        <f t="shared" si="3"/>
        <v>1.0374006706766163</v>
      </c>
    </row>
    <row r="71" spans="12:19" x14ac:dyDescent="0.2">
      <c r="L71" t="s">
        <v>250</v>
      </c>
      <c r="O71">
        <v>1.7665279278511881</v>
      </c>
      <c r="R71">
        <f t="shared" si="2"/>
        <v>1.7665279278511881</v>
      </c>
      <c r="S71">
        <f t="shared" si="3"/>
        <v>0</v>
      </c>
    </row>
    <row r="72" spans="12:19" x14ac:dyDescent="0.2">
      <c r="L72" t="s">
        <v>251</v>
      </c>
      <c r="M72">
        <v>-0.12264319822083658</v>
      </c>
      <c r="N72">
        <v>3.5812860220794795</v>
      </c>
      <c r="O72">
        <v>-0.5714576956070877</v>
      </c>
      <c r="P72">
        <v>3.8504409918258866</v>
      </c>
      <c r="R72">
        <f t="shared" si="2"/>
        <v>-0.44881449738625112</v>
      </c>
      <c r="S72">
        <f t="shared" si="3"/>
        <v>0.26915496974640707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96C2-8686-6C48-9AB3-41780CF8E016}">
  <dimension ref="A1:X39"/>
  <sheetViews>
    <sheetView workbookViewId="0">
      <selection activeCell="S4" sqref="S4:T14"/>
    </sheetView>
  </sheetViews>
  <sheetFormatPr baseColWidth="10" defaultRowHeight="16" x14ac:dyDescent="0.2"/>
  <sheetData>
    <row r="1" spans="1:24" x14ac:dyDescent="0.2">
      <c r="H1" t="s">
        <v>219</v>
      </c>
      <c r="K1" t="s">
        <v>220</v>
      </c>
    </row>
    <row r="2" spans="1:24" x14ac:dyDescent="0.2">
      <c r="C2" s="18" t="s">
        <v>207</v>
      </c>
      <c r="D2" s="18" t="s">
        <v>207</v>
      </c>
      <c r="E2" s="18" t="s">
        <v>208</v>
      </c>
      <c r="F2" s="18" t="s">
        <v>209</v>
      </c>
      <c r="H2" t="s">
        <v>210</v>
      </c>
      <c r="I2" t="s">
        <v>211</v>
      </c>
      <c r="K2" t="s">
        <v>210</v>
      </c>
      <c r="L2" t="s">
        <v>211</v>
      </c>
      <c r="N2" t="s">
        <v>212</v>
      </c>
      <c r="S2" s="1" t="s">
        <v>241</v>
      </c>
      <c r="T2" s="1" t="s">
        <v>242</v>
      </c>
      <c r="U2" s="20" t="s">
        <v>225</v>
      </c>
      <c r="V2" s="20" t="s">
        <v>226</v>
      </c>
    </row>
    <row r="3" spans="1:24" x14ac:dyDescent="0.2">
      <c r="A3" s="1" t="s">
        <v>8</v>
      </c>
      <c r="C3" s="19">
        <v>622.18129999999996</v>
      </c>
      <c r="D3" s="19">
        <v>622.18129999999996</v>
      </c>
      <c r="E3" s="19">
        <v>1283.4115999999999</v>
      </c>
      <c r="F3" s="19">
        <v>2318.7959000000001</v>
      </c>
      <c r="H3">
        <v>-3.2800000000000003E-2</v>
      </c>
      <c r="I3">
        <f>(H3-H$3)</f>
        <v>0</v>
      </c>
      <c r="K3" s="5">
        <f>H3*27.2116</f>
        <v>-0.89254048000000008</v>
      </c>
      <c r="L3" s="5">
        <f>I3*27.2116</f>
        <v>0</v>
      </c>
      <c r="Q3" s="1" t="s">
        <v>8</v>
      </c>
    </row>
    <row r="4" spans="1:24" x14ac:dyDescent="0.2">
      <c r="A4" t="s">
        <v>125</v>
      </c>
      <c r="C4" s="18">
        <v>553.56579999999997</v>
      </c>
      <c r="D4" s="18">
        <v>576.87599999999998</v>
      </c>
      <c r="E4" s="18">
        <v>1276.5886</v>
      </c>
      <c r="F4" s="18">
        <v>2340.6442999999999</v>
      </c>
      <c r="H4">
        <v>-8.6379999999999998E-2</v>
      </c>
      <c r="I4">
        <f t="shared" ref="I4:I14" si="0">(H4-H$3)</f>
        <v>-5.3579999999999996E-2</v>
      </c>
      <c r="K4" s="5">
        <f>H4*27.2116</f>
        <v>-2.350538008</v>
      </c>
      <c r="L4" s="5">
        <f>I4*27.2116</f>
        <v>-1.4579975279999999</v>
      </c>
      <c r="N4" t="s">
        <v>199</v>
      </c>
      <c r="Q4" t="s">
        <v>125</v>
      </c>
      <c r="S4" s="5">
        <f>'Nb5'!X68</f>
        <v>0.14191399999999998</v>
      </c>
      <c r="T4" s="5">
        <f>'Nb5'!X69</f>
        <v>-0.417798</v>
      </c>
      <c r="U4" s="5">
        <f>'Nb5'!W47</f>
        <v>-0.15919</v>
      </c>
      <c r="V4" s="5">
        <f>'Nb5'!X47</f>
        <v>-0.10033</v>
      </c>
      <c r="W4" s="5">
        <f>U4*27.2116</f>
        <v>-4.3318146039999998</v>
      </c>
      <c r="X4" s="5">
        <f>V4*27.2116</f>
        <v>-2.730139828</v>
      </c>
    </row>
    <row r="5" spans="1:24" x14ac:dyDescent="0.2">
      <c r="A5" t="s">
        <v>126</v>
      </c>
      <c r="C5" s="18">
        <v>560.14850000000001</v>
      </c>
      <c r="D5" s="18">
        <v>560.21820000000002</v>
      </c>
      <c r="E5" s="18">
        <v>1279.386</v>
      </c>
      <c r="F5" s="18">
        <v>2339.9683</v>
      </c>
      <c r="H5">
        <v>-8.7590000000000001E-2</v>
      </c>
      <c r="I5">
        <f t="shared" si="0"/>
        <v>-5.4789999999999998E-2</v>
      </c>
      <c r="K5" s="5">
        <f>H5*27.2116</f>
        <v>-2.3834640440000001</v>
      </c>
      <c r="L5" s="5">
        <f>I5*27.2116</f>
        <v>-1.490923564</v>
      </c>
      <c r="N5" t="s">
        <v>199</v>
      </c>
      <c r="Q5" t="s">
        <v>126</v>
      </c>
      <c r="S5" s="5">
        <f>'Mo5'!Y56</f>
        <v>0.11849699999999999</v>
      </c>
      <c r="T5" s="5">
        <f>'Mo5'!Y57</f>
        <v>-0.49412400000000001</v>
      </c>
      <c r="U5" s="5">
        <f>'Mo5'!X40</f>
        <v>-0.16123999999999999</v>
      </c>
      <c r="V5" s="5">
        <f>'Mo5'!Y40</f>
        <v>-8.8410000000000002E-2</v>
      </c>
      <c r="W5" s="5">
        <f t="shared" ref="W5:X14" si="1">U5*27.2116</f>
        <v>-4.3875983840000004</v>
      </c>
      <c r="X5" s="5">
        <f t="shared" si="1"/>
        <v>-2.4057775560000003</v>
      </c>
    </row>
    <row r="6" spans="1:24" x14ac:dyDescent="0.2">
      <c r="A6" t="s">
        <v>128</v>
      </c>
      <c r="B6" t="s">
        <v>213</v>
      </c>
      <c r="C6" s="18">
        <v>521.42560000000003</v>
      </c>
      <c r="D6" s="18">
        <v>556.62789999999995</v>
      </c>
      <c r="E6" s="18">
        <v>1259.0052000000001</v>
      </c>
      <c r="F6" s="18">
        <v>2322.8829000000001</v>
      </c>
      <c r="H6">
        <v>-5.1240000000000001E-2</v>
      </c>
      <c r="I6">
        <f t="shared" si="0"/>
        <v>-1.8439999999999998E-2</v>
      </c>
      <c r="K6" s="5">
        <f>H6*27.2116</f>
        <v>-1.3943223840000001</v>
      </c>
      <c r="L6" s="5">
        <f>I6*27.2116</f>
        <v>-0.501781904</v>
      </c>
      <c r="N6" t="s">
        <v>196</v>
      </c>
      <c r="Q6" t="s">
        <v>128</v>
      </c>
      <c r="R6" t="s">
        <v>213</v>
      </c>
      <c r="S6" s="5">
        <f>'Ru5'!Y75</f>
        <v>-0.38136000000000003</v>
      </c>
      <c r="T6" s="5">
        <f>'Ru5'!Y76</f>
        <v>-0.37415799999999999</v>
      </c>
      <c r="U6" s="5">
        <f>'Ru5'!X52</f>
        <v>-0.20782999999999999</v>
      </c>
      <c r="V6" s="5">
        <f>'Ru5'!Y52</f>
        <v>-0.10351</v>
      </c>
      <c r="W6" s="5">
        <f t="shared" si="1"/>
        <v>-5.6553868280000001</v>
      </c>
      <c r="X6" s="5">
        <f t="shared" si="1"/>
        <v>-2.8166727160000002</v>
      </c>
    </row>
    <row r="7" spans="1:24" x14ac:dyDescent="0.2">
      <c r="B7" t="s">
        <v>148</v>
      </c>
      <c r="C7" s="18">
        <v>461.57040000000001</v>
      </c>
      <c r="D7" s="18">
        <v>584.66980000000001</v>
      </c>
      <c r="E7" s="18">
        <v>1254.2387000000001</v>
      </c>
      <c r="F7" s="18">
        <v>2325.9286999999999</v>
      </c>
      <c r="H7">
        <v>-5.4239999999999997E-2</v>
      </c>
      <c r="I7">
        <f t="shared" si="0"/>
        <v>-2.1439999999999994E-2</v>
      </c>
      <c r="K7" s="5">
        <f>H7*27.2116</f>
        <v>-1.4759571839999999</v>
      </c>
      <c r="L7" s="5">
        <f>I7*27.2116</f>
        <v>-0.5834167039999999</v>
      </c>
      <c r="R7" t="s">
        <v>148</v>
      </c>
      <c r="S7" s="5">
        <f>'Ru5'!Y90</f>
        <v>9.8269000000000051E-2</v>
      </c>
      <c r="T7" s="5">
        <f>'Ru5'!Y91</f>
        <v>-0.43388599999999999</v>
      </c>
      <c r="U7" s="5">
        <f>'Ru5'!X67</f>
        <v>-0.17041000000000001</v>
      </c>
      <c r="V7" s="5">
        <f>'Ru5'!Y67</f>
        <v>-0.10319</v>
      </c>
      <c r="W7" s="5">
        <f t="shared" si="1"/>
        <v>-4.6371287560000001</v>
      </c>
      <c r="X7" s="5">
        <f t="shared" si="1"/>
        <v>-2.8079650040000002</v>
      </c>
    </row>
    <row r="8" spans="1:24" x14ac:dyDescent="0.2">
      <c r="A8" t="s">
        <v>173</v>
      </c>
      <c r="B8" t="s">
        <v>200</v>
      </c>
      <c r="C8" s="18">
        <v>546.11770000000001</v>
      </c>
      <c r="D8" s="18">
        <v>571.36509999999998</v>
      </c>
      <c r="E8" s="18">
        <v>1268.2408</v>
      </c>
      <c r="F8" s="18">
        <v>2325.2175000000002</v>
      </c>
      <c r="H8">
        <v>-5.348E-2</v>
      </c>
      <c r="I8">
        <f t="shared" si="0"/>
        <v>-2.0679999999999997E-2</v>
      </c>
      <c r="K8" s="5">
        <f>H8*27.2116</f>
        <v>-1.455276368</v>
      </c>
      <c r="L8" s="5">
        <f>I8*27.2116</f>
        <v>-0.56273588799999996</v>
      </c>
      <c r="N8" t="s">
        <v>8</v>
      </c>
      <c r="Q8" t="s">
        <v>173</v>
      </c>
      <c r="R8" t="s">
        <v>200</v>
      </c>
      <c r="S8" s="5">
        <f>'Rh5 sq pyr'!Y62</f>
        <v>9.3580999999999998E-2</v>
      </c>
      <c r="T8" s="5">
        <f>'Rh5 sq pyr'!Y63</f>
        <v>-0.33604900000000004</v>
      </c>
      <c r="U8" s="5">
        <f>'Rh5 sq pyr'!X43</f>
        <v>-0.18262999999999999</v>
      </c>
      <c r="V8" s="5">
        <f>'Rh5 sq pyr'!Y43</f>
        <v>-0.12756999999999999</v>
      </c>
      <c r="W8" s="5">
        <f t="shared" si="1"/>
        <v>-4.9696545079999996</v>
      </c>
      <c r="X8" s="5">
        <f t="shared" si="1"/>
        <v>-3.4713838119999996</v>
      </c>
    </row>
    <row r="9" spans="1:24" x14ac:dyDescent="0.2">
      <c r="A9" t="s">
        <v>173</v>
      </c>
      <c r="B9" t="s">
        <v>201</v>
      </c>
      <c r="C9" s="18">
        <v>527.51530000000002</v>
      </c>
      <c r="D9" s="18">
        <v>571.12919999999997</v>
      </c>
      <c r="E9" s="18">
        <v>1266.3294000000001</v>
      </c>
      <c r="F9" s="18">
        <v>2328.3060999999998</v>
      </c>
      <c r="H9">
        <v>-5.3150000000000003E-2</v>
      </c>
      <c r="I9">
        <f t="shared" si="0"/>
        <v>-2.035E-2</v>
      </c>
      <c r="K9" s="5">
        <f>H9*27.2116</f>
        <v>-1.4462965400000001</v>
      </c>
      <c r="L9" s="5">
        <f>I9*27.2116</f>
        <v>-0.55375605999999999</v>
      </c>
      <c r="N9" t="s">
        <v>196</v>
      </c>
      <c r="Q9" t="s">
        <v>173</v>
      </c>
      <c r="R9" t="s">
        <v>201</v>
      </c>
      <c r="S9" s="5">
        <f>'Rh5 tri bipy'!Y60</f>
        <v>0.10621699999999999</v>
      </c>
      <c r="T9" s="5">
        <f>'Rh5 tri bipy'!Y63</f>
        <v>-0.31433800000000001</v>
      </c>
      <c r="U9" s="5">
        <f>'Rh5 tri bipy'!X42</f>
        <v>-0.18479000000000001</v>
      </c>
      <c r="V9" s="5">
        <f>'Rh5 tri bipy'!Y42</f>
        <v>-0.11856999999999999</v>
      </c>
      <c r="W9" s="5">
        <f t="shared" si="1"/>
        <v>-5.0284315640000008</v>
      </c>
      <c r="X9" s="5">
        <f t="shared" si="1"/>
        <v>-3.2264794119999998</v>
      </c>
    </row>
    <row r="10" spans="1:24" x14ac:dyDescent="0.2">
      <c r="A10" t="s">
        <v>129</v>
      </c>
      <c r="B10" t="s">
        <v>214</v>
      </c>
      <c r="C10" s="18">
        <v>583.27639999999997</v>
      </c>
      <c r="D10" s="18">
        <v>586.51110000000006</v>
      </c>
      <c r="E10" s="18">
        <v>1280.8311000000001</v>
      </c>
      <c r="F10" s="18">
        <v>2325.8134</v>
      </c>
      <c r="H10">
        <v>-5.5570000000000001E-2</v>
      </c>
      <c r="I10">
        <f t="shared" si="0"/>
        <v>-2.2769999999999999E-2</v>
      </c>
      <c r="K10" s="5">
        <f>H10*27.2116</f>
        <v>-1.5121486120000001</v>
      </c>
      <c r="L10" s="5">
        <f>I10*27.2116</f>
        <v>-0.61960813199999998</v>
      </c>
      <c r="N10" t="s">
        <v>8</v>
      </c>
      <c r="Q10" t="s">
        <v>129</v>
      </c>
      <c r="R10" t="s">
        <v>214</v>
      </c>
      <c r="S10" s="5">
        <f>'Pd5'!Y56</f>
        <v>8.6496999999999991E-2</v>
      </c>
      <c r="T10" s="5">
        <f>'Pd5'!Y57</f>
        <v>3.6675999999999986E-2</v>
      </c>
      <c r="U10" s="5">
        <f>'Pd5'!X40</f>
        <v>-0.19489999999999999</v>
      </c>
      <c r="V10" s="5">
        <f>'Pd5'!Y40</f>
        <v>-0.15578</v>
      </c>
      <c r="W10" s="5">
        <f t="shared" si="1"/>
        <v>-5.3035408400000001</v>
      </c>
      <c r="X10" s="5">
        <f t="shared" si="1"/>
        <v>-4.239023048</v>
      </c>
    </row>
    <row r="11" spans="1:24" x14ac:dyDescent="0.2">
      <c r="B11" t="s">
        <v>215</v>
      </c>
      <c r="C11" s="18">
        <v>581.23249999999996</v>
      </c>
      <c r="D11" s="18">
        <v>586.62360000000001</v>
      </c>
      <c r="E11" s="18">
        <v>1277.9195</v>
      </c>
      <c r="F11" s="18">
        <v>2325.2682</v>
      </c>
      <c r="H11">
        <v>-5.9130000000000002E-2</v>
      </c>
      <c r="I11">
        <f t="shared" si="0"/>
        <v>-2.6329999999999999E-2</v>
      </c>
      <c r="K11" s="5">
        <f>H11*27.2116</f>
        <v>-1.6090219080000001</v>
      </c>
      <c r="L11" s="5">
        <f>I11*27.2116</f>
        <v>-0.71648142800000003</v>
      </c>
      <c r="R11" t="s">
        <v>215</v>
      </c>
      <c r="S11" s="5">
        <f>'Pd5'!Y65</f>
        <v>8.7578000000000017E-2</v>
      </c>
      <c r="T11" s="5">
        <f>'Pd5'!Y66</f>
        <v>8.2269999999999843E-3</v>
      </c>
      <c r="U11" s="5">
        <f>'Pd5'!X49</f>
        <v>-0.19744</v>
      </c>
      <c r="V11" s="5">
        <f>'Pd5'!Y49</f>
        <v>-0.15626000000000001</v>
      </c>
      <c r="W11" s="5">
        <f t="shared" si="1"/>
        <v>-5.3726583040000007</v>
      </c>
      <c r="X11" s="5">
        <f t="shared" si="1"/>
        <v>-4.2520846160000003</v>
      </c>
    </row>
    <row r="12" spans="1:24" x14ac:dyDescent="0.2">
      <c r="A12" t="s">
        <v>187</v>
      </c>
      <c r="C12" s="18">
        <v>593.18769999999995</v>
      </c>
      <c r="D12" s="18">
        <v>605.06780000000003</v>
      </c>
      <c r="E12" s="18">
        <v>1280.5118</v>
      </c>
      <c r="F12" s="18">
        <v>2314.2240000000002</v>
      </c>
      <c r="H12">
        <v>-5.0689999999999999E-2</v>
      </c>
      <c r="I12">
        <f t="shared" si="0"/>
        <v>-1.7889999999999996E-2</v>
      </c>
      <c r="K12" s="5">
        <f>H12*27.2116</f>
        <v>-1.3793560039999999</v>
      </c>
      <c r="L12" s="5">
        <f>I12*27.2116</f>
        <v>-0.48681552399999989</v>
      </c>
      <c r="N12" t="s">
        <v>8</v>
      </c>
      <c r="Q12" t="s">
        <v>187</v>
      </c>
      <c r="S12" s="5">
        <f>'Ag5'!Y38</f>
        <v>4.3408000000000002E-2</v>
      </c>
      <c r="T12" s="5">
        <f>'Ag5'!Y39</f>
        <v>-0.11191200000000001</v>
      </c>
      <c r="U12" s="5">
        <f>'Ag5'!X29</f>
        <v>-0.18647</v>
      </c>
      <c r="V12" s="5">
        <f>'Ag5'!Y29</f>
        <v>-0.10337</v>
      </c>
      <c r="W12" s="5">
        <f t="shared" si="1"/>
        <v>-5.0741470519999998</v>
      </c>
      <c r="X12" s="5">
        <f t="shared" si="1"/>
        <v>-2.8128630920000002</v>
      </c>
    </row>
    <row r="13" spans="1:24" x14ac:dyDescent="0.2">
      <c r="A13" t="s">
        <v>130</v>
      </c>
      <c r="B13" t="s">
        <v>204</v>
      </c>
      <c r="C13" s="18">
        <v>552.17280000000005</v>
      </c>
      <c r="D13" s="18">
        <v>564.17840000000001</v>
      </c>
      <c r="E13" s="18">
        <v>1276.7019</v>
      </c>
      <c r="F13" s="18">
        <v>2336.0679</v>
      </c>
      <c r="H13">
        <v>-6.4009999999999997E-2</v>
      </c>
      <c r="I13">
        <f t="shared" si="0"/>
        <v>-3.1209999999999995E-2</v>
      </c>
      <c r="K13" s="5">
        <f>H13*27.2116</f>
        <v>-1.741814516</v>
      </c>
      <c r="L13" s="5">
        <f>I13*27.2116</f>
        <v>-0.84927403599999984</v>
      </c>
      <c r="N13" t="s">
        <v>8</v>
      </c>
      <c r="Q13" t="s">
        <v>130</v>
      </c>
      <c r="R13" t="s">
        <v>204</v>
      </c>
      <c r="S13" s="5">
        <f>'Pt5 tri bipy'!Y52</f>
        <v>0.12101100000000002</v>
      </c>
      <c r="T13" s="5">
        <f>'Pt5 tri bipy'!Y53</f>
        <v>-0.24710199999999999</v>
      </c>
      <c r="U13" s="5">
        <f>'Pt5 tri bipy'!X38</f>
        <v>-0.20602000000000001</v>
      </c>
      <c r="V13" s="5">
        <f>'Pt5 tri bipy'!Y38</f>
        <v>-0.1623</v>
      </c>
      <c r="W13" s="5">
        <f t="shared" si="1"/>
        <v>-5.6061338320000003</v>
      </c>
      <c r="X13" s="5">
        <f t="shared" si="1"/>
        <v>-4.4164426800000003</v>
      </c>
    </row>
    <row r="14" spans="1:24" x14ac:dyDescent="0.2">
      <c r="A14" t="s">
        <v>130</v>
      </c>
      <c r="B14" t="s">
        <v>205</v>
      </c>
      <c r="C14" s="18">
        <v>550.94299999999998</v>
      </c>
      <c r="D14" s="18">
        <v>570.32979999999998</v>
      </c>
      <c r="E14" s="18">
        <v>1260.5166999999999</v>
      </c>
      <c r="F14" s="18">
        <v>2309.7548999999999</v>
      </c>
      <c r="H14">
        <v>-5.6439999999999997E-2</v>
      </c>
      <c r="I14">
        <f t="shared" si="0"/>
        <v>-2.3639999999999994E-2</v>
      </c>
      <c r="K14" s="5">
        <f>H14*27.2116</f>
        <v>-1.5358227039999999</v>
      </c>
      <c r="L14" s="5">
        <f>I14*27.2116</f>
        <v>-0.6432822239999999</v>
      </c>
      <c r="N14" t="s">
        <v>196</v>
      </c>
      <c r="P14">
        <f>AVERAGE(I6:I14)</f>
        <v>-2.2527777777777772E-2</v>
      </c>
      <c r="Q14" t="s">
        <v>130</v>
      </c>
      <c r="R14" t="s">
        <v>205</v>
      </c>
      <c r="S14" s="5">
        <f>'Pt5 sq pyr'!Y50</f>
        <v>9.4957999999999973E-2</v>
      </c>
      <c r="T14" s="5">
        <f>'Pt5 sq pyr'!Y51</f>
        <v>-0.33245200000000003</v>
      </c>
      <c r="U14" s="5">
        <f>'Pt5 sq pyr'!X38</f>
        <v>-0.20088</v>
      </c>
      <c r="V14" s="5">
        <f>'Pt5 sq pyr'!Y38</f>
        <v>-0.15698000000000001</v>
      </c>
      <c r="W14" s="5">
        <f t="shared" si="1"/>
        <v>-5.4662662080000004</v>
      </c>
      <c r="X14" s="5">
        <f t="shared" si="1"/>
        <v>-4.2716769680000004</v>
      </c>
    </row>
    <row r="15" spans="1:24" x14ac:dyDescent="0.2">
      <c r="C15" s="18"/>
      <c r="D15" s="18"/>
      <c r="E15" s="18"/>
      <c r="F15" s="18"/>
    </row>
    <row r="16" spans="1:24" x14ac:dyDescent="0.2">
      <c r="A16" t="s">
        <v>125</v>
      </c>
      <c r="C16" s="18">
        <f>C4-C$3</f>
        <v>-68.615499999999997</v>
      </c>
      <c r="D16" s="18">
        <f>D4-D$3</f>
        <v>-45.305299999999988</v>
      </c>
      <c r="E16" s="18">
        <f>E4-E$3</f>
        <v>-6.8229999999998654</v>
      </c>
      <c r="F16" s="18">
        <f>F4-F$3</f>
        <v>21.848399999999856</v>
      </c>
    </row>
    <row r="17" spans="1:6" x14ac:dyDescent="0.2">
      <c r="A17" t="s">
        <v>126</v>
      </c>
      <c r="C17" s="18">
        <f t="shared" ref="C17:F17" si="2">C5-C$3</f>
        <v>-62.032799999999952</v>
      </c>
      <c r="D17" s="18">
        <f t="shared" si="2"/>
        <v>-61.96309999999994</v>
      </c>
      <c r="E17" s="18">
        <f t="shared" si="2"/>
        <v>-4.0255999999999403</v>
      </c>
      <c r="F17" s="18">
        <f t="shared" si="2"/>
        <v>21.172399999999925</v>
      </c>
    </row>
    <row r="18" spans="1:6" x14ac:dyDescent="0.2">
      <c r="A18" t="s">
        <v>128</v>
      </c>
      <c r="B18" t="s">
        <v>213</v>
      </c>
      <c r="C18" s="18">
        <f t="shared" ref="C18:F18" si="3">C6-C$3</f>
        <v>-100.75569999999993</v>
      </c>
      <c r="D18" s="18">
        <f t="shared" si="3"/>
        <v>-65.553400000000011</v>
      </c>
      <c r="E18" s="18">
        <f t="shared" si="3"/>
        <v>-24.406399999999849</v>
      </c>
      <c r="F18" s="18">
        <f t="shared" si="3"/>
        <v>4.0869999999999891</v>
      </c>
    </row>
    <row r="19" spans="1:6" x14ac:dyDescent="0.2">
      <c r="B19" t="s">
        <v>148</v>
      </c>
      <c r="C19" s="18">
        <f t="shared" ref="C19:F19" si="4">C7-C$3</f>
        <v>-160.61089999999996</v>
      </c>
      <c r="D19" s="18">
        <f t="shared" si="4"/>
        <v>-37.511499999999955</v>
      </c>
      <c r="E19" s="18">
        <f t="shared" si="4"/>
        <v>-29.1728999999998</v>
      </c>
      <c r="F19" s="18">
        <f t="shared" si="4"/>
        <v>7.132799999999861</v>
      </c>
    </row>
    <row r="20" spans="1:6" x14ac:dyDescent="0.2">
      <c r="A20" t="s">
        <v>173</v>
      </c>
      <c r="B20" t="s">
        <v>200</v>
      </c>
      <c r="C20" s="18">
        <f t="shared" ref="C20:F20" si="5">C8-C$3</f>
        <v>-76.063599999999951</v>
      </c>
      <c r="D20" s="18">
        <f t="shared" si="5"/>
        <v>-50.816199999999981</v>
      </c>
      <c r="E20" s="18">
        <f t="shared" si="5"/>
        <v>-15.170799999999872</v>
      </c>
      <c r="F20" s="18">
        <f t="shared" si="5"/>
        <v>6.4216000000001259</v>
      </c>
    </row>
    <row r="21" spans="1:6" x14ac:dyDescent="0.2">
      <c r="A21" t="s">
        <v>173</v>
      </c>
      <c r="B21" t="s">
        <v>201</v>
      </c>
      <c r="C21" s="18">
        <f t="shared" ref="C21:F21" si="6">C9-C$3</f>
        <v>-94.66599999999994</v>
      </c>
      <c r="D21" s="18">
        <f t="shared" si="6"/>
        <v>-51.052099999999996</v>
      </c>
      <c r="E21" s="18">
        <f t="shared" si="6"/>
        <v>-17.08219999999983</v>
      </c>
      <c r="F21" s="18">
        <f t="shared" si="6"/>
        <v>9.5101999999997133</v>
      </c>
    </row>
    <row r="22" spans="1:6" x14ac:dyDescent="0.2">
      <c r="A22" t="s">
        <v>129</v>
      </c>
      <c r="B22" t="s">
        <v>214</v>
      </c>
      <c r="C22" s="18">
        <f t="shared" ref="C22:F22" si="7">C10-C$3</f>
        <v>-38.904899999999998</v>
      </c>
      <c r="D22" s="18">
        <f t="shared" si="7"/>
        <v>-35.670199999999909</v>
      </c>
      <c r="E22" s="18">
        <f t="shared" si="7"/>
        <v>-2.5804999999998017</v>
      </c>
      <c r="F22" s="18">
        <f t="shared" si="7"/>
        <v>7.0174999999999272</v>
      </c>
    </row>
    <row r="23" spans="1:6" x14ac:dyDescent="0.2">
      <c r="B23" t="s">
        <v>215</v>
      </c>
      <c r="C23" s="18">
        <f t="shared" ref="C23:F23" si="8">C11-C$3</f>
        <v>-40.948800000000006</v>
      </c>
      <c r="D23" s="18">
        <f t="shared" si="8"/>
        <v>-35.557699999999954</v>
      </c>
      <c r="E23" s="18">
        <f t="shared" si="8"/>
        <v>-5.4920999999999367</v>
      </c>
      <c r="F23" s="18">
        <f t="shared" si="8"/>
        <v>6.4722999999999047</v>
      </c>
    </row>
    <row r="24" spans="1:6" x14ac:dyDescent="0.2">
      <c r="A24" t="s">
        <v>187</v>
      </c>
      <c r="C24" s="18">
        <f t="shared" ref="C24:F24" si="9">C12-C$3</f>
        <v>-28.993600000000015</v>
      </c>
      <c r="D24" s="18">
        <f t="shared" si="9"/>
        <v>-17.113499999999931</v>
      </c>
      <c r="E24" s="18">
        <f t="shared" si="9"/>
        <v>-2.8997999999999138</v>
      </c>
      <c r="F24" s="18">
        <f t="shared" si="9"/>
        <v>-4.5718999999999141</v>
      </c>
    </row>
    <row r="25" spans="1:6" x14ac:dyDescent="0.2">
      <c r="A25" t="s">
        <v>130</v>
      </c>
      <c r="B25" t="s">
        <v>204</v>
      </c>
      <c r="C25" s="18">
        <f t="shared" ref="C25:F25" si="10">C13-C$3</f>
        <v>-70.008499999999913</v>
      </c>
      <c r="D25" s="18">
        <f t="shared" si="10"/>
        <v>-58.002899999999954</v>
      </c>
      <c r="E25" s="18">
        <f t="shared" si="10"/>
        <v>-6.7096999999998843</v>
      </c>
      <c r="F25" s="18">
        <f t="shared" si="10"/>
        <v>17.271999999999935</v>
      </c>
    </row>
    <row r="26" spans="1:6" x14ac:dyDescent="0.2">
      <c r="A26" t="s">
        <v>130</v>
      </c>
      <c r="B26" t="s">
        <v>205</v>
      </c>
      <c r="C26" s="18">
        <f t="shared" ref="C26:F26" si="11">C14-C$3</f>
        <v>-71.238299999999981</v>
      </c>
      <c r="D26" s="18">
        <f t="shared" si="11"/>
        <v>-51.851499999999987</v>
      </c>
      <c r="E26" s="18">
        <f t="shared" si="11"/>
        <v>-22.894900000000007</v>
      </c>
      <c r="F26" s="18">
        <f t="shared" si="11"/>
        <v>-9.0410000000001673</v>
      </c>
    </row>
    <row r="28" spans="1:6" x14ac:dyDescent="0.2">
      <c r="A28" t="s">
        <v>125</v>
      </c>
      <c r="C28" s="18">
        <f>AVERAGE(C16:D16)</f>
        <v>-56.960399999999993</v>
      </c>
      <c r="D28" t="s">
        <v>199</v>
      </c>
    </row>
    <row r="29" spans="1:6" x14ac:dyDescent="0.2">
      <c r="A29" t="s">
        <v>126</v>
      </c>
      <c r="C29" s="18">
        <f t="shared" ref="C29:C39" si="12">AVERAGE(C17:D17)</f>
        <v>-61.997949999999946</v>
      </c>
      <c r="D29" t="s">
        <v>199</v>
      </c>
    </row>
    <row r="30" spans="1:6" x14ac:dyDescent="0.2">
      <c r="A30" t="s">
        <v>128</v>
      </c>
      <c r="C30" s="18">
        <f t="shared" si="12"/>
        <v>-83.154549999999972</v>
      </c>
      <c r="D30" t="s">
        <v>196</v>
      </c>
    </row>
    <row r="31" spans="1:6" x14ac:dyDescent="0.2">
      <c r="C31" s="18">
        <f t="shared" si="12"/>
        <v>-99.061199999999957</v>
      </c>
    </row>
    <row r="32" spans="1:6" x14ac:dyDescent="0.2">
      <c r="A32" t="s">
        <v>173</v>
      </c>
      <c r="C32" s="18">
        <f t="shared" si="12"/>
        <v>-63.439899999999966</v>
      </c>
      <c r="D32" t="s">
        <v>8</v>
      </c>
    </row>
    <row r="33" spans="1:4" x14ac:dyDescent="0.2">
      <c r="A33" t="s">
        <v>173</v>
      </c>
      <c r="C33" s="18">
        <f t="shared" si="12"/>
        <v>-72.859049999999968</v>
      </c>
      <c r="D33" t="s">
        <v>196</v>
      </c>
    </row>
    <row r="34" spans="1:4" x14ac:dyDescent="0.2">
      <c r="A34" t="s">
        <v>129</v>
      </c>
      <c r="C34" s="18">
        <f t="shared" si="12"/>
        <v>-37.287549999999953</v>
      </c>
      <c r="D34" t="s">
        <v>8</v>
      </c>
    </row>
    <row r="35" spans="1:4" x14ac:dyDescent="0.2">
      <c r="C35" s="18">
        <f t="shared" si="12"/>
        <v>-38.25324999999998</v>
      </c>
    </row>
    <row r="36" spans="1:4" x14ac:dyDescent="0.2">
      <c r="A36" t="s">
        <v>187</v>
      </c>
      <c r="C36" s="18">
        <f t="shared" si="12"/>
        <v>-23.053549999999973</v>
      </c>
      <c r="D36" t="s">
        <v>8</v>
      </c>
    </row>
    <row r="37" spans="1:4" x14ac:dyDescent="0.2">
      <c r="A37" t="s">
        <v>130</v>
      </c>
      <c r="C37" s="18">
        <f t="shared" si="12"/>
        <v>-64.005699999999933</v>
      </c>
      <c r="D37" t="s">
        <v>8</v>
      </c>
    </row>
    <row r="38" spans="1:4" x14ac:dyDescent="0.2">
      <c r="A38" t="s">
        <v>130</v>
      </c>
      <c r="C38" s="18">
        <f t="shared" si="12"/>
        <v>-61.544899999999984</v>
      </c>
      <c r="D38" t="s">
        <v>196</v>
      </c>
    </row>
    <row r="39" spans="1:4" x14ac:dyDescent="0.2">
      <c r="C39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FDEE-FAF0-544D-9F56-1D2354C0B9DE}">
  <dimension ref="A1:AJ66"/>
  <sheetViews>
    <sheetView topLeftCell="L20" workbookViewId="0">
      <selection activeCell="O38" sqref="O38:AC50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26" x14ac:dyDescent="0.2">
      <c r="A1" s="1" t="s">
        <v>0</v>
      </c>
    </row>
    <row r="2" spans="1:26" x14ac:dyDescent="0.2">
      <c r="A2" s="1" t="s">
        <v>14</v>
      </c>
      <c r="B2">
        <v>27.211600000000001</v>
      </c>
      <c r="S2" s="5"/>
    </row>
    <row r="3" spans="1:26" x14ac:dyDescent="0.2">
      <c r="A3" s="1" t="s">
        <v>8</v>
      </c>
      <c r="B3">
        <v>-188.9225659</v>
      </c>
      <c r="L3" s="1"/>
      <c r="S3" s="5"/>
      <c r="Z3">
        <v>-188.6945073</v>
      </c>
    </row>
    <row r="4" spans="1:26" x14ac:dyDescent="0.2">
      <c r="A4" s="1" t="s">
        <v>19</v>
      </c>
      <c r="B4">
        <f>$B$3+$B$13</f>
        <v>-531.39649589999999</v>
      </c>
      <c r="L4" s="1"/>
    </row>
    <row r="5" spans="1:26" x14ac:dyDescent="0.2">
      <c r="L5" s="1"/>
    </row>
    <row r="6" spans="1:26" s="1" customFormat="1" x14ac:dyDescent="0.2">
      <c r="A6" s="1" t="s">
        <v>126</v>
      </c>
      <c r="C6" s="1" t="s">
        <v>4</v>
      </c>
      <c r="E6" s="1" t="s">
        <v>5</v>
      </c>
      <c r="G6" s="1" t="s">
        <v>6</v>
      </c>
      <c r="I6" s="1" t="s">
        <v>7</v>
      </c>
      <c r="S6"/>
      <c r="T6"/>
      <c r="U6"/>
    </row>
    <row r="7" spans="1:26" x14ac:dyDescent="0.2">
      <c r="A7" t="s">
        <v>89</v>
      </c>
      <c r="B7">
        <v>-342.39688000000001</v>
      </c>
      <c r="C7" t="s">
        <v>115</v>
      </c>
      <c r="D7">
        <v>-531.41258000000005</v>
      </c>
      <c r="E7" t="s">
        <v>119</v>
      </c>
      <c r="F7">
        <v>-531.41260999999997</v>
      </c>
      <c r="G7" t="s">
        <v>114</v>
      </c>
      <c r="H7">
        <v>-531.42804000000001</v>
      </c>
      <c r="I7" t="s">
        <v>48</v>
      </c>
      <c r="J7">
        <v>-531.27425000000005</v>
      </c>
    </row>
    <row r="8" spans="1:26" x14ac:dyDescent="0.2">
      <c r="A8" t="s">
        <v>65</v>
      </c>
      <c r="B8">
        <v>-342.40843999999998</v>
      </c>
      <c r="C8" t="s">
        <v>98</v>
      </c>
      <c r="D8">
        <v>-531.4126</v>
      </c>
      <c r="E8" t="s">
        <v>117</v>
      </c>
      <c r="F8">
        <v>-531.41263000000004</v>
      </c>
      <c r="G8" t="s">
        <v>127</v>
      </c>
      <c r="H8">
        <v>-531.43447000000003</v>
      </c>
      <c r="I8" t="s">
        <v>104</v>
      </c>
      <c r="J8">
        <v>-531.28188</v>
      </c>
      <c r="P8" s="2"/>
    </row>
    <row r="9" spans="1:26" x14ac:dyDescent="0.2">
      <c r="A9" t="s">
        <v>102</v>
      </c>
      <c r="B9">
        <v>-342.40992</v>
      </c>
      <c r="C9" t="s">
        <v>89</v>
      </c>
      <c r="D9">
        <v>-531.41260999999997</v>
      </c>
      <c r="E9" t="s">
        <v>104</v>
      </c>
      <c r="F9">
        <v>-531.41845999999998</v>
      </c>
      <c r="G9" t="s">
        <v>29</v>
      </c>
      <c r="H9">
        <v>-531.44330000000002</v>
      </c>
      <c r="I9" t="s">
        <v>67</v>
      </c>
      <c r="J9">
        <v>-531.35576000000003</v>
      </c>
      <c r="P9" s="2"/>
    </row>
    <row r="10" spans="1:26" x14ac:dyDescent="0.2">
      <c r="A10" t="s">
        <v>2</v>
      </c>
      <c r="B10">
        <v>-342.42727000000002</v>
      </c>
      <c r="C10" t="s">
        <v>82</v>
      </c>
      <c r="D10">
        <v>-531.41261999999995</v>
      </c>
      <c r="E10" t="s">
        <v>90</v>
      </c>
      <c r="F10">
        <v>-531.44110999999998</v>
      </c>
      <c r="G10" t="s">
        <v>91</v>
      </c>
      <c r="H10">
        <v>-531.44635000000005</v>
      </c>
      <c r="I10" t="s">
        <v>114</v>
      </c>
      <c r="J10">
        <v>-531.39559999999994</v>
      </c>
      <c r="P10" s="9"/>
    </row>
    <row r="11" spans="1:26" x14ac:dyDescent="0.2">
      <c r="A11" t="s">
        <v>106</v>
      </c>
      <c r="B11">
        <v>-342.43869999999998</v>
      </c>
      <c r="C11" t="s">
        <v>104</v>
      </c>
      <c r="D11">
        <v>-531.41848000000005</v>
      </c>
      <c r="E11" t="s">
        <v>25</v>
      </c>
      <c r="F11">
        <v>-531.45057999999995</v>
      </c>
      <c r="G11" t="s">
        <v>118</v>
      </c>
      <c r="H11">
        <v>-531.44692999999995</v>
      </c>
      <c r="I11" t="s">
        <v>25</v>
      </c>
      <c r="J11">
        <v>-531.40520000000004</v>
      </c>
      <c r="P11" s="9"/>
    </row>
    <row r="12" spans="1:26" x14ac:dyDescent="0.2">
      <c r="A12" t="s">
        <v>26</v>
      </c>
      <c r="B12">
        <v>-342.47289999999998</v>
      </c>
      <c r="C12" t="s">
        <v>112</v>
      </c>
      <c r="D12">
        <v>-531.41849999999999</v>
      </c>
      <c r="E12" t="s">
        <v>118</v>
      </c>
      <c r="F12">
        <v>-531.46454000000006</v>
      </c>
      <c r="G12" t="s">
        <v>64</v>
      </c>
      <c r="H12">
        <v>-531.44694000000004</v>
      </c>
      <c r="I12" t="s">
        <v>65</v>
      </c>
      <c r="J12">
        <v>-531.40521999999999</v>
      </c>
      <c r="P12" s="9"/>
    </row>
    <row r="13" spans="1:26" x14ac:dyDescent="0.2">
      <c r="A13" s="1" t="s">
        <v>44</v>
      </c>
      <c r="B13" s="1">
        <v>-342.47393</v>
      </c>
      <c r="C13" t="s">
        <v>99</v>
      </c>
      <c r="D13">
        <v>-531.45097999999996</v>
      </c>
      <c r="E13" t="s">
        <v>67</v>
      </c>
      <c r="F13">
        <v>-531.46522000000004</v>
      </c>
      <c r="G13" t="s">
        <v>115</v>
      </c>
      <c r="H13">
        <v>-531.45000000000005</v>
      </c>
      <c r="I13" t="s">
        <v>61</v>
      </c>
      <c r="J13">
        <v>-531.40887999999995</v>
      </c>
      <c r="P13" s="9"/>
    </row>
    <row r="14" spans="1:26" x14ac:dyDescent="0.2">
      <c r="C14" t="s">
        <v>85</v>
      </c>
      <c r="D14">
        <v>-531.46518000000003</v>
      </c>
      <c r="E14" t="s">
        <v>58</v>
      </c>
      <c r="F14">
        <v>-531.46941000000004</v>
      </c>
      <c r="G14" t="s">
        <v>62</v>
      </c>
      <c r="H14">
        <v>-531.45001000000002</v>
      </c>
      <c r="I14" t="s">
        <v>82</v>
      </c>
      <c r="J14">
        <v>-531.41105000000005</v>
      </c>
      <c r="P14" s="9"/>
    </row>
    <row r="15" spans="1:26" x14ac:dyDescent="0.2">
      <c r="B15">
        <f>(B13-B11)*B2</f>
        <v>-0.958664668000347</v>
      </c>
      <c r="C15" t="s">
        <v>68</v>
      </c>
      <c r="D15">
        <v>-531.46520999999996</v>
      </c>
      <c r="E15" t="s">
        <v>38</v>
      </c>
      <c r="F15">
        <v>-531.47114999999997</v>
      </c>
      <c r="G15" t="s">
        <v>94</v>
      </c>
      <c r="H15">
        <v>-531.45316000000003</v>
      </c>
      <c r="I15" t="s">
        <v>116</v>
      </c>
      <c r="J15">
        <v>-531.41168000000005</v>
      </c>
      <c r="P15" s="9"/>
    </row>
    <row r="16" spans="1:26" x14ac:dyDescent="0.2">
      <c r="C16" t="s">
        <v>45</v>
      </c>
      <c r="D16">
        <v>-531.46522000000004</v>
      </c>
      <c r="E16" t="s">
        <v>62</v>
      </c>
      <c r="F16">
        <v>-531.47158999999999</v>
      </c>
      <c r="G16" t="s">
        <v>97</v>
      </c>
      <c r="H16">
        <v>-531.45331999999996</v>
      </c>
      <c r="I16" t="s">
        <v>111</v>
      </c>
      <c r="J16">
        <v>-531.41849000000002</v>
      </c>
      <c r="P16" s="9"/>
    </row>
    <row r="17" spans="1:36" x14ac:dyDescent="0.2">
      <c r="C17" t="s">
        <v>77</v>
      </c>
      <c r="D17">
        <v>-531.46939999999995</v>
      </c>
      <c r="E17" t="s">
        <v>28</v>
      </c>
      <c r="F17">
        <v>-531.47373000000005</v>
      </c>
      <c r="G17" t="s">
        <v>41</v>
      </c>
      <c r="H17">
        <v>-531.46454000000006</v>
      </c>
      <c r="I17" t="s">
        <v>72</v>
      </c>
      <c r="J17">
        <v>-531.42093</v>
      </c>
      <c r="P17" s="8"/>
    </row>
    <row r="18" spans="1:36" x14ac:dyDescent="0.2">
      <c r="C18" t="s">
        <v>96</v>
      </c>
      <c r="D18">
        <v>-531.47158999999999</v>
      </c>
      <c r="E18" t="s">
        <v>86</v>
      </c>
      <c r="F18">
        <v>-531.47389999999996</v>
      </c>
      <c r="G18" t="s">
        <v>100</v>
      </c>
      <c r="H18">
        <v>-531.46763999999996</v>
      </c>
      <c r="I18" t="s">
        <v>33</v>
      </c>
      <c r="J18">
        <v>-531.43295999999998</v>
      </c>
      <c r="P18" s="8"/>
    </row>
    <row r="19" spans="1:36" x14ac:dyDescent="0.2">
      <c r="C19" t="s">
        <v>46</v>
      </c>
      <c r="D19">
        <v>-531.47371999999996</v>
      </c>
      <c r="E19" t="s">
        <v>68</v>
      </c>
      <c r="F19">
        <v>-531.47393</v>
      </c>
      <c r="G19" t="s">
        <v>51</v>
      </c>
      <c r="H19">
        <v>-531.47158999999999</v>
      </c>
      <c r="I19" t="s">
        <v>118</v>
      </c>
      <c r="J19">
        <v>-531.43390999999997</v>
      </c>
    </row>
    <row r="20" spans="1:36" x14ac:dyDescent="0.2">
      <c r="C20" t="s">
        <v>36</v>
      </c>
      <c r="D20">
        <v>-531.47387000000003</v>
      </c>
      <c r="E20" t="s">
        <v>77</v>
      </c>
      <c r="F20">
        <v>-531.48428000000001</v>
      </c>
      <c r="G20" t="s">
        <v>87</v>
      </c>
      <c r="H20">
        <v>-531.47393</v>
      </c>
      <c r="I20" t="s">
        <v>37</v>
      </c>
      <c r="J20">
        <v>-531.43853000000001</v>
      </c>
      <c r="O20" s="1" t="s">
        <v>0</v>
      </c>
      <c r="X20" s="5"/>
      <c r="Y20" s="5"/>
      <c r="Z20" s="5"/>
      <c r="AA20" s="5"/>
      <c r="AB20" s="1" t="s">
        <v>232</v>
      </c>
    </row>
    <row r="21" spans="1:36" x14ac:dyDescent="0.2">
      <c r="C21" t="s">
        <v>41</v>
      </c>
      <c r="D21">
        <v>-531.47393</v>
      </c>
      <c r="E21" t="s">
        <v>59</v>
      </c>
      <c r="F21">
        <v>-531.48454000000004</v>
      </c>
      <c r="G21" t="s">
        <v>76</v>
      </c>
      <c r="H21">
        <v>-531.47742000000005</v>
      </c>
      <c r="I21" t="s">
        <v>1</v>
      </c>
      <c r="J21">
        <v>-531.44713000000002</v>
      </c>
      <c r="P21" s="1"/>
      <c r="Q21" s="1"/>
      <c r="R21" s="1"/>
      <c r="S21" s="1"/>
    </row>
    <row r="22" spans="1:36" x14ac:dyDescent="0.2">
      <c r="C22" t="s">
        <v>74</v>
      </c>
      <c r="D22">
        <v>-531.48188000000005</v>
      </c>
      <c r="E22" t="s">
        <v>48</v>
      </c>
      <c r="F22">
        <v>-531.48901000000001</v>
      </c>
      <c r="G22" t="s">
        <v>75</v>
      </c>
      <c r="H22">
        <v>-531.47826999999995</v>
      </c>
      <c r="I22" t="s">
        <v>2</v>
      </c>
      <c r="J22">
        <v>-531.44776000000002</v>
      </c>
      <c r="P22" s="1" t="s">
        <v>15</v>
      </c>
      <c r="Q22" s="1" t="s">
        <v>16</v>
      </c>
      <c r="R22" s="1" t="s">
        <v>17</v>
      </c>
      <c r="S22" s="1" t="s">
        <v>18</v>
      </c>
    </row>
    <row r="23" spans="1:36" x14ac:dyDescent="0.2">
      <c r="C23" t="s">
        <v>73</v>
      </c>
      <c r="D23">
        <v>-531.48443999999995</v>
      </c>
      <c r="E23" t="s">
        <v>63</v>
      </c>
      <c r="F23">
        <v>-531.49102000000005</v>
      </c>
      <c r="G23" t="s">
        <v>68</v>
      </c>
      <c r="H23">
        <v>-531.48140999999998</v>
      </c>
      <c r="I23" t="s">
        <v>59</v>
      </c>
      <c r="J23">
        <v>-531.44851000000006</v>
      </c>
      <c r="O23" s="1" t="s">
        <v>126</v>
      </c>
      <c r="P23">
        <f>B13</f>
        <v>-342.47393</v>
      </c>
      <c r="Q23">
        <v>-342.47762669999997</v>
      </c>
      <c r="R23">
        <v>-342.47224949999998</v>
      </c>
      <c r="S23">
        <v>-342.42315830000001</v>
      </c>
      <c r="AB23">
        <v>-341.00483000000003</v>
      </c>
      <c r="AC23">
        <v>-341.00093700000002</v>
      </c>
      <c r="AD23">
        <v>-340.98858799999999</v>
      </c>
      <c r="AE23">
        <v>-340.96316899999999</v>
      </c>
    </row>
    <row r="24" spans="1:36" x14ac:dyDescent="0.2">
      <c r="C24" t="s">
        <v>65</v>
      </c>
      <c r="D24">
        <v>-531.48451999999997</v>
      </c>
      <c r="E24" t="s">
        <v>99</v>
      </c>
      <c r="F24">
        <v>-531.50129000000004</v>
      </c>
      <c r="G24" t="s">
        <v>28</v>
      </c>
      <c r="H24">
        <v>-531.48248999999998</v>
      </c>
      <c r="I24" t="s">
        <v>24</v>
      </c>
      <c r="J24">
        <v>-531.45389</v>
      </c>
      <c r="O24" s="1" t="s">
        <v>169</v>
      </c>
      <c r="P24">
        <f>P23+$B$3</f>
        <v>-531.39649589999999</v>
      </c>
      <c r="Q24">
        <f>Q23+$B$3</f>
        <v>-531.40019259999997</v>
      </c>
      <c r="R24">
        <f>R23+$B$3</f>
        <v>-531.39481539999997</v>
      </c>
      <c r="S24">
        <f>S23+$B$3</f>
        <v>-531.34572419999995</v>
      </c>
      <c r="U24" s="3">
        <f>(P24-$P$24)*$B$2</f>
        <v>0</v>
      </c>
      <c r="V24" s="3">
        <f>(Q24-$P$24)*$B$2</f>
        <v>-0.10059312171939269</v>
      </c>
      <c r="W24" s="3">
        <f>(R24-$P$24)*$B$2</f>
        <v>4.5729093800555169E-2</v>
      </c>
      <c r="X24" s="3">
        <f>(S24-$P$24)*$B$2</f>
        <v>1.3815791917211202</v>
      </c>
      <c r="AB24">
        <f>AB23+$Z$3</f>
        <v>-529.69933730000002</v>
      </c>
      <c r="AC24">
        <f t="shared" ref="AC24:AE24" si="0">AC23+$Z$3</f>
        <v>-529.69544429999996</v>
      </c>
      <c r="AD24">
        <f t="shared" si="0"/>
        <v>-529.68309529999999</v>
      </c>
      <c r="AE24">
        <f t="shared" si="0"/>
        <v>-529.65767630000005</v>
      </c>
      <c r="AG24" s="3">
        <f>(AB24-$AB$24)*$B$2</f>
        <v>0</v>
      </c>
      <c r="AH24" s="3">
        <f>(AC24-$AB$24)*$B$2</f>
        <v>0.10593475880168371</v>
      </c>
      <c r="AI24" s="3">
        <f>(AD24-$AB$24)*$B$2</f>
        <v>0.44197080720092086</v>
      </c>
      <c r="AJ24" s="3">
        <f>(AE24-$AB$24)*$B$2</f>
        <v>1.1336624675993581</v>
      </c>
    </row>
    <row r="25" spans="1:36" x14ac:dyDescent="0.2">
      <c r="C25" t="s">
        <v>35</v>
      </c>
      <c r="D25">
        <v>-531.48454000000004</v>
      </c>
      <c r="E25" t="s">
        <v>113</v>
      </c>
      <c r="F25">
        <v>-531.50791000000004</v>
      </c>
      <c r="G25" t="s">
        <v>30</v>
      </c>
      <c r="H25">
        <v>-531.48414000000002</v>
      </c>
      <c r="I25" t="s">
        <v>97</v>
      </c>
      <c r="J25">
        <v>-531.45452999999998</v>
      </c>
      <c r="O25" s="1" t="s">
        <v>9</v>
      </c>
      <c r="P25">
        <v>-531.41259445399999</v>
      </c>
      <c r="Q25">
        <v>-531.41552801399996</v>
      </c>
      <c r="R25">
        <v>-531.410108906</v>
      </c>
      <c r="S25">
        <v>-531.36396299800003</v>
      </c>
      <c r="T25" s="1" t="s">
        <v>9</v>
      </c>
      <c r="U25" s="3">
        <f t="shared" ref="U25:U35" si="1">(P25-$P$24)*$B$2</f>
        <v>-0.4380674120262803</v>
      </c>
      <c r="V25" s="3">
        <f t="shared" ref="V25:V35" si="2">(Q25-$P$24)*$B$2</f>
        <v>-0.51789427332157345</v>
      </c>
      <c r="W25" s="3">
        <f t="shared" ref="W25:W35" si="3">(R25-$P$24)*$B$2</f>
        <v>-0.37043167406998473</v>
      </c>
      <c r="X25" s="3">
        <f t="shared" ref="X25:X35" si="4">(S25-$P$24)*$B$2</f>
        <v>0.88527231606203471</v>
      </c>
      <c r="AB25">
        <v>-529.70924400000001</v>
      </c>
      <c r="AC25">
        <v>-529.76715000000002</v>
      </c>
      <c r="AD25">
        <v>-529.69316000000003</v>
      </c>
      <c r="AE25">
        <v>-529.66905299999996</v>
      </c>
      <c r="AG25" s="3">
        <f>(AB25-$AB$24)*$B$2</f>
        <v>-0.26957715771966589</v>
      </c>
      <c r="AH25" s="3">
        <f>(AC25-$AB$24)*$B$2</f>
        <v>-1.8452920673197388</v>
      </c>
      <c r="AI25" s="3">
        <f>(AD25-$AB$24)*$B$2</f>
        <v>0.16809421667973556</v>
      </c>
      <c r="AJ25" s="3">
        <f>(AE25-$AB$24)*$B$2</f>
        <v>0.82408425788168993</v>
      </c>
    </row>
    <row r="26" spans="1:36" x14ac:dyDescent="0.2">
      <c r="A26" s="1"/>
      <c r="B26" s="1"/>
      <c r="C26" t="s">
        <v>67</v>
      </c>
      <c r="D26">
        <v>-531.48901000000001</v>
      </c>
      <c r="E26" t="s">
        <v>96</v>
      </c>
      <c r="F26">
        <v>-531.51221999999996</v>
      </c>
      <c r="G26" t="s">
        <v>122</v>
      </c>
      <c r="H26">
        <v>-531.48454000000004</v>
      </c>
      <c r="I26" t="s">
        <v>103</v>
      </c>
      <c r="J26">
        <v>-531.45623999999998</v>
      </c>
      <c r="O26" s="1" t="s">
        <v>10</v>
      </c>
      <c r="P26">
        <v>-531.449969001</v>
      </c>
      <c r="Q26">
        <v>-531.44624862800003</v>
      </c>
      <c r="R26">
        <v>-531.42894494200004</v>
      </c>
      <c r="S26">
        <v>-531.40702131800003</v>
      </c>
      <c r="T26" s="1" t="s">
        <v>10</v>
      </c>
      <c r="U26" s="3">
        <f t="shared" si="1"/>
        <v>-1.4550886351718364</v>
      </c>
      <c r="V26" s="3">
        <f t="shared" si="2"/>
        <v>-1.3538513332459985</v>
      </c>
      <c r="W26" s="3">
        <f t="shared" si="3"/>
        <v>-0.88299035128864067</v>
      </c>
      <c r="X26" s="3">
        <f t="shared" si="4"/>
        <v>-0.2864134644499679</v>
      </c>
      <c r="Z26" s="5">
        <f>U26-U25</f>
        <v>-1.017021223145556</v>
      </c>
      <c r="AB26">
        <v>-529.74089100000003</v>
      </c>
      <c r="AC26">
        <v>-529.73560899999995</v>
      </c>
      <c r="AD26">
        <v>-529.71292200000005</v>
      </c>
      <c r="AE26">
        <v>-529.68212500000004</v>
      </c>
      <c r="AG26" s="3">
        <f>(AB26-$AB$24)*$B$2</f>
        <v>-1.1307426629202333</v>
      </c>
      <c r="AH26" s="3">
        <f>(AC26-$AB$24)*$B$2</f>
        <v>-0.98701099171807605</v>
      </c>
      <c r="AI26" s="3">
        <f>(AD26-$AB$24)*$B$2</f>
        <v>-0.3696614225206527</v>
      </c>
      <c r="AJ26" s="3">
        <f>(AE26-$AB$24)*$B$2</f>
        <v>0.4683742226795336</v>
      </c>
    </row>
    <row r="27" spans="1:36" x14ac:dyDescent="0.2">
      <c r="C27" t="s">
        <v>76</v>
      </c>
      <c r="D27">
        <v>-531.49090000000001</v>
      </c>
      <c r="E27" t="s">
        <v>91</v>
      </c>
      <c r="F27">
        <v>-531.51409000000001</v>
      </c>
      <c r="G27" t="s">
        <v>92</v>
      </c>
      <c r="H27">
        <v>-531.48595</v>
      </c>
      <c r="I27" t="s">
        <v>113</v>
      </c>
      <c r="J27">
        <v>-531.46298000000002</v>
      </c>
      <c r="O27" s="1" t="s">
        <v>11</v>
      </c>
      <c r="P27">
        <v>-531.516173568</v>
      </c>
      <c r="Q27">
        <v>-531.51598017200001</v>
      </c>
      <c r="R27">
        <v>-531.50519927699997</v>
      </c>
      <c r="S27">
        <v>-531.47039064299997</v>
      </c>
      <c r="T27" s="1" t="s">
        <v>11</v>
      </c>
      <c r="U27" s="3">
        <f t="shared" si="1"/>
        <v>-3.2566208305490303</v>
      </c>
      <c r="V27" s="3">
        <f t="shared" si="2"/>
        <v>-3.2513582159558103</v>
      </c>
      <c r="W27" s="3">
        <f t="shared" si="3"/>
        <v>-2.9579928135727496</v>
      </c>
      <c r="X27" s="3">
        <f t="shared" si="4"/>
        <v>-2.0107941886183252</v>
      </c>
      <c r="AB27">
        <v>-529.80422599999997</v>
      </c>
      <c r="AC27">
        <v>-529.80234099999996</v>
      </c>
      <c r="AD27">
        <v>-529.78215499999999</v>
      </c>
      <c r="AE27">
        <v>-529.755944</v>
      </c>
      <c r="AG27" s="3">
        <f>(AB27-$AB$24)*$B$2</f>
        <v>-2.8541893489185517</v>
      </c>
      <c r="AH27" s="3">
        <f>(AC27-$AB$24)*$B$2</f>
        <v>-2.802895482918125</v>
      </c>
      <c r="AI27" s="3">
        <f>(AD27-$AB$24)*$B$2</f>
        <v>-2.2536021253190239</v>
      </c>
      <c r="AJ27" s="3">
        <f>(AE27-$AB$24)*$B$2</f>
        <v>-1.5403588777193145</v>
      </c>
    </row>
    <row r="28" spans="1:36" x14ac:dyDescent="0.2">
      <c r="C28" t="s">
        <v>94</v>
      </c>
      <c r="D28">
        <v>-531.49102000000005</v>
      </c>
      <c r="E28" t="s">
        <v>85</v>
      </c>
      <c r="F28">
        <v>-531.51966000000004</v>
      </c>
      <c r="G28" t="s">
        <v>1</v>
      </c>
      <c r="H28">
        <v>-531.48901000000001</v>
      </c>
      <c r="I28" t="s">
        <v>96</v>
      </c>
      <c r="J28">
        <v>-531.46519999999998</v>
      </c>
      <c r="O28" s="1" t="s">
        <v>12</v>
      </c>
      <c r="P28">
        <v>-531.47336247199996</v>
      </c>
      <c r="Q28" s="2">
        <v>-531.48864840900001</v>
      </c>
      <c r="R28">
        <v>-531.477426616</v>
      </c>
      <c r="S28">
        <v>-531.46043764399997</v>
      </c>
      <c r="T28" s="1" t="s">
        <v>12</v>
      </c>
      <c r="U28" s="3">
        <f t="shared" si="1"/>
        <v>-2.0916624106344304</v>
      </c>
      <c r="V28" s="3">
        <f t="shared" si="2"/>
        <v>-2.5076172139048336</v>
      </c>
      <c r="W28" s="3">
        <f t="shared" si="3"/>
        <v>-2.2022542715059177</v>
      </c>
      <c r="X28" s="3">
        <f t="shared" si="4"/>
        <v>-1.7399571610297495</v>
      </c>
      <c r="Z28" s="5">
        <f>U28-U27</f>
        <v>1.1649584199145999</v>
      </c>
      <c r="AB28">
        <v>-529.76801899999998</v>
      </c>
      <c r="AC28">
        <v>-529.77985000000001</v>
      </c>
      <c r="AD28">
        <v>-529.76575700000001</v>
      </c>
      <c r="AE28">
        <v>-529.73803399999997</v>
      </c>
      <c r="AG28" s="3">
        <f>(AB28-$AB$24)*$B$2</f>
        <v>-1.8689389477188145</v>
      </c>
      <c r="AH28" s="3">
        <f>(AC28-$AB$24)*$B$2</f>
        <v>-2.19087938731961</v>
      </c>
      <c r="AI28" s="3">
        <f>(AD28-$AB$24)*$B$2</f>
        <v>-1.8073863085195401</v>
      </c>
      <c r="AJ28" s="3">
        <f>(AE28-$AB$24)*$B$2</f>
        <v>-1.0529991217185266</v>
      </c>
    </row>
    <row r="29" spans="1:36" x14ac:dyDescent="0.2">
      <c r="C29" t="s">
        <v>95</v>
      </c>
      <c r="D29">
        <v>-531.49324999999999</v>
      </c>
      <c r="E29" t="s">
        <v>103</v>
      </c>
      <c r="F29">
        <v>-531.53056000000004</v>
      </c>
      <c r="G29" t="s">
        <v>121</v>
      </c>
      <c r="H29">
        <v>-531.49195999999995</v>
      </c>
      <c r="I29" t="s">
        <v>85</v>
      </c>
      <c r="J29">
        <v>-531.46991000000003</v>
      </c>
      <c r="O29" s="1" t="s">
        <v>13</v>
      </c>
      <c r="P29">
        <v>-531.49008729699995</v>
      </c>
      <c r="Q29">
        <v>-531.49632557300004</v>
      </c>
      <c r="R29">
        <v>-531.48855425099998</v>
      </c>
      <c r="S29">
        <v>-531.46565472099996</v>
      </c>
      <c r="T29" s="1" t="s">
        <v>13</v>
      </c>
      <c r="U29" s="3">
        <f t="shared" si="1"/>
        <v>-2.5467716586039666</v>
      </c>
      <c r="V29" s="3">
        <f t="shared" si="2"/>
        <v>-2.716525129808018</v>
      </c>
      <c r="W29" s="3">
        <f t="shared" si="3"/>
        <v>-2.5050550240713685</v>
      </c>
      <c r="X29" s="3">
        <f t="shared" si="4"/>
        <v>-1.8819221735228819</v>
      </c>
      <c r="AB29">
        <v>-529.78469700000005</v>
      </c>
      <c r="AC29">
        <v>-529.78626699999995</v>
      </c>
      <c r="AD29">
        <v>-529.77209100000005</v>
      </c>
      <c r="AE29">
        <v>-529.751037</v>
      </c>
      <c r="AG29" s="3">
        <f>(AB29-$AB$24)*$B$2</f>
        <v>-2.3227740125207172</v>
      </c>
      <c r="AH29" s="3">
        <f>(AC29-$AB$24)*$B$2</f>
        <v>-2.3654962245180364</v>
      </c>
      <c r="AI29" s="3">
        <f>(AD29-$AB$24)*$B$2</f>
        <v>-1.9797445829205749</v>
      </c>
      <c r="AJ29" s="3">
        <f>(AE29-$AB$24)*$B$2</f>
        <v>-1.4068315565192362</v>
      </c>
    </row>
    <row r="30" spans="1:36" x14ac:dyDescent="0.2">
      <c r="C30" t="s">
        <v>111</v>
      </c>
      <c r="D30">
        <v>-531.50127999999995</v>
      </c>
      <c r="E30" t="s">
        <v>74</v>
      </c>
      <c r="F30">
        <v>-531.54101000000003</v>
      </c>
      <c r="G30" t="s">
        <v>119</v>
      </c>
      <c r="H30">
        <v>-531.49324999999999</v>
      </c>
      <c r="I30" t="s">
        <v>122</v>
      </c>
      <c r="J30">
        <v>-531.47387000000003</v>
      </c>
      <c r="O30" s="1" t="s">
        <v>22</v>
      </c>
      <c r="P30" s="2">
        <v>-531.545012187</v>
      </c>
      <c r="Q30">
        <v>-531.54278614700002</v>
      </c>
      <c r="R30">
        <v>-531.53563677399995</v>
      </c>
      <c r="S30">
        <v>-531.548766473</v>
      </c>
      <c r="T30" s="1" t="s">
        <v>22</v>
      </c>
      <c r="U30" s="3">
        <f t="shared" si="1"/>
        <v>-4.0413657953293836</v>
      </c>
      <c r="V30" s="3">
        <f t="shared" si="2"/>
        <v>-3.9807916852658658</v>
      </c>
      <c r="W30" s="3">
        <f t="shared" si="3"/>
        <v>-3.7862458069374023</v>
      </c>
      <c r="X30" s="3">
        <f t="shared" si="4"/>
        <v>-4.1435259242470668</v>
      </c>
      <c r="Z30" s="5">
        <f>U30-U29</f>
        <v>-1.494594136725417</v>
      </c>
      <c r="AB30">
        <v>-529.83124099999998</v>
      </c>
      <c r="AC30">
        <v>-529.82264499999997</v>
      </c>
      <c r="AD30">
        <v>-529.81340699999998</v>
      </c>
      <c r="AE30">
        <v>-529.82397700000001</v>
      </c>
      <c r="AG30" s="3">
        <f>(AB30-$AB$24)*$B$2</f>
        <v>-3.5893107229187091</v>
      </c>
      <c r="AH30" s="3">
        <f>(AC30-$AB$24)*$B$2</f>
        <v>-3.3553998093183997</v>
      </c>
      <c r="AI30" s="3">
        <f>(AD30-$AB$24)*$B$2</f>
        <v>-3.1040190485188868</v>
      </c>
      <c r="AJ30" s="3">
        <f>(AE30-$AB$24)*$B$2</f>
        <v>-3.3916456605196954</v>
      </c>
    </row>
    <row r="31" spans="1:36" x14ac:dyDescent="0.2">
      <c r="C31" t="s">
        <v>42</v>
      </c>
      <c r="D31">
        <v>-531.50914999999998</v>
      </c>
      <c r="G31" t="s">
        <v>44</v>
      </c>
      <c r="H31">
        <v>-531.49375999999995</v>
      </c>
      <c r="O31" s="1" t="s">
        <v>21</v>
      </c>
      <c r="P31" s="2">
        <v>-531.49819454399994</v>
      </c>
      <c r="Q31">
        <v>-531.50226755300002</v>
      </c>
      <c r="R31">
        <v>-531.49651597599996</v>
      </c>
      <c r="S31">
        <v>-531.47578759400005</v>
      </c>
      <c r="T31" s="1" t="s">
        <v>21</v>
      </c>
      <c r="U31" s="3">
        <f t="shared" si="1"/>
        <v>-2.7673828210691149</v>
      </c>
      <c r="V31" s="3">
        <f t="shared" si="2"/>
        <v>-2.8782159127757101</v>
      </c>
      <c r="W31" s="3">
        <f t="shared" si="3"/>
        <v>-2.721706300080629</v>
      </c>
      <c r="X31" s="3">
        <f t="shared" si="4"/>
        <v>-2.1576538604520956</v>
      </c>
      <c r="AB31">
        <v>-529.80155600000001</v>
      </c>
      <c r="AC31">
        <v>-529.78423099999998</v>
      </c>
      <c r="AD31">
        <v>-529.776927</v>
      </c>
      <c r="AE31">
        <v>-529.75138500000003</v>
      </c>
      <c r="AG31" s="3">
        <f>(AB31-$AB$24)*$B$2</f>
        <v>-2.7815343769194651</v>
      </c>
      <c r="AH31" s="3">
        <f>(AC31-$AB$24)*$B$2</f>
        <v>-2.3100934069187029</v>
      </c>
      <c r="AI31" s="3">
        <f>(AD31-$AB$24)*$B$2</f>
        <v>-2.1113398805193442</v>
      </c>
      <c r="AJ31" s="3">
        <f>(AE31-$AB$24)*$B$2</f>
        <v>-1.4163011933200764</v>
      </c>
    </row>
    <row r="32" spans="1:36" x14ac:dyDescent="0.2">
      <c r="C32" t="s">
        <v>24</v>
      </c>
      <c r="D32">
        <v>-531.51221999999996</v>
      </c>
      <c r="G32" t="s">
        <v>27</v>
      </c>
      <c r="H32">
        <v>-531.50027999999998</v>
      </c>
      <c r="O32" s="1" t="s">
        <v>22</v>
      </c>
      <c r="P32" s="2">
        <v>-531.545012187</v>
      </c>
      <c r="Q32">
        <v>-531.54278614700002</v>
      </c>
      <c r="R32">
        <v>-531.53563677399995</v>
      </c>
      <c r="S32">
        <v>-531.548766473</v>
      </c>
      <c r="T32" s="1" t="s">
        <v>22</v>
      </c>
      <c r="U32" s="3">
        <f t="shared" si="1"/>
        <v>-4.0413657953293836</v>
      </c>
      <c r="V32" s="3">
        <f t="shared" si="2"/>
        <v>-3.9807916852658658</v>
      </c>
      <c r="W32" s="3">
        <f t="shared" si="3"/>
        <v>-3.7862458069374023</v>
      </c>
      <c r="X32" s="3">
        <f t="shared" si="4"/>
        <v>-4.1435259242470668</v>
      </c>
      <c r="Z32" s="5">
        <f>U32-U31</f>
        <v>-1.2739829742602686</v>
      </c>
      <c r="AB32">
        <v>-529.83124099999998</v>
      </c>
      <c r="AC32">
        <v>-529.82264499999997</v>
      </c>
      <c r="AD32">
        <v>-529.81340699999998</v>
      </c>
      <c r="AE32">
        <v>-529.82397700000001</v>
      </c>
      <c r="AG32" s="3">
        <f>(AB32-$AB$24)*$B$2</f>
        <v>-3.5893107229187091</v>
      </c>
      <c r="AH32" s="3">
        <f>(AC32-$AB$24)*$B$2</f>
        <v>-3.3553998093183997</v>
      </c>
      <c r="AI32" s="3">
        <f>(AD32-$AB$24)*$B$2</f>
        <v>-3.1040190485188868</v>
      </c>
      <c r="AJ32" s="3">
        <f>(AE32-$AB$24)*$B$2</f>
        <v>-3.3916456605196954</v>
      </c>
    </row>
    <row r="33" spans="3:36" x14ac:dyDescent="0.2">
      <c r="C33" t="s">
        <v>55</v>
      </c>
      <c r="D33">
        <v>-531.52731000000006</v>
      </c>
      <c r="G33" t="s">
        <v>90</v>
      </c>
      <c r="H33">
        <v>-531.50067999999999</v>
      </c>
      <c r="O33" s="1" t="s">
        <v>23</v>
      </c>
      <c r="P33" s="2">
        <v>-531.576751457</v>
      </c>
      <c r="Q33">
        <v>-531.57461388800004</v>
      </c>
      <c r="R33" s="5">
        <v>-531.56215297000006</v>
      </c>
      <c r="S33">
        <v>-531.55232975199999</v>
      </c>
      <c r="T33" s="1" t="s">
        <v>23</v>
      </c>
      <c r="U33" s="3">
        <f t="shared" si="1"/>
        <v>-4.9050421148614589</v>
      </c>
      <c r="V33" s="3">
        <f t="shared" si="2"/>
        <v>-4.8468754422622595</v>
      </c>
      <c r="W33" s="3">
        <f t="shared" si="3"/>
        <v>-4.5077939260137878</v>
      </c>
      <c r="X33" s="3">
        <f t="shared" si="4"/>
        <v>-4.2404884470832185</v>
      </c>
      <c r="AB33">
        <v>-529.86013100000002</v>
      </c>
      <c r="AC33">
        <v>-529.85273600000005</v>
      </c>
      <c r="AD33">
        <v>-529.83230700000001</v>
      </c>
      <c r="AE33">
        <v>-529.81460000000004</v>
      </c>
      <c r="AG33" s="3">
        <f>(AB33-$AB$24)*$B$2</f>
        <v>-4.3754538469199797</v>
      </c>
      <c r="AH33" s="3">
        <f>(AC33-$AB$24)*$B$2</f>
        <v>-4.1742240649206854</v>
      </c>
      <c r="AI33" s="3">
        <f>(AD33-$AB$24)*$B$2</f>
        <v>-3.6183182885197183</v>
      </c>
      <c r="AJ33" s="3">
        <f>(AE33-$AB$24)*$B$2</f>
        <v>-3.1364824873204515</v>
      </c>
    </row>
    <row r="34" spans="3:36" x14ac:dyDescent="0.2">
      <c r="C34" t="s">
        <v>100</v>
      </c>
      <c r="D34">
        <v>-531.53056000000004</v>
      </c>
      <c r="G34" t="s">
        <v>113</v>
      </c>
      <c r="H34">
        <v>-531.50172999999995</v>
      </c>
      <c r="L34">
        <f>MIN(A7:J61)</f>
        <v>-531.56683999999996</v>
      </c>
      <c r="O34" s="1" t="s">
        <v>143</v>
      </c>
      <c r="P34" s="2">
        <v>-531.47712275100002</v>
      </c>
      <c r="Q34">
        <v>-531.49032612400003</v>
      </c>
      <c r="R34" s="5">
        <v>-531.494316529</v>
      </c>
      <c r="S34">
        <v>-531.47067187100004</v>
      </c>
      <c r="T34" s="1" t="s">
        <v>143</v>
      </c>
      <c r="U34" s="3">
        <f t="shared" si="1"/>
        <v>-2.1939856186725155</v>
      </c>
      <c r="V34" s="3">
        <f t="shared" si="2"/>
        <v>-2.5532705233995956</v>
      </c>
      <c r="W34" s="3">
        <f t="shared" si="3"/>
        <v>-2.6618558280967171</v>
      </c>
      <c r="X34" s="3">
        <f t="shared" si="4"/>
        <v>-2.0184468524648285</v>
      </c>
      <c r="Z34" s="5">
        <f>U34-U33</f>
        <v>2.7110564961889434</v>
      </c>
      <c r="AB34">
        <v>-529.76462500000002</v>
      </c>
      <c r="AC34">
        <v>-529.76959999999997</v>
      </c>
      <c r="AD34">
        <v>-529.76374699999997</v>
      </c>
      <c r="AE34">
        <v>-529.74224300000003</v>
      </c>
      <c r="AG34" s="3">
        <f>(AB34-$AB$24)*$B$2</f>
        <v>-1.7765827773199714</v>
      </c>
      <c r="AH34" s="3">
        <f>(AC34-$AB$24)*$B$2</f>
        <v>-1.9119604873184717</v>
      </c>
      <c r="AI34" s="3">
        <f>(AD34-$AB$24)*$B$2</f>
        <v>-1.7526909925184204</v>
      </c>
      <c r="AJ34" s="3">
        <f>(AE34-$AB$24)*$B$2</f>
        <v>-1.1675327461201555</v>
      </c>
    </row>
    <row r="35" spans="3:36" x14ac:dyDescent="0.2">
      <c r="C35" t="s">
        <v>51</v>
      </c>
      <c r="D35">
        <v>-531.54100000000005</v>
      </c>
      <c r="G35" t="s">
        <v>36</v>
      </c>
      <c r="H35">
        <v>-531.50451999999996</v>
      </c>
      <c r="O35" s="1" t="s">
        <v>141</v>
      </c>
      <c r="P35" s="2">
        <v>-531.56684004600004</v>
      </c>
      <c r="Q35">
        <v>-531.56379176200005</v>
      </c>
      <c r="R35" s="5">
        <v>-531.554471616</v>
      </c>
      <c r="S35">
        <v>-531.55862893999995</v>
      </c>
      <c r="T35" s="1" t="s">
        <v>141</v>
      </c>
      <c r="U35" s="3">
        <f t="shared" si="1"/>
        <v>-4.6353367632948972</v>
      </c>
      <c r="V35" s="3">
        <f t="shared" si="2"/>
        <v>-4.5523880784008321</v>
      </c>
      <c r="W35" s="3">
        <f t="shared" si="3"/>
        <v>-4.2987719935058699</v>
      </c>
      <c r="X35" s="3">
        <f t="shared" si="4"/>
        <v>-4.4118994312628539</v>
      </c>
      <c r="AB35">
        <v>-529.85125000000005</v>
      </c>
      <c r="AC35">
        <v>-529.83626100000004</v>
      </c>
      <c r="AD35">
        <v>-529.82307100000003</v>
      </c>
      <c r="AE35">
        <v>-529.81824600000004</v>
      </c>
      <c r="AG35" s="3">
        <f>(AB35-$AB$24)*$B$2</f>
        <v>-4.1337876273206895</v>
      </c>
      <c r="AH35" s="3">
        <f>(AC35-$AB$24)*$B$2</f>
        <v>-3.7259129549203047</v>
      </c>
      <c r="AI35" s="3">
        <f>(AD35-$AB$24)*$B$2</f>
        <v>-3.3669919509200681</v>
      </c>
      <c r="AJ35" s="3">
        <f>(AE35-$AB$24)*$B$2</f>
        <v>-3.2356959809205432</v>
      </c>
    </row>
    <row r="36" spans="3:36" x14ac:dyDescent="0.2">
      <c r="C36" t="s">
        <v>91</v>
      </c>
      <c r="D36">
        <v>-531.56403999999998</v>
      </c>
      <c r="G36" t="s">
        <v>57</v>
      </c>
      <c r="H36">
        <v>-531.50791000000004</v>
      </c>
      <c r="O36" s="1"/>
      <c r="Q36" s="5"/>
    </row>
    <row r="37" spans="3:36" x14ac:dyDescent="0.2">
      <c r="C37" t="s">
        <v>50</v>
      </c>
      <c r="D37">
        <v>-531.56683999999996</v>
      </c>
      <c r="G37" t="s">
        <v>54</v>
      </c>
      <c r="H37">
        <v>-531.50855999999999</v>
      </c>
    </row>
    <row r="38" spans="3:36" x14ac:dyDescent="0.2">
      <c r="G38" t="s">
        <v>52</v>
      </c>
      <c r="H38">
        <v>-531.50870999999995</v>
      </c>
      <c r="P38" s="1" t="s">
        <v>216</v>
      </c>
      <c r="Q38" s="1" t="s">
        <v>216</v>
      </c>
      <c r="R38" s="1" t="s">
        <v>236</v>
      </c>
      <c r="S38" s="19" t="s">
        <v>222</v>
      </c>
      <c r="T38" s="19" t="s">
        <v>222</v>
      </c>
      <c r="U38" s="19" t="s">
        <v>223</v>
      </c>
      <c r="V38" s="19" t="s">
        <v>224</v>
      </c>
      <c r="W38" s="1" t="s">
        <v>217</v>
      </c>
      <c r="X38" s="20" t="s">
        <v>225</v>
      </c>
      <c r="Y38" s="20" t="s">
        <v>226</v>
      </c>
      <c r="Z38" s="1" t="s">
        <v>227</v>
      </c>
      <c r="AA38" s="1" t="s">
        <v>228</v>
      </c>
      <c r="AB38" s="1" t="s">
        <v>243</v>
      </c>
      <c r="AC38" s="1" t="s">
        <v>233</v>
      </c>
    </row>
    <row r="39" spans="3:36" x14ac:dyDescent="0.2">
      <c r="G39" t="s">
        <v>56</v>
      </c>
      <c r="H39">
        <v>-531.51171999999997</v>
      </c>
      <c r="O39" s="1" t="s">
        <v>221</v>
      </c>
      <c r="P39" s="1"/>
      <c r="Q39" s="1"/>
      <c r="R39" s="1"/>
      <c r="S39" s="19"/>
      <c r="U39" s="1"/>
      <c r="V39" s="4"/>
      <c r="W39" s="4"/>
      <c r="X39" s="23">
        <v>-0.16899</v>
      </c>
      <c r="Y39" s="23">
        <v>-9.5990000000000006E-2</v>
      </c>
    </row>
    <row r="40" spans="3:36" x14ac:dyDescent="0.2">
      <c r="G40" t="s">
        <v>71</v>
      </c>
      <c r="H40">
        <v>-531.51221999999996</v>
      </c>
      <c r="O40" s="1" t="s">
        <v>9</v>
      </c>
      <c r="P40">
        <v>1.1839999999999999</v>
      </c>
      <c r="Q40">
        <v>1.19</v>
      </c>
      <c r="R40">
        <v>179.98</v>
      </c>
      <c r="S40">
        <v>560.14850000000001</v>
      </c>
      <c r="T40">
        <v>560.21820000000002</v>
      </c>
      <c r="U40">
        <v>1279.386</v>
      </c>
      <c r="V40">
        <v>2339.9683</v>
      </c>
      <c r="X40">
        <v>-0.16123999999999999</v>
      </c>
      <c r="Y40">
        <v>-8.8410000000000002E-2</v>
      </c>
      <c r="Z40" s="5">
        <f>X56</f>
        <v>-0.118505</v>
      </c>
      <c r="AA40" s="5">
        <f>Y56</f>
        <v>0.11849699999999999</v>
      </c>
      <c r="AB40" s="5">
        <f>U25</f>
        <v>-0.4380674120262803</v>
      </c>
      <c r="AC40" s="5">
        <f>AC56</f>
        <v>-0.43872321158679006</v>
      </c>
    </row>
    <row r="41" spans="3:36" x14ac:dyDescent="0.2">
      <c r="G41" t="s">
        <v>2</v>
      </c>
      <c r="H41">
        <v>-531.51247999999998</v>
      </c>
      <c r="O41" s="1" t="s">
        <v>10</v>
      </c>
      <c r="P41">
        <v>1.1910000000000001</v>
      </c>
      <c r="Q41">
        <v>1.8</v>
      </c>
      <c r="R41">
        <v>122.03</v>
      </c>
      <c r="S41">
        <v>441.9316</v>
      </c>
      <c r="T41">
        <v>508.06240000000003</v>
      </c>
      <c r="U41">
        <v>767.21439999999996</v>
      </c>
      <c r="V41">
        <v>1888.4601</v>
      </c>
      <c r="W41">
        <v>-355.91300000000001</v>
      </c>
      <c r="X41">
        <v>-0.18770000000000001</v>
      </c>
      <c r="Y41">
        <v>-0.12791</v>
      </c>
      <c r="Z41" s="5">
        <f t="shared" ref="Z41:AA41" si="5">X57</f>
        <v>0.49411299999999997</v>
      </c>
      <c r="AA41" s="5">
        <f t="shared" si="5"/>
        <v>-0.49412400000000001</v>
      </c>
      <c r="AB41" s="5">
        <f t="shared" ref="AB41:AB50" si="6">U26</f>
        <v>-1.4550886351718364</v>
      </c>
      <c r="AC41" s="5">
        <f t="shared" ref="AC41:AC50" si="7">AC57</f>
        <v>3.8118770932683508</v>
      </c>
    </row>
    <row r="42" spans="3:36" x14ac:dyDescent="0.2">
      <c r="G42" t="s">
        <v>116</v>
      </c>
      <c r="H42">
        <v>-531.51516000000004</v>
      </c>
      <c r="O42" s="1" t="s">
        <v>11</v>
      </c>
      <c r="P42">
        <v>1.2490000000000001</v>
      </c>
      <c r="Q42">
        <v>3.5089999999999999</v>
      </c>
      <c r="R42">
        <v>140.78</v>
      </c>
      <c r="S42">
        <v>484.59370000000001</v>
      </c>
      <c r="T42">
        <v>520.98299999999995</v>
      </c>
      <c r="U42">
        <v>929.37009999999998</v>
      </c>
      <c r="V42">
        <v>1574.5969</v>
      </c>
      <c r="X42">
        <v>-0.19445999999999999</v>
      </c>
      <c r="Y42">
        <v>-0.13621</v>
      </c>
      <c r="Z42" s="5">
        <f t="shared" ref="Z42:AA42" si="8">X58</f>
        <v>0.79505999999999999</v>
      </c>
      <c r="AA42" s="5">
        <f t="shared" si="8"/>
        <v>-0.79506200000000005</v>
      </c>
      <c r="AB42" s="5">
        <f t="shared" si="6"/>
        <v>-3.2566208305490303</v>
      </c>
      <c r="AC42" s="5">
        <f t="shared" si="7"/>
        <v>4.0970936554917987</v>
      </c>
    </row>
    <row r="43" spans="3:36" x14ac:dyDescent="0.2">
      <c r="G43" t="s">
        <v>74</v>
      </c>
      <c r="H43">
        <v>-531.51558</v>
      </c>
      <c r="O43" s="1" t="s">
        <v>12</v>
      </c>
      <c r="P43">
        <v>1.329</v>
      </c>
      <c r="Q43">
        <v>3.6549999999999998</v>
      </c>
      <c r="R43">
        <v>93.45</v>
      </c>
      <c r="S43">
        <v>465.17419999999998</v>
      </c>
      <c r="T43">
        <v>566.39710000000002</v>
      </c>
      <c r="U43">
        <v>907.94970000000001</v>
      </c>
      <c r="V43">
        <v>1237.0518</v>
      </c>
      <c r="W43">
        <v>-239.74180000000001</v>
      </c>
      <c r="X43">
        <v>-0.19025</v>
      </c>
      <c r="Y43">
        <v>-0.13335</v>
      </c>
      <c r="Z43" s="5">
        <f t="shared" ref="Z43:AA43" si="9">X59</f>
        <v>0.83749300000000004</v>
      </c>
      <c r="AA43" s="5">
        <f t="shared" si="9"/>
        <v>-0.83738400000000002</v>
      </c>
      <c r="AB43" s="5">
        <f t="shared" si="6"/>
        <v>-2.0916624106344304</v>
      </c>
      <c r="AC43" s="5">
        <f t="shared" si="7"/>
        <v>5.6208098098047277</v>
      </c>
    </row>
    <row r="44" spans="3:36" x14ac:dyDescent="0.2">
      <c r="G44" t="s">
        <v>46</v>
      </c>
      <c r="H44">
        <v>-531.51603999999998</v>
      </c>
      <c r="O44" s="1" t="s">
        <v>13</v>
      </c>
      <c r="P44">
        <v>1.359</v>
      </c>
      <c r="Q44">
        <v>4.0250000000000004</v>
      </c>
      <c r="R44">
        <v>79.73</v>
      </c>
      <c r="S44">
        <v>453.6968</v>
      </c>
      <c r="T44">
        <v>640.91020000000003</v>
      </c>
      <c r="U44">
        <v>917.79480000000001</v>
      </c>
      <c r="V44">
        <v>1083.5818999999999</v>
      </c>
      <c r="X44">
        <v>-0.19477</v>
      </c>
      <c r="Y44">
        <v>-0.13197</v>
      </c>
      <c r="Z44" s="5">
        <f t="shared" ref="Z44:AA44" si="10">X60</f>
        <v>0.84470000000000001</v>
      </c>
      <c r="AA44" s="5">
        <f t="shared" si="10"/>
        <v>-0.844665</v>
      </c>
      <c r="AB44" s="5">
        <f t="shared" si="6"/>
        <v>-2.5467716586039666</v>
      </c>
      <c r="AC44" s="5">
        <f t="shared" si="7"/>
        <v>5.8397863170363147</v>
      </c>
    </row>
    <row r="45" spans="3:36" x14ac:dyDescent="0.2">
      <c r="G45" t="s">
        <v>69</v>
      </c>
      <c r="H45">
        <v>-531.51901999999995</v>
      </c>
      <c r="O45" s="1" t="s">
        <v>20</v>
      </c>
      <c r="P45">
        <v>3.1829999999999998</v>
      </c>
      <c r="Q45">
        <v>4.2149999999999999</v>
      </c>
      <c r="R45">
        <v>50.86</v>
      </c>
      <c r="S45">
        <v>634.66319999999996</v>
      </c>
      <c r="T45">
        <v>687.73680000000002</v>
      </c>
      <c r="U45">
        <v>730.01020000000005</v>
      </c>
      <c r="V45">
        <v>954.66669999999999</v>
      </c>
      <c r="W45">
        <v>-165.19579999999999</v>
      </c>
      <c r="X45">
        <v>-0.20474999999999999</v>
      </c>
      <c r="Y45">
        <v>-0.13264000000000001</v>
      </c>
      <c r="Z45" s="5">
        <f t="shared" ref="Z45:AA45" si="11">X61</f>
        <v>1.113723</v>
      </c>
      <c r="AA45" s="5">
        <f t="shared" si="11"/>
        <v>-1.1138219999999999</v>
      </c>
      <c r="AB45" s="5">
        <f t="shared" si="6"/>
        <v>-4.0413657953293836</v>
      </c>
      <c r="AC45" s="5">
        <f t="shared" si="7"/>
        <v>15.341862337509721</v>
      </c>
    </row>
    <row r="46" spans="3:36" x14ac:dyDescent="0.2">
      <c r="G46" t="s">
        <v>34</v>
      </c>
      <c r="H46">
        <v>-531.51982999999996</v>
      </c>
      <c r="O46" s="1" t="s">
        <v>21</v>
      </c>
      <c r="P46">
        <v>1.3819999999999999</v>
      </c>
      <c r="Q46">
        <v>4.04</v>
      </c>
      <c r="R46">
        <v>63.77</v>
      </c>
      <c r="S46">
        <v>560.83010000000002</v>
      </c>
      <c r="T46">
        <v>636.04160000000002</v>
      </c>
      <c r="U46">
        <v>944.59519999999998</v>
      </c>
      <c r="V46">
        <v>1038.636</v>
      </c>
      <c r="X46">
        <v>-0.19034999999999999</v>
      </c>
      <c r="Y46">
        <v>-0.12820999999999999</v>
      </c>
      <c r="Z46" s="5">
        <f t="shared" ref="Z46:AA46" si="12">X62</f>
        <v>0.86917900000000003</v>
      </c>
      <c r="AA46" s="5">
        <f t="shared" si="12"/>
        <v>-0.86935399999999996</v>
      </c>
      <c r="AB46" s="5">
        <f t="shared" si="6"/>
        <v>-2.7673828210691149</v>
      </c>
      <c r="AC46" s="5">
        <f t="shared" si="7"/>
        <v>4.5232279645709408</v>
      </c>
    </row>
    <row r="47" spans="3:36" x14ac:dyDescent="0.2">
      <c r="G47" t="s">
        <v>109</v>
      </c>
      <c r="H47">
        <v>-531.51984000000004</v>
      </c>
      <c r="O47" s="1" t="s">
        <v>22</v>
      </c>
      <c r="P47">
        <v>3.1829999999999998</v>
      </c>
      <c r="Q47">
        <v>4.2149999999999999</v>
      </c>
      <c r="R47">
        <v>50.86</v>
      </c>
      <c r="S47">
        <v>634.66319999999996</v>
      </c>
      <c r="T47">
        <v>687.73680000000002</v>
      </c>
      <c r="U47">
        <v>730.01020000000005</v>
      </c>
      <c r="V47">
        <v>954.66669999999999</v>
      </c>
      <c r="W47">
        <v>-157.67740000000001</v>
      </c>
      <c r="X47">
        <v>-0.20474999999999999</v>
      </c>
      <c r="Y47">
        <v>-0.13264000000000001</v>
      </c>
      <c r="Z47" s="5">
        <f t="shared" ref="Z47:AA47" si="13">X63</f>
        <v>1.113723</v>
      </c>
      <c r="AA47" s="5">
        <f t="shared" si="13"/>
        <v>-1.1138219999999999</v>
      </c>
      <c r="AB47" s="5">
        <f t="shared" si="6"/>
        <v>-4.0413657953293836</v>
      </c>
      <c r="AC47" s="5">
        <f t="shared" si="7"/>
        <v>15.341862337509721</v>
      </c>
    </row>
    <row r="48" spans="3:36" x14ac:dyDescent="0.2">
      <c r="G48" t="s">
        <v>39</v>
      </c>
      <c r="H48">
        <v>-531.52044999999998</v>
      </c>
      <c r="O48" s="1" t="s">
        <v>23</v>
      </c>
      <c r="P48">
        <v>3.714</v>
      </c>
      <c r="Q48">
        <v>4.84</v>
      </c>
      <c r="R48">
        <v>44.41</v>
      </c>
      <c r="S48">
        <v>632.15920000000006</v>
      </c>
      <c r="T48">
        <v>704.55780000000004</v>
      </c>
      <c r="U48">
        <v>734.35659999999996</v>
      </c>
      <c r="V48">
        <v>936.91980000000001</v>
      </c>
      <c r="X48">
        <v>-0.1973</v>
      </c>
      <c r="Y48">
        <v>-0.13464999999999999</v>
      </c>
      <c r="Z48" s="5">
        <f t="shared" ref="Z48:AA48" si="14">X64</f>
        <v>1.1833359999999999</v>
      </c>
      <c r="AA48" s="5">
        <f t="shared" si="14"/>
        <v>-1.1833320000000001</v>
      </c>
      <c r="AB48" s="5">
        <f t="shared" si="6"/>
        <v>-4.9050421148614589</v>
      </c>
      <c r="AC48" s="5">
        <f t="shared" si="7"/>
        <v>15.175782595577417</v>
      </c>
    </row>
    <row r="49" spans="7:32" x14ac:dyDescent="0.2">
      <c r="G49" t="s">
        <v>55</v>
      </c>
      <c r="H49">
        <v>-531.52093000000002</v>
      </c>
      <c r="O49" s="1" t="s">
        <v>143</v>
      </c>
      <c r="P49">
        <v>1.59</v>
      </c>
      <c r="Q49">
        <v>4.0270000000000001</v>
      </c>
      <c r="R49">
        <v>62.77</v>
      </c>
      <c r="S49">
        <v>556.95249999999999</v>
      </c>
      <c r="T49">
        <v>633.99839999999995</v>
      </c>
      <c r="U49">
        <v>665.46130000000005</v>
      </c>
      <c r="V49">
        <v>937.03880000000004</v>
      </c>
      <c r="W49">
        <v>-120.0284</v>
      </c>
      <c r="X49">
        <v>-0.19469</v>
      </c>
      <c r="Y49">
        <v>-0.14018</v>
      </c>
      <c r="Z49" s="5">
        <f t="shared" ref="Z49:AA49" si="15">X65</f>
        <v>0.94538700000000009</v>
      </c>
      <c r="AA49" s="5">
        <f t="shared" si="15"/>
        <v>-0.94534099999999999</v>
      </c>
      <c r="AB49" s="5">
        <f t="shared" si="6"/>
        <v>-2.1939856186725155</v>
      </c>
      <c r="AC49" s="5">
        <f t="shared" si="7"/>
        <v>8.0281036233677092</v>
      </c>
    </row>
    <row r="50" spans="7:32" x14ac:dyDescent="0.2">
      <c r="G50" t="s">
        <v>47</v>
      </c>
      <c r="H50">
        <v>-531.52281000000005</v>
      </c>
      <c r="O50" s="1" t="s">
        <v>141</v>
      </c>
      <c r="P50">
        <v>3.34</v>
      </c>
      <c r="Q50">
        <v>3.4460000000000002</v>
      </c>
      <c r="R50">
        <v>59.2</v>
      </c>
      <c r="S50">
        <v>640.8732</v>
      </c>
      <c r="T50">
        <v>659.74279999999999</v>
      </c>
      <c r="U50">
        <v>722.15930000000003</v>
      </c>
      <c r="V50">
        <v>939.54470000000003</v>
      </c>
      <c r="X50">
        <v>-0.20760000000000001</v>
      </c>
      <c r="Y50">
        <v>-0.13544</v>
      </c>
      <c r="Z50" s="5">
        <f t="shared" ref="Z50:AA50" si="16">X66</f>
        <v>1.157038</v>
      </c>
      <c r="AA50" s="5">
        <f t="shared" si="16"/>
        <v>-1.157089</v>
      </c>
      <c r="AB50" s="5">
        <f t="shared" si="6"/>
        <v>-4.6353367632948972</v>
      </c>
      <c r="AC50" s="5">
        <f t="shared" si="7"/>
        <v>14.830696268345509</v>
      </c>
    </row>
    <row r="51" spans="7:32" x14ac:dyDescent="0.2">
      <c r="G51" t="s">
        <v>106</v>
      </c>
      <c r="H51">
        <v>-531.52350000000001</v>
      </c>
      <c r="U51" s="4"/>
      <c r="V51" s="4"/>
      <c r="W51" s="4"/>
      <c r="X51" s="4"/>
    </row>
    <row r="52" spans="7:32" x14ac:dyDescent="0.2">
      <c r="G52" t="s">
        <v>102</v>
      </c>
      <c r="H52">
        <v>-531.52729999999997</v>
      </c>
      <c r="X52" s="4"/>
    </row>
    <row r="53" spans="7:32" x14ac:dyDescent="0.2">
      <c r="G53" t="s">
        <v>101</v>
      </c>
      <c r="H53">
        <v>-531.52731000000006</v>
      </c>
      <c r="X53" s="1" t="s">
        <v>227</v>
      </c>
      <c r="Y53" s="1" t="s">
        <v>228</v>
      </c>
      <c r="AA53" s="1" t="s">
        <v>234</v>
      </c>
      <c r="AB53" s="1" t="s">
        <v>235</v>
      </c>
      <c r="AC53" s="1" t="s">
        <v>233</v>
      </c>
    </row>
    <row r="54" spans="7:32" x14ac:dyDescent="0.2">
      <c r="G54" t="s">
        <v>59</v>
      </c>
      <c r="H54">
        <v>-531.52940999999998</v>
      </c>
      <c r="P54" s="21" t="s">
        <v>229</v>
      </c>
      <c r="Q54" s="21"/>
      <c r="R54" s="21"/>
      <c r="S54" s="21"/>
      <c r="T54" s="21"/>
      <c r="U54" s="22" t="s">
        <v>231</v>
      </c>
      <c r="V54" s="4" t="s">
        <v>230</v>
      </c>
      <c r="W54" s="4" t="s">
        <v>230</v>
      </c>
    </row>
    <row r="55" spans="7:32" x14ac:dyDescent="0.2">
      <c r="G55" t="s">
        <v>107</v>
      </c>
      <c r="H55">
        <v>-531.53056000000004</v>
      </c>
      <c r="O55" s="1" t="s">
        <v>221</v>
      </c>
      <c r="P55">
        <v>4.4384E-2</v>
      </c>
      <c r="Q55">
        <v>-6.6544000000000006E-2</v>
      </c>
      <c r="R55">
        <v>4.4417999999999999E-2</v>
      </c>
      <c r="S55">
        <v>4.4308E-2</v>
      </c>
      <c r="T55">
        <v>-6.6545999999999994E-2</v>
      </c>
      <c r="U55">
        <v>0.32795800000000003</v>
      </c>
      <c r="V55">
        <v>-0.16397100000000001</v>
      </c>
      <c r="W55">
        <v>-0.16397100000000001</v>
      </c>
    </row>
    <row r="56" spans="7:32" x14ac:dyDescent="0.2">
      <c r="G56" t="s">
        <v>84</v>
      </c>
      <c r="H56">
        <v>-531.54101000000003</v>
      </c>
      <c r="O56" s="1" t="s">
        <v>9</v>
      </c>
      <c r="P56">
        <v>-7.7031000000000002E-2</v>
      </c>
      <c r="Q56">
        <v>2.2446000000000001E-2</v>
      </c>
      <c r="R56">
        <v>2.2380000000000001E-2</v>
      </c>
      <c r="S56">
        <v>-0.10874399999999999</v>
      </c>
      <c r="T56">
        <v>2.2443999999999999E-2</v>
      </c>
      <c r="U56">
        <v>0.358929</v>
      </c>
      <c r="V56">
        <v>-0.12614600000000001</v>
      </c>
      <c r="W56">
        <v>-0.114286</v>
      </c>
      <c r="X56" s="5">
        <f t="shared" ref="X56" si="17">SUM(P56:T56)</f>
        <v>-0.118505</v>
      </c>
      <c r="Y56" s="5">
        <f t="shared" ref="Y56" si="18">SUM(U56:W56)</f>
        <v>0.11849699999999999</v>
      </c>
      <c r="AA56">
        <v>-342.47384699999998</v>
      </c>
      <c r="AB56">
        <v>-188.922507</v>
      </c>
      <c r="AC56" s="5">
        <f>U25-((AA56-$P$23)-(AB56-$B$3))*$B$2</f>
        <v>-0.43872321158679006</v>
      </c>
      <c r="AE56">
        <f>(AA56-P$23)*$B$2</f>
        <v>2.2585628004848785E-3</v>
      </c>
      <c r="AF56">
        <f>(AB56-B$3)*$B$2</f>
        <v>1.6027632399750929E-3</v>
      </c>
    </row>
    <row r="57" spans="7:32" x14ac:dyDescent="0.2">
      <c r="O57" s="1" t="s">
        <v>10</v>
      </c>
      <c r="P57">
        <v>2.8324999999999999E-2</v>
      </c>
      <c r="Q57">
        <v>0.165494</v>
      </c>
      <c r="R57">
        <v>0.11973499999999999</v>
      </c>
      <c r="S57">
        <v>0.11599</v>
      </c>
      <c r="T57">
        <v>6.4569000000000001E-2</v>
      </c>
      <c r="U57">
        <v>6.1541999999999999E-2</v>
      </c>
      <c r="V57">
        <v>-0.37418200000000001</v>
      </c>
      <c r="W57">
        <v>-0.18148400000000001</v>
      </c>
      <c r="X57" s="5">
        <f t="shared" ref="X57:X66" si="19">SUM(P57:T57)</f>
        <v>0.49411299999999997</v>
      </c>
      <c r="Y57" s="5">
        <f t="shared" ref="Y57:Y66" si="20">SUM(U57:W57)</f>
        <v>-0.49412400000000001</v>
      </c>
      <c r="AA57">
        <v>-342.45947000000001</v>
      </c>
      <c r="AB57">
        <v>-188.71455</v>
      </c>
      <c r="AC57" s="5">
        <f t="shared" ref="AC57:AC66" si="21">U26-((AA57-$P$23)-(AB57-$B$3))*$B$2</f>
        <v>3.8118770932683508</v>
      </c>
      <c r="AE57">
        <f t="shared" ref="AE57:AE66" si="22">(AA57-P$23)*$B$2</f>
        <v>0.39347973599960501</v>
      </c>
      <c r="AF57">
        <f t="shared" ref="AF57:AF66" si="23">(AB57-B$3)*$B$2</f>
        <v>5.6604454644397926</v>
      </c>
    </row>
    <row r="58" spans="7:32" x14ac:dyDescent="0.2">
      <c r="O58" s="1" t="s">
        <v>11</v>
      </c>
      <c r="P58">
        <v>5.2901999999999998E-2</v>
      </c>
      <c r="Q58">
        <v>0.21640499999999999</v>
      </c>
      <c r="R58">
        <v>0.16070400000000001</v>
      </c>
      <c r="S58">
        <v>0.21840000000000001</v>
      </c>
      <c r="T58">
        <v>0.146649</v>
      </c>
      <c r="U58">
        <v>-0.122658</v>
      </c>
      <c r="V58">
        <v>-0.40969699999999998</v>
      </c>
      <c r="W58">
        <v>-0.26270700000000002</v>
      </c>
      <c r="X58" s="5">
        <f t="shared" si="19"/>
        <v>0.79505999999999999</v>
      </c>
      <c r="Y58" s="5">
        <f t="shared" si="20"/>
        <v>-0.79506200000000005</v>
      </c>
      <c r="AA58">
        <v>-342.43843600000002</v>
      </c>
      <c r="AB58">
        <v>-188.61682999999999</v>
      </c>
      <c r="AC58" s="5">
        <f t="shared" si="21"/>
        <v>4.0970936554917987</v>
      </c>
      <c r="AE58">
        <f t="shared" si="22"/>
        <v>0.96584853039922425</v>
      </c>
      <c r="AF58">
        <f t="shared" si="23"/>
        <v>8.3195630164400534</v>
      </c>
    </row>
    <row r="59" spans="7:32" x14ac:dyDescent="0.2">
      <c r="O59" s="1" t="s">
        <v>12</v>
      </c>
      <c r="P59">
        <v>1.2518E-2</v>
      </c>
      <c r="Q59">
        <v>0.16162899999999999</v>
      </c>
      <c r="R59">
        <v>0.137408</v>
      </c>
      <c r="S59">
        <v>0.29187200000000002</v>
      </c>
      <c r="T59">
        <v>0.234066</v>
      </c>
      <c r="U59">
        <v>-0.17583099999999999</v>
      </c>
      <c r="V59">
        <v>-0.40967300000000001</v>
      </c>
      <c r="W59">
        <v>-0.25187999999999999</v>
      </c>
      <c r="X59" s="5">
        <f t="shared" si="19"/>
        <v>0.83749300000000004</v>
      </c>
      <c r="Y59" s="5">
        <f t="shared" si="20"/>
        <v>-0.83738400000000002</v>
      </c>
      <c r="AA59">
        <v>-342.42586899999998</v>
      </c>
      <c r="AB59">
        <v>-188.59107900000001</v>
      </c>
      <c r="AC59" s="5">
        <f t="shared" si="21"/>
        <v>5.6208098098047277</v>
      </c>
      <c r="AE59">
        <f t="shared" si="22"/>
        <v>1.3078167076004992</v>
      </c>
      <c r="AF59">
        <f t="shared" si="23"/>
        <v>9.0202889280396565</v>
      </c>
    </row>
    <row r="60" spans="7:32" x14ac:dyDescent="0.2">
      <c r="O60" s="1" t="s">
        <v>13</v>
      </c>
      <c r="P60">
        <v>2.9609E-2</v>
      </c>
      <c r="Q60">
        <v>0.194193</v>
      </c>
      <c r="R60">
        <v>0.16670399999999999</v>
      </c>
      <c r="S60">
        <v>0.27850399999999997</v>
      </c>
      <c r="T60">
        <v>0.17569000000000001</v>
      </c>
      <c r="U60">
        <v>-0.18663099999999999</v>
      </c>
      <c r="V60">
        <v>-0.40837600000000002</v>
      </c>
      <c r="W60">
        <v>-0.24965799999999999</v>
      </c>
      <c r="X60" s="5">
        <f t="shared" si="19"/>
        <v>0.84470000000000001</v>
      </c>
      <c r="Y60" s="5">
        <f t="shared" si="20"/>
        <v>-0.844665</v>
      </c>
      <c r="AA60">
        <v>-342.43875400000002</v>
      </c>
      <c r="AB60">
        <v>-188.57919200000001</v>
      </c>
      <c r="AC60" s="5">
        <f t="shared" si="21"/>
        <v>5.8397863170363147</v>
      </c>
      <c r="AE60">
        <f t="shared" si="22"/>
        <v>0.95719524159941649</v>
      </c>
      <c r="AF60">
        <f t="shared" si="23"/>
        <v>9.3437532172396978</v>
      </c>
    </row>
    <row r="61" spans="7:32" x14ac:dyDescent="0.2">
      <c r="O61" s="1" t="s">
        <v>20</v>
      </c>
      <c r="P61">
        <v>7.8687999999999994E-2</v>
      </c>
      <c r="Q61">
        <v>0.31282500000000002</v>
      </c>
      <c r="R61">
        <v>0.12712100000000001</v>
      </c>
      <c r="S61">
        <v>0.36484699999999998</v>
      </c>
      <c r="T61">
        <v>0.230242</v>
      </c>
      <c r="U61">
        <v>-0.33487600000000001</v>
      </c>
      <c r="V61">
        <v>-0.38007099999999999</v>
      </c>
      <c r="W61">
        <v>-0.39887499999999998</v>
      </c>
      <c r="X61" s="5">
        <f t="shared" si="19"/>
        <v>1.113723</v>
      </c>
      <c r="Y61" s="5">
        <f t="shared" si="20"/>
        <v>-1.1138219999999999</v>
      </c>
      <c r="AA61">
        <v>-342.39355999999998</v>
      </c>
      <c r="AB61">
        <v>-188.12988100000001</v>
      </c>
      <c r="AC61" s="5">
        <f t="shared" si="21"/>
        <v>15.341862337509721</v>
      </c>
      <c r="AE61">
        <f t="shared" si="22"/>
        <v>2.1869962920004427</v>
      </c>
      <c r="AF61">
        <f t="shared" si="23"/>
        <v>21.570224424839548</v>
      </c>
    </row>
    <row r="62" spans="7:32" x14ac:dyDescent="0.2">
      <c r="O62" s="1" t="s">
        <v>21</v>
      </c>
      <c r="P62">
        <v>3.6119999999999999E-2</v>
      </c>
      <c r="Q62">
        <v>0.17405699999999999</v>
      </c>
      <c r="R62">
        <v>0.145042</v>
      </c>
      <c r="S62">
        <v>0.31978000000000001</v>
      </c>
      <c r="T62">
        <v>0.19417999999999999</v>
      </c>
      <c r="U62">
        <v>-0.196743</v>
      </c>
      <c r="V62">
        <v>-0.38924500000000001</v>
      </c>
      <c r="W62">
        <v>-0.28336600000000001</v>
      </c>
      <c r="X62" s="5">
        <f t="shared" si="19"/>
        <v>0.86917900000000003</v>
      </c>
      <c r="Y62" s="5">
        <f t="shared" si="20"/>
        <v>-0.86935399999999996</v>
      </c>
      <c r="AA62">
        <v>-342.38841600000001</v>
      </c>
      <c r="AB62">
        <v>-188.569129</v>
      </c>
      <c r="AC62" s="5">
        <f t="shared" si="21"/>
        <v>4.5232279645709408</v>
      </c>
      <c r="AE62">
        <f t="shared" si="22"/>
        <v>2.3269727623997065</v>
      </c>
      <c r="AF62">
        <f t="shared" si="23"/>
        <v>9.6175835480397627</v>
      </c>
    </row>
    <row r="63" spans="7:32" x14ac:dyDescent="0.2">
      <c r="O63" s="1" t="s">
        <v>22</v>
      </c>
      <c r="P63">
        <v>7.8687999999999994E-2</v>
      </c>
      <c r="Q63">
        <v>0.31282500000000002</v>
      </c>
      <c r="R63">
        <v>0.12712100000000001</v>
      </c>
      <c r="S63">
        <v>0.36484699999999998</v>
      </c>
      <c r="T63">
        <v>0.230242</v>
      </c>
      <c r="U63">
        <v>-0.33487600000000001</v>
      </c>
      <c r="V63">
        <v>-0.38007099999999999</v>
      </c>
      <c r="W63">
        <v>-0.39887499999999998</v>
      </c>
      <c r="X63" s="5">
        <f t="shared" si="19"/>
        <v>1.113723</v>
      </c>
      <c r="Y63" s="5">
        <f t="shared" si="20"/>
        <v>-1.1138219999999999</v>
      </c>
      <c r="AA63">
        <v>-342.39355999999998</v>
      </c>
      <c r="AB63">
        <v>-188.12988100000001</v>
      </c>
      <c r="AC63" s="5">
        <f t="shared" si="21"/>
        <v>15.341862337509721</v>
      </c>
      <c r="AE63">
        <f t="shared" si="22"/>
        <v>2.1869962920004427</v>
      </c>
      <c r="AF63">
        <f t="shared" si="23"/>
        <v>21.570224424839548</v>
      </c>
    </row>
    <row r="64" spans="7:32" x14ac:dyDescent="0.2">
      <c r="O64" s="1" t="s">
        <v>23</v>
      </c>
      <c r="P64">
        <v>0.16238900000000001</v>
      </c>
      <c r="Q64">
        <v>0.32885799999999998</v>
      </c>
      <c r="R64">
        <v>0.109352</v>
      </c>
      <c r="S64">
        <v>0.29741699999999999</v>
      </c>
      <c r="T64">
        <v>0.28532000000000002</v>
      </c>
      <c r="U64">
        <v>-0.37101200000000001</v>
      </c>
      <c r="V64">
        <v>-0.40748600000000001</v>
      </c>
      <c r="W64">
        <v>-0.40483400000000003</v>
      </c>
      <c r="X64" s="5">
        <f t="shared" si="19"/>
        <v>1.1833359999999999</v>
      </c>
      <c r="Y64" s="5">
        <f t="shared" si="20"/>
        <v>-1.1833320000000001</v>
      </c>
      <c r="AA64">
        <v>-342.41299299999997</v>
      </c>
      <c r="AB64">
        <v>-188.12367800000001</v>
      </c>
      <c r="AC64" s="5">
        <f t="shared" si="21"/>
        <v>15.175782595577417</v>
      </c>
      <c r="AE64">
        <f t="shared" si="22"/>
        <v>1.6581932692006531</v>
      </c>
      <c r="AF64">
        <f t="shared" si="23"/>
        <v>21.739017979639527</v>
      </c>
    </row>
    <row r="65" spans="15:32" x14ac:dyDescent="0.2">
      <c r="O65" s="1" t="s">
        <v>143</v>
      </c>
      <c r="P65">
        <v>3.0974000000000002E-2</v>
      </c>
      <c r="Q65">
        <v>0.28235300000000002</v>
      </c>
      <c r="R65">
        <v>0.12552199999999999</v>
      </c>
      <c r="S65">
        <v>0.29402699999999998</v>
      </c>
      <c r="T65">
        <v>0.21251100000000001</v>
      </c>
      <c r="U65">
        <v>-0.244809</v>
      </c>
      <c r="V65">
        <v>-0.40777999999999998</v>
      </c>
      <c r="W65">
        <v>-0.29275200000000001</v>
      </c>
      <c r="X65" s="5">
        <f t="shared" si="19"/>
        <v>0.94538700000000009</v>
      </c>
      <c r="Y65" s="5">
        <f t="shared" si="20"/>
        <v>-0.94534099999999999</v>
      </c>
      <c r="AA65">
        <v>-342.40743500000002</v>
      </c>
      <c r="AB65">
        <v>-188.48041900000001</v>
      </c>
      <c r="AC65" s="5">
        <f t="shared" si="21"/>
        <v>8.0281036233677092</v>
      </c>
      <c r="AE65">
        <f t="shared" si="22"/>
        <v>1.8094353419993165</v>
      </c>
      <c r="AF65">
        <f t="shared" si="23"/>
        <v>12.031524584039541</v>
      </c>
    </row>
    <row r="66" spans="15:32" x14ac:dyDescent="0.2">
      <c r="O66" s="1" t="s">
        <v>141</v>
      </c>
      <c r="P66">
        <v>3.2912999999999998E-2</v>
      </c>
      <c r="Q66">
        <v>0.25844499999999998</v>
      </c>
      <c r="R66">
        <v>0.20763899999999999</v>
      </c>
      <c r="S66">
        <v>0.407055</v>
      </c>
      <c r="T66">
        <v>0.25098599999999999</v>
      </c>
      <c r="U66">
        <v>-0.364458</v>
      </c>
      <c r="V66">
        <v>-0.38953300000000002</v>
      </c>
      <c r="W66">
        <v>-0.40309800000000001</v>
      </c>
      <c r="X66" s="5">
        <f t="shared" si="19"/>
        <v>1.157038</v>
      </c>
      <c r="Y66" s="5">
        <f t="shared" si="20"/>
        <v>-1.157089</v>
      </c>
      <c r="AA66">
        <v>-342.39575400000001</v>
      </c>
      <c r="AB66">
        <v>-188.129032</v>
      </c>
      <c r="AC66" s="5">
        <f t="shared" si="21"/>
        <v>14.830696268345509</v>
      </c>
      <c r="AE66">
        <f t="shared" si="22"/>
        <v>2.12729404159959</v>
      </c>
      <c r="AF66">
        <f t="shared" si="23"/>
        <v>21.593327073239998</v>
      </c>
    </row>
  </sheetData>
  <mergeCells count="1">
    <mergeCell ref="P54:T54"/>
  </mergeCells>
  <pageMargins left="0.7" right="0.7" top="0.75" bottom="0.75" header="0.3" footer="0.3"/>
  <ignoredErrors>
    <ignoredError sqref="X56:Y56 X57:Y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21D36-72B5-524C-9EF5-A087D36DF5C6}">
  <dimension ref="A1:AZ92"/>
  <sheetViews>
    <sheetView topLeftCell="K34" workbookViewId="0">
      <selection activeCell="O50" sqref="O50:AC69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34" x14ac:dyDescent="0.2">
      <c r="A1" s="1" t="s">
        <v>0</v>
      </c>
    </row>
    <row r="2" spans="1:34" x14ac:dyDescent="0.2">
      <c r="A2" s="1" t="s">
        <v>14</v>
      </c>
      <c r="B2">
        <v>27.211600000000001</v>
      </c>
      <c r="N2" t="s">
        <v>131</v>
      </c>
      <c r="O2" t="s">
        <v>145</v>
      </c>
      <c r="P2" t="s">
        <v>146</v>
      </c>
    </row>
    <row r="3" spans="1:34" x14ac:dyDescent="0.2">
      <c r="A3" s="1" t="s">
        <v>8</v>
      </c>
      <c r="B3">
        <v>-188.9225659</v>
      </c>
      <c r="L3" s="1"/>
      <c r="O3" t="s">
        <v>148</v>
      </c>
      <c r="P3" t="s">
        <v>147</v>
      </c>
      <c r="AH3">
        <v>-188.6945073</v>
      </c>
    </row>
    <row r="4" spans="1:34" x14ac:dyDescent="0.2">
      <c r="A4" s="1" t="s">
        <v>19</v>
      </c>
      <c r="B4">
        <f>$B$3+$B$27</f>
        <v>-665.19687590000001</v>
      </c>
      <c r="L4" s="1"/>
    </row>
    <row r="5" spans="1:34" x14ac:dyDescent="0.2">
      <c r="L5" s="1"/>
    </row>
    <row r="6" spans="1:34" s="1" customFormat="1" x14ac:dyDescent="0.2">
      <c r="A6" s="1" t="s">
        <v>128</v>
      </c>
      <c r="C6" s="1" t="s">
        <v>4</v>
      </c>
      <c r="E6" s="1" t="s">
        <v>5</v>
      </c>
      <c r="G6" s="1" t="s">
        <v>6</v>
      </c>
      <c r="I6" s="1" t="s">
        <v>7</v>
      </c>
      <c r="S6"/>
      <c r="T6"/>
      <c r="U6"/>
    </row>
    <row r="7" spans="1:34" x14ac:dyDescent="0.2">
      <c r="A7" t="s">
        <v>66</v>
      </c>
      <c r="B7">
        <v>-476.10334999999998</v>
      </c>
      <c r="C7" t="s">
        <v>37</v>
      </c>
      <c r="D7">
        <v>-665.13846000000001</v>
      </c>
      <c r="E7" t="s">
        <v>71</v>
      </c>
      <c r="F7">
        <v>-665.197</v>
      </c>
      <c r="G7" t="s">
        <v>109</v>
      </c>
      <c r="H7">
        <v>-665.19178999999997</v>
      </c>
      <c r="I7" t="s">
        <v>114</v>
      </c>
      <c r="J7">
        <v>-664.95432000000005</v>
      </c>
    </row>
    <row r="8" spans="1:34" x14ac:dyDescent="0.2">
      <c r="A8" t="s">
        <v>89</v>
      </c>
      <c r="B8">
        <v>-476.11104999999998</v>
      </c>
      <c r="C8" t="s">
        <v>85</v>
      </c>
      <c r="D8">
        <v>-665.17664000000002</v>
      </c>
      <c r="E8" t="s">
        <v>57</v>
      </c>
      <c r="F8">
        <v>-665.21019999999999</v>
      </c>
      <c r="G8" t="s">
        <v>95</v>
      </c>
      <c r="H8">
        <v>-665.19748000000004</v>
      </c>
      <c r="I8" t="s">
        <v>35</v>
      </c>
      <c r="J8">
        <v>-665.04614000000004</v>
      </c>
      <c r="P8" s="6"/>
    </row>
    <row r="9" spans="1:34" x14ac:dyDescent="0.2">
      <c r="A9" t="s">
        <v>85</v>
      </c>
      <c r="B9">
        <v>-476.11792000000003</v>
      </c>
      <c r="C9" t="s">
        <v>39</v>
      </c>
      <c r="D9">
        <v>-665.20222000000001</v>
      </c>
      <c r="E9" t="s">
        <v>53</v>
      </c>
      <c r="F9">
        <v>-665.21375</v>
      </c>
      <c r="G9" t="s">
        <v>49</v>
      </c>
      <c r="H9">
        <v>-665.20840999999996</v>
      </c>
      <c r="I9" t="s">
        <v>37</v>
      </c>
      <c r="J9">
        <v>-665.06534999999997</v>
      </c>
      <c r="P9" s="6"/>
    </row>
    <row r="10" spans="1:34" x14ac:dyDescent="0.2">
      <c r="A10" t="s">
        <v>43</v>
      </c>
      <c r="B10">
        <v>-476.15550999999999</v>
      </c>
      <c r="C10" t="s">
        <v>46</v>
      </c>
      <c r="D10">
        <v>-665.21015</v>
      </c>
      <c r="E10" t="s">
        <v>74</v>
      </c>
      <c r="F10">
        <v>-665.21383000000003</v>
      </c>
      <c r="G10" t="s">
        <v>26</v>
      </c>
      <c r="H10">
        <v>-665.20853999999997</v>
      </c>
      <c r="I10" t="s">
        <v>119</v>
      </c>
      <c r="J10">
        <v>-665.07492999999999</v>
      </c>
      <c r="P10" s="8"/>
    </row>
    <row r="11" spans="1:34" x14ac:dyDescent="0.2">
      <c r="A11" t="s">
        <v>46</v>
      </c>
      <c r="B11">
        <v>-476.15679</v>
      </c>
      <c r="C11" t="s">
        <v>31</v>
      </c>
      <c r="D11">
        <v>-665.21382000000006</v>
      </c>
      <c r="E11" t="s">
        <v>101</v>
      </c>
      <c r="F11">
        <v>-665.21384</v>
      </c>
      <c r="G11" t="s">
        <v>116</v>
      </c>
      <c r="H11">
        <v>-665.21289000000002</v>
      </c>
      <c r="I11" t="s">
        <v>55</v>
      </c>
      <c r="J11">
        <v>-665.08240999999998</v>
      </c>
      <c r="P11" s="8"/>
    </row>
    <row r="12" spans="1:34" x14ac:dyDescent="0.2">
      <c r="A12" t="s">
        <v>121</v>
      </c>
      <c r="B12">
        <v>-476.16397000000001</v>
      </c>
      <c r="C12" t="s">
        <v>121</v>
      </c>
      <c r="D12">
        <v>-665.21383000000003</v>
      </c>
      <c r="E12" t="s">
        <v>66</v>
      </c>
      <c r="F12">
        <v>-665.21884</v>
      </c>
      <c r="G12" t="s">
        <v>39</v>
      </c>
      <c r="H12">
        <v>-665.21290999999997</v>
      </c>
      <c r="I12" t="s">
        <v>111</v>
      </c>
      <c r="J12">
        <v>-665.16413999999997</v>
      </c>
      <c r="P12" s="8"/>
    </row>
    <row r="13" spans="1:34" x14ac:dyDescent="0.2">
      <c r="A13" t="s">
        <v>52</v>
      </c>
      <c r="B13">
        <v>-476.18934000000002</v>
      </c>
      <c r="C13" t="s">
        <v>36</v>
      </c>
      <c r="D13">
        <v>-665.21384</v>
      </c>
      <c r="E13" t="s">
        <v>55</v>
      </c>
      <c r="F13">
        <v>-665.22796000000005</v>
      </c>
      <c r="G13" t="s">
        <v>30</v>
      </c>
      <c r="H13">
        <v>-665.21310000000005</v>
      </c>
      <c r="I13" t="s">
        <v>46</v>
      </c>
      <c r="J13">
        <v>-665.16719999999998</v>
      </c>
      <c r="P13" s="8"/>
    </row>
    <row r="14" spans="1:34" x14ac:dyDescent="0.2">
      <c r="A14" t="s">
        <v>91</v>
      </c>
      <c r="B14">
        <v>-476.19058000000001</v>
      </c>
      <c r="C14" t="s">
        <v>106</v>
      </c>
      <c r="D14">
        <v>-665.22796000000005</v>
      </c>
      <c r="E14" t="s">
        <v>118</v>
      </c>
      <c r="F14">
        <v>-665.23924</v>
      </c>
      <c r="G14" t="s">
        <v>82</v>
      </c>
      <c r="H14">
        <v>-665.22603000000004</v>
      </c>
      <c r="I14" t="s">
        <v>2</v>
      </c>
      <c r="J14">
        <v>-665.17643999999996</v>
      </c>
      <c r="P14" s="8"/>
    </row>
    <row r="15" spans="1:34" x14ac:dyDescent="0.2">
      <c r="A15" t="s">
        <v>110</v>
      </c>
      <c r="B15">
        <v>-476.19661000000002</v>
      </c>
      <c r="C15" t="s">
        <v>97</v>
      </c>
      <c r="D15">
        <v>-665.24246000000005</v>
      </c>
      <c r="E15" t="s">
        <v>29</v>
      </c>
      <c r="F15">
        <v>-665.24253999999996</v>
      </c>
      <c r="G15" t="s">
        <v>1</v>
      </c>
      <c r="H15">
        <v>-665.22830999999996</v>
      </c>
      <c r="I15" t="s">
        <v>96</v>
      </c>
      <c r="J15">
        <v>-665.18827999999996</v>
      </c>
      <c r="P15" s="8"/>
    </row>
    <row r="16" spans="1:34" x14ac:dyDescent="0.2">
      <c r="A16" t="s">
        <v>92</v>
      </c>
      <c r="B16">
        <v>-476.20015999999998</v>
      </c>
      <c r="C16" t="s">
        <v>32</v>
      </c>
      <c r="D16">
        <v>-665.24253999999996</v>
      </c>
      <c r="E16" t="s">
        <v>99</v>
      </c>
      <c r="F16">
        <v>-665.24956999999995</v>
      </c>
      <c r="G16" t="s">
        <v>72</v>
      </c>
      <c r="H16">
        <v>-665.24253999999996</v>
      </c>
      <c r="I16" t="s">
        <v>48</v>
      </c>
      <c r="J16">
        <v>-665.18921999999998</v>
      </c>
      <c r="P16" s="8"/>
    </row>
    <row r="17" spans="1:52" x14ac:dyDescent="0.2">
      <c r="A17" t="s">
        <v>60</v>
      </c>
      <c r="B17">
        <v>-476.22399000000001</v>
      </c>
      <c r="C17" t="s">
        <v>48</v>
      </c>
      <c r="D17">
        <v>-665.24423999999999</v>
      </c>
      <c r="E17" t="s">
        <v>58</v>
      </c>
      <c r="F17">
        <v>-665.26748999999995</v>
      </c>
      <c r="G17" t="s">
        <v>87</v>
      </c>
      <c r="H17">
        <v>-665.24540999999999</v>
      </c>
      <c r="I17" t="s">
        <v>86</v>
      </c>
      <c r="J17">
        <v>-665.19527000000005</v>
      </c>
      <c r="P17" s="8"/>
    </row>
    <row r="18" spans="1:52" x14ac:dyDescent="0.2">
      <c r="A18" t="s">
        <v>111</v>
      </c>
      <c r="B18">
        <v>-476.27418999999998</v>
      </c>
      <c r="C18" t="s">
        <v>58</v>
      </c>
      <c r="D18">
        <v>-665.24956999999995</v>
      </c>
      <c r="E18" t="s">
        <v>83</v>
      </c>
      <c r="F18">
        <v>-665.26963999999998</v>
      </c>
      <c r="G18" t="s">
        <v>29</v>
      </c>
      <c r="H18">
        <v>-665.24599000000001</v>
      </c>
      <c r="I18" t="s">
        <v>32</v>
      </c>
      <c r="J18">
        <v>-665.19915000000003</v>
      </c>
      <c r="P18" s="8"/>
    </row>
    <row r="19" spans="1:52" x14ac:dyDescent="0.2">
      <c r="A19" t="s">
        <v>117</v>
      </c>
      <c r="B19">
        <v>-476.27420000000001</v>
      </c>
      <c r="C19" t="s">
        <v>59</v>
      </c>
      <c r="D19">
        <v>-665.25507000000005</v>
      </c>
      <c r="E19" t="s">
        <v>84</v>
      </c>
      <c r="F19">
        <v>-665.27752999999996</v>
      </c>
      <c r="G19" t="s">
        <v>38</v>
      </c>
      <c r="H19">
        <v>-665.24630000000002</v>
      </c>
      <c r="I19" t="s">
        <v>78</v>
      </c>
      <c r="J19">
        <v>-665.20872999999995</v>
      </c>
      <c r="P19" s="8"/>
    </row>
    <row r="20" spans="1:52" x14ac:dyDescent="0.2">
      <c r="A20" t="s">
        <v>119</v>
      </c>
      <c r="B20">
        <v>-476.27420999999998</v>
      </c>
      <c r="C20" t="s">
        <v>43</v>
      </c>
      <c r="D20">
        <v>-665.26747999999998</v>
      </c>
      <c r="E20" t="s">
        <v>2</v>
      </c>
      <c r="F20">
        <v>-665.28089999999997</v>
      </c>
      <c r="G20" t="s">
        <v>120</v>
      </c>
      <c r="H20">
        <v>-665.24782000000005</v>
      </c>
      <c r="I20" t="s">
        <v>89</v>
      </c>
      <c r="J20">
        <v>-665.21227999999996</v>
      </c>
      <c r="P20" s="8"/>
    </row>
    <row r="21" spans="1:52" x14ac:dyDescent="0.2">
      <c r="A21" t="s">
        <v>112</v>
      </c>
      <c r="B21">
        <v>-476.27422999999999</v>
      </c>
      <c r="C21" t="s">
        <v>51</v>
      </c>
      <c r="D21">
        <v>-665.26748999999995</v>
      </c>
      <c r="E21" t="s">
        <v>102</v>
      </c>
      <c r="F21">
        <v>-665.28547000000003</v>
      </c>
      <c r="G21" t="s">
        <v>42</v>
      </c>
      <c r="H21">
        <v>-665.24956999999995</v>
      </c>
      <c r="I21" t="s">
        <v>33</v>
      </c>
      <c r="J21">
        <v>-665.21456000000001</v>
      </c>
      <c r="P21" s="2"/>
      <c r="Q21" s="1"/>
      <c r="R21" s="1"/>
      <c r="S21" s="1"/>
    </row>
    <row r="22" spans="1:52" x14ac:dyDescent="0.2">
      <c r="A22" t="s">
        <v>100</v>
      </c>
      <c r="B22">
        <v>-476.27424000000002</v>
      </c>
      <c r="C22" t="s">
        <v>70</v>
      </c>
      <c r="D22">
        <v>-665.27421000000004</v>
      </c>
      <c r="G22" t="s">
        <v>92</v>
      </c>
      <c r="H22">
        <v>-665.25261</v>
      </c>
      <c r="I22" t="s">
        <v>41</v>
      </c>
      <c r="J22">
        <v>-665.21753000000001</v>
      </c>
      <c r="O22" s="2"/>
      <c r="P22" s="8"/>
    </row>
    <row r="23" spans="1:52" x14ac:dyDescent="0.2">
      <c r="A23" t="s">
        <v>64</v>
      </c>
      <c r="B23">
        <v>-476.27424999999999</v>
      </c>
      <c r="C23" t="s">
        <v>56</v>
      </c>
      <c r="D23">
        <v>-665.27643999999998</v>
      </c>
      <c r="G23" t="s">
        <v>107</v>
      </c>
      <c r="H23">
        <v>-665.25332000000003</v>
      </c>
      <c r="I23" t="s">
        <v>120</v>
      </c>
      <c r="J23">
        <v>-665.22022000000004</v>
      </c>
      <c r="O23" s="1"/>
      <c r="U23" s="5"/>
      <c r="V23" s="5"/>
      <c r="W23" s="5"/>
      <c r="X23" s="5"/>
    </row>
    <row r="24" spans="1:52" x14ac:dyDescent="0.2">
      <c r="A24" t="s">
        <v>90</v>
      </c>
      <c r="B24">
        <v>-476.27426000000003</v>
      </c>
      <c r="G24" t="s">
        <v>2</v>
      </c>
      <c r="H24">
        <v>-665.26297999999997</v>
      </c>
      <c r="I24" t="s">
        <v>29</v>
      </c>
      <c r="J24">
        <v>-665.22177999999997</v>
      </c>
      <c r="O24" s="2" t="s">
        <v>151</v>
      </c>
      <c r="P24" s="8" t="s">
        <v>152</v>
      </c>
      <c r="U24" s="5"/>
      <c r="V24" s="5"/>
      <c r="W24" s="5"/>
      <c r="X24" s="5"/>
    </row>
    <row r="25" spans="1:52" x14ac:dyDescent="0.2">
      <c r="A25" t="s">
        <v>97</v>
      </c>
      <c r="B25">
        <v>-476.27427</v>
      </c>
      <c r="G25" t="s">
        <v>33</v>
      </c>
      <c r="H25">
        <v>-665.26748999999995</v>
      </c>
      <c r="I25" t="s">
        <v>84</v>
      </c>
      <c r="J25">
        <v>-665.23920999999996</v>
      </c>
      <c r="O25" s="1" t="s">
        <v>0</v>
      </c>
      <c r="X25" s="5"/>
      <c r="Y25" s="5"/>
      <c r="AJ25" s="1" t="s">
        <v>232</v>
      </c>
    </row>
    <row r="26" spans="1:52" x14ac:dyDescent="0.2">
      <c r="A26" t="s">
        <v>34</v>
      </c>
      <c r="B26">
        <v>-476.27429000000001</v>
      </c>
      <c r="G26" t="s">
        <v>28</v>
      </c>
      <c r="H26">
        <v>-665.26814999999999</v>
      </c>
      <c r="I26" t="s">
        <v>98</v>
      </c>
      <c r="J26">
        <v>-665.24189000000001</v>
      </c>
      <c r="O26" s="1"/>
      <c r="U26" s="5"/>
      <c r="V26" s="5"/>
      <c r="W26" s="5"/>
      <c r="X26" s="5"/>
    </row>
    <row r="27" spans="1:52" x14ac:dyDescent="0.2">
      <c r="A27" s="1" t="s">
        <v>61</v>
      </c>
      <c r="B27" s="1">
        <v>-476.27431000000001</v>
      </c>
      <c r="G27" t="s">
        <v>117</v>
      </c>
      <c r="H27">
        <v>-665.26819999999998</v>
      </c>
      <c r="P27" s="1" t="s">
        <v>15</v>
      </c>
      <c r="Q27" s="1" t="s">
        <v>16</v>
      </c>
      <c r="R27" s="1" t="s">
        <v>17</v>
      </c>
      <c r="S27" s="1" t="s">
        <v>18</v>
      </c>
      <c r="T27" s="1" t="s">
        <v>185</v>
      </c>
      <c r="U27" s="1" t="s">
        <v>186</v>
      </c>
      <c r="V27" s="1" t="s">
        <v>189</v>
      </c>
      <c r="W27" s="1" t="s">
        <v>190</v>
      </c>
      <c r="Y27" s="1" t="s">
        <v>15</v>
      </c>
      <c r="Z27" s="1" t="s">
        <v>16</v>
      </c>
      <c r="AA27" s="1" t="s">
        <v>17</v>
      </c>
      <c r="AB27" s="1" t="s">
        <v>18</v>
      </c>
      <c r="AC27" s="1" t="s">
        <v>185</v>
      </c>
      <c r="AD27" s="1" t="s">
        <v>186</v>
      </c>
      <c r="AE27" s="1" t="s">
        <v>189</v>
      </c>
      <c r="AF27" s="1" t="s">
        <v>190</v>
      </c>
    </row>
    <row r="28" spans="1:52" x14ac:dyDescent="0.2">
      <c r="G28" t="s">
        <v>47</v>
      </c>
      <c r="H28">
        <v>-665.26823000000002</v>
      </c>
      <c r="O28" s="1" t="s">
        <v>128</v>
      </c>
      <c r="P28">
        <f>B27</f>
        <v>-476.27431000000001</v>
      </c>
      <c r="Q28">
        <v>-476.27048930000001</v>
      </c>
      <c r="R28">
        <v>-476.26500279999999</v>
      </c>
      <c r="S28">
        <v>-476.25723269999997</v>
      </c>
      <c r="T28">
        <v>-476.27921720000001</v>
      </c>
      <c r="U28">
        <v>-476.28271130000002</v>
      </c>
      <c r="V28">
        <v>-476.29818010000002</v>
      </c>
      <c r="W28">
        <v>-476.25837849999999</v>
      </c>
      <c r="AJ28">
        <v>-474.48349300000001</v>
      </c>
      <c r="AK28">
        <v>-474.47912500000001</v>
      </c>
      <c r="AL28">
        <v>-474.469044</v>
      </c>
      <c r="AM28">
        <v>-474.46428700000001</v>
      </c>
      <c r="AN28">
        <v>-474.45977800000003</v>
      </c>
      <c r="AO28">
        <v>-474.45853899999997</v>
      </c>
      <c r="AP28">
        <v>-474.45256599999999</v>
      </c>
      <c r="AQ28">
        <v>-474.44098400000001</v>
      </c>
    </row>
    <row r="29" spans="1:52" x14ac:dyDescent="0.2">
      <c r="B29">
        <f>(B27-B17)*B2</f>
        <v>-1.3692877119999798</v>
      </c>
      <c r="G29" t="s">
        <v>27</v>
      </c>
      <c r="H29">
        <v>-665.27320999999995</v>
      </c>
      <c r="O29" s="1" t="s">
        <v>170</v>
      </c>
      <c r="P29">
        <f t="shared" ref="P29:W29" si="0">P28+$B$3</f>
        <v>-665.19687590000001</v>
      </c>
      <c r="Q29">
        <f t="shared" si="0"/>
        <v>-665.1930552</v>
      </c>
      <c r="R29">
        <f t="shared" si="0"/>
        <v>-665.18756869999993</v>
      </c>
      <c r="S29">
        <f t="shared" si="0"/>
        <v>-665.17979859999991</v>
      </c>
      <c r="T29">
        <f t="shared" si="0"/>
        <v>-665.20178310000006</v>
      </c>
      <c r="U29">
        <f t="shared" si="0"/>
        <v>-665.20527719999995</v>
      </c>
      <c r="V29">
        <f t="shared" si="0"/>
        <v>-665.22074599999996</v>
      </c>
      <c r="W29">
        <f t="shared" si="0"/>
        <v>-665.18094440000004</v>
      </c>
      <c r="Y29" s="3">
        <f t="shared" ref="Y29:AF29" si="1">(P29-$P$29)*$B$2</f>
        <v>0</v>
      </c>
      <c r="Z29" s="3">
        <f t="shared" si="1"/>
        <v>0.10396736012015435</v>
      </c>
      <c r="AA29" s="3">
        <f t="shared" si="1"/>
        <v>0.2532638035221832</v>
      </c>
      <c r="AB29" s="3">
        <f t="shared" si="1"/>
        <v>0.46470065668262128</v>
      </c>
      <c r="AC29" s="3">
        <f t="shared" si="1"/>
        <v>-0.13353276352130211</v>
      </c>
      <c r="AD29" s="3">
        <f t="shared" si="1"/>
        <v>-0.22861281507852724</v>
      </c>
      <c r="AE29" s="3">
        <f t="shared" si="1"/>
        <v>-0.64954361315874032</v>
      </c>
      <c r="AF29" s="3">
        <f t="shared" si="1"/>
        <v>0.43352160539905105</v>
      </c>
      <c r="AJ29">
        <f>AJ28+$AH$3</f>
        <v>-663.17800030000001</v>
      </c>
      <c r="AK29">
        <f t="shared" ref="AK29:AQ29" si="2">AK28+$AH$3</f>
        <v>-663.17363230000001</v>
      </c>
      <c r="AL29">
        <f t="shared" si="2"/>
        <v>-663.16355129999999</v>
      </c>
      <c r="AM29">
        <f t="shared" si="2"/>
        <v>-663.15879429999995</v>
      </c>
      <c r="AN29">
        <f t="shared" si="2"/>
        <v>-663.15428530000008</v>
      </c>
      <c r="AO29">
        <f t="shared" si="2"/>
        <v>-663.15304629999991</v>
      </c>
      <c r="AP29">
        <f t="shared" si="2"/>
        <v>-663.14707329999999</v>
      </c>
      <c r="AQ29">
        <f t="shared" si="2"/>
        <v>-663.13549130000001</v>
      </c>
      <c r="AS29" s="3">
        <f>(AJ29-$AJ$29)*$B$2</f>
        <v>0</v>
      </c>
      <c r="AT29" s="3">
        <f>(AK29-$AJ$29)*$B$2</f>
        <v>0.11886026879998594</v>
      </c>
      <c r="AU29" s="3">
        <f>(AL29-$AJ$29)*$B$2</f>
        <v>0.39318040840036073</v>
      </c>
      <c r="AV29" s="3">
        <f>(AM29-$AJ$29)*$B$2</f>
        <v>0.52262598960146378</v>
      </c>
      <c r="AW29" s="3">
        <f>(AN29-$AJ$29)*$B$2</f>
        <v>0.64532309399794985</v>
      </c>
      <c r="AX29" s="3">
        <f>(AO29-$AJ$29)*$B$2</f>
        <v>0.67903826640254161</v>
      </c>
      <c r="AY29" s="3">
        <f>(AP29-$AJ$29)*$B$2</f>
        <v>0.84157315320053583</v>
      </c>
      <c r="AZ29" s="3">
        <f>(AQ29-$AJ$29)*$B$2</f>
        <v>1.1567379043998767</v>
      </c>
    </row>
    <row r="30" spans="1:52" x14ac:dyDescent="0.2">
      <c r="G30" t="s">
        <v>54</v>
      </c>
      <c r="H30">
        <v>-665.27416000000005</v>
      </c>
      <c r="O30" s="1" t="s">
        <v>9</v>
      </c>
      <c r="P30">
        <v>-665.21015669999997</v>
      </c>
      <c r="Q30">
        <v>-665.21199544900003</v>
      </c>
      <c r="R30">
        <v>-665.19871668899998</v>
      </c>
      <c r="S30">
        <v>-665.21763803199997</v>
      </c>
      <c r="T30">
        <v>-665.22047008300001</v>
      </c>
      <c r="U30">
        <v>-665.220980295</v>
      </c>
      <c r="V30">
        <v>-665.23461934299996</v>
      </c>
      <c r="W30">
        <v>-665.23637241200004</v>
      </c>
      <c r="X30" s="1" t="s">
        <v>9</v>
      </c>
      <c r="Y30" s="3">
        <f t="shared" ref="Y30:Y47" si="3">(P30-$P$29)*$B$2</f>
        <v>-0.36139181727894815</v>
      </c>
      <c r="Z30" s="3">
        <f t="shared" ref="Z30:Z47" si="4">(Q30-$P$29)*$B$2</f>
        <v>-0.41142711956891992</v>
      </c>
      <c r="AA30" s="3">
        <f t="shared" ref="AA30:AA47" si="5">(R30-$P$29)*$B$2</f>
        <v>-5.0090813951604196E-2</v>
      </c>
      <c r="AB30" s="3">
        <f t="shared" ref="AB30:AB47" si="6">(S30-$P$29)*$B$2</f>
        <v>-0.56497083113008195</v>
      </c>
      <c r="AC30" s="3">
        <f t="shared" ref="AC30:AC47" si="7">(T30-$P$29)*$B$2</f>
        <v>-0.64203547012280426</v>
      </c>
      <c r="AD30" s="3">
        <f t="shared" ref="AD30:AD47" si="8">(U30-$P$29)*$B$2</f>
        <v>-0.6559191549818596</v>
      </c>
      <c r="AE30" s="3">
        <f t="shared" ref="AE30:AE47" si="9">(V30-$P$29)*$B$2</f>
        <v>-1.027059473537546</v>
      </c>
      <c r="AF30" s="3">
        <f t="shared" ref="AF30:AF47" si="10">(W30-$P$29)*$B$2</f>
        <v>-1.0747632859399594</v>
      </c>
      <c r="AJ30">
        <v>-663.24256500000001</v>
      </c>
      <c r="AK30">
        <v>-663.23873100000003</v>
      </c>
      <c r="AL30">
        <v>-663.23064799999997</v>
      </c>
      <c r="AM30">
        <v>-663.22157200000004</v>
      </c>
      <c r="AN30">
        <v>-663.20936600000005</v>
      </c>
      <c r="AO30">
        <v>-663.16579899999999</v>
      </c>
      <c r="AP30">
        <v>-663.16027499999996</v>
      </c>
      <c r="AQ30">
        <v>-663.17859599999997</v>
      </c>
      <c r="AS30" s="3">
        <f>(AJ30-$AJ$29)*$B$2</f>
        <v>-1.7569087905201459</v>
      </c>
      <c r="AT30" s="3">
        <f>(AK30-$AJ$29)*$B$2</f>
        <v>-1.6525795161205958</v>
      </c>
      <c r="AU30" s="3">
        <f>(AL30-$AJ$29)*$B$2</f>
        <v>-1.4326281533190717</v>
      </c>
      <c r="AV30" s="3">
        <f>(AM30-$AJ$29)*$B$2</f>
        <v>-1.1856556717208033</v>
      </c>
      <c r="AW30" s="3">
        <f>(AN30-$AJ$29)*$B$2</f>
        <v>-0.85351088212102255</v>
      </c>
      <c r="AX30" s="3">
        <f>(AO30-$AJ$29)*$B$2</f>
        <v>0.3320168950804131</v>
      </c>
      <c r="AY30" s="3">
        <f>(AP30-$AJ$29)*$B$2</f>
        <v>0.48233377348141238</v>
      </c>
      <c r="AZ30" s="3">
        <f>(AQ30-$AJ$29)*$B$2</f>
        <v>-1.620995011898126E-2</v>
      </c>
    </row>
    <row r="31" spans="1:52" x14ac:dyDescent="0.2">
      <c r="G31" t="s">
        <v>57</v>
      </c>
      <c r="H31">
        <v>-665.27421000000004</v>
      </c>
      <c r="O31" s="1" t="s">
        <v>10</v>
      </c>
      <c r="P31">
        <v>-665.24539447200004</v>
      </c>
      <c r="Q31">
        <v>-665.25485883700003</v>
      </c>
      <c r="R31">
        <v>-665.25110100899997</v>
      </c>
      <c r="S31">
        <v>-665.25487147599995</v>
      </c>
      <c r="T31">
        <v>-665.26227346200005</v>
      </c>
      <c r="U31">
        <v>-665.24920625000004</v>
      </c>
      <c r="V31">
        <v>-665.26973226899997</v>
      </c>
      <c r="W31">
        <v>-665.24610392199997</v>
      </c>
      <c r="X31" s="1" t="s">
        <v>10</v>
      </c>
      <c r="Y31" s="3">
        <f t="shared" si="3"/>
        <v>-1.3202679738361391</v>
      </c>
      <c r="Z31" s="3">
        <f t="shared" si="4"/>
        <v>-1.5778084884697381</v>
      </c>
      <c r="AA31" s="3">
        <f t="shared" si="5"/>
        <v>-1.4755519760632609</v>
      </c>
      <c r="AB31" s="3">
        <f t="shared" si="6"/>
        <v>-1.5781524158799489</v>
      </c>
      <c r="AC31" s="3">
        <f t="shared" si="7"/>
        <v>-1.779572298120391</v>
      </c>
      <c r="AD31" s="3">
        <f t="shared" si="8"/>
        <v>-1.4239925520609207</v>
      </c>
      <c r="AE31" s="3">
        <f t="shared" si="9"/>
        <v>-1.9825383706794373</v>
      </c>
      <c r="AF31" s="3">
        <f t="shared" si="10"/>
        <v>-1.339573243454266</v>
      </c>
      <c r="AH31" s="5">
        <f>Y31-Y30</f>
        <v>-0.95887615655719105</v>
      </c>
      <c r="AJ31">
        <v>-663.22514899999999</v>
      </c>
      <c r="AK31">
        <v>-663.21791199999996</v>
      </c>
      <c r="AL31">
        <v>-663.21263099999999</v>
      </c>
      <c r="AM31">
        <v>-663.20597699999996</v>
      </c>
      <c r="AN31">
        <v>-663.20766100000003</v>
      </c>
      <c r="AO31">
        <v>-663.19373299999995</v>
      </c>
      <c r="AP31">
        <v>-663.159494</v>
      </c>
      <c r="AQ31">
        <v>-663.16894300000001</v>
      </c>
      <c r="AS31" s="3">
        <f>(AJ31-$AJ$29)*$B$2</f>
        <v>-1.2829915649194483</v>
      </c>
      <c r="AT31" s="3">
        <f>(AK31-$AJ$29)*$B$2</f>
        <v>-1.0860612157185801</v>
      </c>
      <c r="AU31" s="3">
        <f>(AL31-$AJ$29)*$B$2</f>
        <v>-0.94235675611944758</v>
      </c>
      <c r="AV31" s="3">
        <f>(AM31-$AJ$29)*$B$2</f>
        <v>-0.76129076971874232</v>
      </c>
      <c r="AW31" s="3">
        <f>(AN31-$AJ$29)*$B$2</f>
        <v>-0.80711510412060383</v>
      </c>
      <c r="AX31" s="3">
        <f>(AO31-$AJ$29)*$B$2</f>
        <v>-0.42811193931847857</v>
      </c>
      <c r="AY31" s="3">
        <f>(AP31-$AJ$29)*$B$2</f>
        <v>0.50358603308034677</v>
      </c>
      <c r="AZ31" s="3">
        <f>(AQ31-$AJ$29)*$B$2</f>
        <v>0.2464636246798623</v>
      </c>
    </row>
    <row r="32" spans="1:52" x14ac:dyDescent="0.2">
      <c r="G32" t="s">
        <v>96</v>
      </c>
      <c r="H32">
        <v>-665.27422000000001</v>
      </c>
      <c r="O32" s="13" t="s">
        <v>11</v>
      </c>
      <c r="P32">
        <v>-665.22795990400004</v>
      </c>
      <c r="Q32">
        <v>-665.22654016599995</v>
      </c>
      <c r="R32">
        <v>-665.23953818400003</v>
      </c>
      <c r="S32">
        <v>-665.26110209199999</v>
      </c>
      <c r="T32">
        <v>-665.25035365400004</v>
      </c>
      <c r="U32">
        <v>-665.278842844</v>
      </c>
      <c r="V32">
        <v>-665.27017817199999</v>
      </c>
      <c r="W32">
        <v>-665.25823523600002</v>
      </c>
      <c r="X32" s="13" t="s">
        <v>11</v>
      </c>
      <c r="Y32" s="3">
        <f t="shared" si="3"/>
        <v>-0.84584548324737274</v>
      </c>
      <c r="Z32" s="3">
        <f t="shared" si="4"/>
        <v>-0.80721214068398506</v>
      </c>
      <c r="AA32" s="3">
        <f t="shared" si="5"/>
        <v>-1.1609090072948456</v>
      </c>
      <c r="AB32" s="3">
        <f t="shared" si="6"/>
        <v>-1.7476974462266084</v>
      </c>
      <c r="AC32" s="3">
        <f t="shared" si="7"/>
        <v>-1.455215250747155</v>
      </c>
      <c r="AD32" s="3">
        <f t="shared" si="8"/>
        <v>-2.2304516933500476</v>
      </c>
      <c r="AE32" s="3">
        <f t="shared" si="9"/>
        <v>-1.9946721047546034</v>
      </c>
      <c r="AF32" s="3">
        <f t="shared" si="10"/>
        <v>-1.6696857074978595</v>
      </c>
      <c r="AJ32">
        <v>-663.20525599999996</v>
      </c>
      <c r="AK32">
        <v>-663.23873100000003</v>
      </c>
      <c r="AL32">
        <v>-663.22321399999998</v>
      </c>
      <c r="AM32">
        <v>-663.21943099999999</v>
      </c>
      <c r="AN32">
        <v>-663.19295599999998</v>
      </c>
      <c r="AO32">
        <v>-663.20937400000003</v>
      </c>
      <c r="AP32">
        <v>-663.19310099999996</v>
      </c>
      <c r="AQ32">
        <v>-663.15744299999994</v>
      </c>
      <c r="AS32" s="3">
        <f>(AJ32-$AJ$29)*$B$2</f>
        <v>-0.74167120611877935</v>
      </c>
      <c r="AT32" s="3">
        <f>(AK32-$AJ$29)*$B$2</f>
        <v>-1.6525795161205958</v>
      </c>
      <c r="AU32" s="3">
        <f>(AL32-$AJ$29)*$B$2</f>
        <v>-1.2303371189193633</v>
      </c>
      <c r="AV32" s="3">
        <f>(AM32-$AJ$29)*$B$2</f>
        <v>-1.1273956361194031</v>
      </c>
      <c r="AW32" s="3">
        <f>(AN32-$AJ$29)*$B$2</f>
        <v>-0.40696852611926937</v>
      </c>
      <c r="AX32" s="3">
        <f>(AO32-$AJ$29)*$B$2</f>
        <v>-0.85372857492047294</v>
      </c>
      <c r="AY32" s="3">
        <f>(AP32-$AJ$29)*$B$2</f>
        <v>-0.41091420811858825</v>
      </c>
      <c r="AZ32" s="3">
        <f>(AQ32-$AJ$29)*$B$2</f>
        <v>0.55939702468174324</v>
      </c>
    </row>
    <row r="33" spans="7:52" x14ac:dyDescent="0.2">
      <c r="G33" t="s">
        <v>50</v>
      </c>
      <c r="H33">
        <v>-665.27619000000004</v>
      </c>
      <c r="O33" s="13" t="s">
        <v>12</v>
      </c>
      <c r="P33">
        <v>-665.22021814000004</v>
      </c>
      <c r="Q33" s="2">
        <v>-665.21907528600002</v>
      </c>
      <c r="R33">
        <v>-665.23757950300001</v>
      </c>
      <c r="S33">
        <v>-665.24184163300004</v>
      </c>
      <c r="T33">
        <v>-665.24568700999998</v>
      </c>
      <c r="U33">
        <v>-665.25789401500003</v>
      </c>
      <c r="V33">
        <v>-665.23482629600005</v>
      </c>
      <c r="W33">
        <v>-665.23858961600001</v>
      </c>
      <c r="X33" s="13" t="s">
        <v>12</v>
      </c>
      <c r="Y33" s="3">
        <f t="shared" si="3"/>
        <v>-0.63517969798491425</v>
      </c>
      <c r="Z33" s="3">
        <f t="shared" si="4"/>
        <v>-0.60408081207790332</v>
      </c>
      <c r="AA33" s="3">
        <f t="shared" si="5"/>
        <v>-1.107610163394724</v>
      </c>
      <c r="AB33" s="3">
        <f t="shared" si="6"/>
        <v>-1.2235895401035177</v>
      </c>
      <c r="AC33" s="3">
        <f t="shared" si="7"/>
        <v>-1.3282284008752974</v>
      </c>
      <c r="AD33" s="3">
        <f t="shared" si="8"/>
        <v>-1.6604005381346643</v>
      </c>
      <c r="AE33" s="3">
        <f t="shared" si="9"/>
        <v>-1.0326909957947434</v>
      </c>
      <c r="AF33" s="3">
        <f t="shared" si="10"/>
        <v>-1.1350969543057046</v>
      </c>
      <c r="AH33" s="5">
        <f>Y33-Y32</f>
        <v>0.21066578526245849</v>
      </c>
      <c r="AJ33">
        <v>-663.19905700000004</v>
      </c>
      <c r="AK33">
        <v>-663.20871999999997</v>
      </c>
      <c r="AL33">
        <v>-663.19862699999999</v>
      </c>
      <c r="AM33">
        <v>-663.19745699999999</v>
      </c>
      <c r="AN33">
        <v>-663.18660999999997</v>
      </c>
      <c r="AO33">
        <v>-663.19158400000003</v>
      </c>
      <c r="AP33">
        <v>-663.17104099999995</v>
      </c>
      <c r="AQ33">
        <v>-663.17620299999999</v>
      </c>
      <c r="AS33" s="3">
        <f>(AJ33-$AJ$29)*$B$2</f>
        <v>-0.57298649772084398</v>
      </c>
      <c r="AT33" s="3">
        <f>(AK33-$AJ$29)*$B$2</f>
        <v>-0.83593218851900053</v>
      </c>
      <c r="AU33" s="3">
        <f>(AL33-$AJ$29)*$B$2</f>
        <v>-0.56128550971945013</v>
      </c>
      <c r="AV33" s="3">
        <f>(AM33-$AJ$29)*$B$2</f>
        <v>-0.52944793771939869</v>
      </c>
      <c r="AW33" s="3">
        <f>(AN33-$AJ$29)*$B$2</f>
        <v>-0.23428371251905888</v>
      </c>
      <c r="AX33" s="3">
        <f>(AO33-$AJ$29)*$B$2</f>
        <v>-0.36963421092072141</v>
      </c>
      <c r="AY33" s="3">
        <f>(AP33-$AJ$29)*$B$2</f>
        <v>0.18937368788169487</v>
      </c>
      <c r="AZ33" s="3">
        <f>(AQ33-$AJ$29)*$B$2</f>
        <v>4.8907408680574055E-2</v>
      </c>
    </row>
    <row r="34" spans="7:52" x14ac:dyDescent="0.2">
      <c r="G34" t="s">
        <v>114</v>
      </c>
      <c r="H34">
        <v>-665.27643999999998</v>
      </c>
      <c r="O34" s="13" t="s">
        <v>13</v>
      </c>
      <c r="P34">
        <v>-665.26748630099996</v>
      </c>
      <c r="Q34">
        <v>-665.27536490099999</v>
      </c>
      <c r="R34">
        <v>-665.26147249300004</v>
      </c>
      <c r="S34">
        <v>-665.27042363500004</v>
      </c>
      <c r="T34">
        <v>-665.27627823099999</v>
      </c>
      <c r="U34">
        <v>-665.27884862400003</v>
      </c>
      <c r="V34">
        <v>-665.27698613500002</v>
      </c>
      <c r="W34">
        <v>-665.26936086499995</v>
      </c>
      <c r="X34" s="13" t="s">
        <v>13</v>
      </c>
      <c r="Y34" s="3">
        <f t="shared" si="3"/>
        <v>-1.9214219878503354</v>
      </c>
      <c r="Z34" s="3">
        <f t="shared" si="4"/>
        <v>-2.1358112996110532</v>
      </c>
      <c r="AA34" s="3">
        <f t="shared" si="5"/>
        <v>-1.7577766500796967</v>
      </c>
      <c r="AB34" s="3">
        <f t="shared" si="6"/>
        <v>-2.0013515457269184</v>
      </c>
      <c r="AC34" s="3">
        <f t="shared" si="7"/>
        <v>-2.1606644702391362</v>
      </c>
      <c r="AD34" s="3">
        <f t="shared" si="8"/>
        <v>-2.2306089763990737</v>
      </c>
      <c r="AE34" s="3">
        <f t="shared" si="9"/>
        <v>-2.1799276707261761</v>
      </c>
      <c r="AF34" s="3">
        <f t="shared" si="10"/>
        <v>-1.9724318735924808</v>
      </c>
      <c r="AJ34">
        <v>-663.24256400000002</v>
      </c>
      <c r="AK34">
        <v>-663.23873100000003</v>
      </c>
      <c r="AL34">
        <v>-663.23064799999997</v>
      </c>
      <c r="AM34">
        <v>-663.21922600000005</v>
      </c>
      <c r="AN34">
        <v>-663.21719099999996</v>
      </c>
      <c r="AO34">
        <v>-663.20937400000003</v>
      </c>
      <c r="AP34">
        <v>-663.19453199999998</v>
      </c>
      <c r="AQ34">
        <v>-663.17911700000002</v>
      </c>
      <c r="AS34" s="3">
        <f>(AJ34-$AJ$29)*$B$2</f>
        <v>-1.7568815789202146</v>
      </c>
      <c r="AT34" s="3">
        <f>(AK34-$AJ$29)*$B$2</f>
        <v>-1.6525795161205958</v>
      </c>
      <c r="AU34" s="3">
        <f>(AL34-$AJ$29)*$B$2</f>
        <v>-1.4326281533190717</v>
      </c>
      <c r="AV34" s="3">
        <f>(AM34-$AJ$29)*$B$2</f>
        <v>-1.1218172581211125</v>
      </c>
      <c r="AW34" s="3">
        <f>(AN34-$AJ$29)*$B$2</f>
        <v>-1.0664416521186171</v>
      </c>
      <c r="AX34" s="3">
        <f>(AO34-$AJ$29)*$B$2</f>
        <v>-0.85372857492047294</v>
      </c>
      <c r="AY34" s="3">
        <f>(AP34-$AJ$29)*$B$2</f>
        <v>-0.44985400771926992</v>
      </c>
      <c r="AZ34" s="3">
        <f>(AQ34-$AJ$29)*$B$2</f>
        <v>-3.038719372031037E-2</v>
      </c>
    </row>
    <row r="35" spans="7:52" x14ac:dyDescent="0.2">
      <c r="G35" t="s">
        <v>70</v>
      </c>
      <c r="H35">
        <v>-665.27704000000006</v>
      </c>
      <c r="O35" s="13" t="s">
        <v>20</v>
      </c>
      <c r="P35" s="2">
        <v>-665.27158623900004</v>
      </c>
      <c r="Q35">
        <v>-665.28635876500005</v>
      </c>
      <c r="R35">
        <v>-665.29090437299999</v>
      </c>
      <c r="S35">
        <v>-665.29730472300002</v>
      </c>
      <c r="T35">
        <v>-665.29098010799999</v>
      </c>
      <c r="U35">
        <v>-665.27981064599999</v>
      </c>
      <c r="V35">
        <v>-665.26569266000001</v>
      </c>
      <c r="W35">
        <v>-665.25912716200003</v>
      </c>
      <c r="X35" s="13" t="s">
        <v>20</v>
      </c>
      <c r="Y35" s="3">
        <f t="shared" si="3"/>
        <v>-2.0329878607333463</v>
      </c>
      <c r="Z35" s="3">
        <f t="shared" si="4"/>
        <v>-2.4349719292349885</v>
      </c>
      <c r="AA35" s="3">
        <f t="shared" si="5"/>
        <v>-2.5586651958862641</v>
      </c>
      <c r="AB35" s="3">
        <f t="shared" si="6"/>
        <v>-2.7328289599472262</v>
      </c>
      <c r="AC35" s="3">
        <f t="shared" si="7"/>
        <v>-2.5607260664121498</v>
      </c>
      <c r="AD35" s="3">
        <f t="shared" si="8"/>
        <v>-2.2567871342530035</v>
      </c>
      <c r="AE35" s="3">
        <f t="shared" si="9"/>
        <v>-1.8726141464161157</v>
      </c>
      <c r="AF35" s="3">
        <f t="shared" si="10"/>
        <v>-1.6939564410396888</v>
      </c>
      <c r="AH35" s="5">
        <f>Y35-Y34</f>
        <v>-0.1115658728830109</v>
      </c>
      <c r="AJ35">
        <v>-663.25810200000001</v>
      </c>
      <c r="AK35">
        <v>-663.26070600000003</v>
      </c>
      <c r="AL35">
        <v>-663.25424799999996</v>
      </c>
      <c r="AM35">
        <v>-663.24613499999998</v>
      </c>
      <c r="AN35">
        <v>-663.22847000000002</v>
      </c>
      <c r="AO35">
        <v>-663.21505400000001</v>
      </c>
      <c r="AP35">
        <v>-663.19016699999997</v>
      </c>
      <c r="AQ35">
        <v>-663.17707800000005</v>
      </c>
      <c r="AS35" s="3">
        <f>(AJ35-$AJ$29)*$B$2</f>
        <v>-2.1796954197200047</v>
      </c>
      <c r="AT35" s="3">
        <f>(AK35-$AJ$29)*$B$2</f>
        <v>-2.2505544261205315</v>
      </c>
      <c r="AU35" s="3">
        <f>(AL35-$AJ$29)*$B$2</f>
        <v>-2.0748219133187349</v>
      </c>
      <c r="AV35" s="3">
        <f>(AM35-$AJ$29)*$B$2</f>
        <v>-1.8540542025192717</v>
      </c>
      <c r="AW35" s="3">
        <f>(AN35-$AJ$29)*$B$2</f>
        <v>-1.3733612885202131</v>
      </c>
      <c r="AX35" s="3">
        <f>(AO35-$AJ$29)*$B$2</f>
        <v>-1.0082904629200353</v>
      </c>
      <c r="AY35" s="3">
        <f>(AP35-$AJ$29)*$B$2</f>
        <v>-0.33107537371907791</v>
      </c>
      <c r="AZ35" s="3">
        <f>(AQ35-$AJ$29)*$B$2</f>
        <v>2.5097258678816889E-2</v>
      </c>
    </row>
    <row r="36" spans="7:52" x14ac:dyDescent="0.2">
      <c r="G36" t="s">
        <v>63</v>
      </c>
      <c r="H36">
        <v>-665.27752999999996</v>
      </c>
      <c r="O36" s="13" t="s">
        <v>21</v>
      </c>
      <c r="P36" s="2">
        <v>-665.28546505199995</v>
      </c>
      <c r="Q36">
        <v>-665.29973266699994</v>
      </c>
      <c r="R36">
        <v>-665.30100547699999</v>
      </c>
      <c r="S36">
        <v>-665.29567564800004</v>
      </c>
      <c r="T36">
        <v>-665.29980473499995</v>
      </c>
      <c r="U36">
        <v>-665.29090347299996</v>
      </c>
      <c r="V36">
        <v>-665.28157778000002</v>
      </c>
      <c r="W36">
        <v>-665.25546940499999</v>
      </c>
      <c r="X36" s="13" t="s">
        <v>21</v>
      </c>
      <c r="Y36" s="3">
        <f t="shared" si="3"/>
        <v>-2.4106525685615794</v>
      </c>
      <c r="Z36" s="3">
        <f t="shared" si="4"/>
        <v>-2.798897200895424</v>
      </c>
      <c r="AA36" s="3">
        <f t="shared" si="5"/>
        <v>-2.8335323974926721</v>
      </c>
      <c r="AB36" s="3">
        <f t="shared" si="6"/>
        <v>-2.6884992226777009</v>
      </c>
      <c r="AC36" s="3">
        <f t="shared" si="7"/>
        <v>-2.8008582864844578</v>
      </c>
      <c r="AD36" s="3">
        <f t="shared" si="8"/>
        <v>-2.5586407054453977</v>
      </c>
      <c r="AE36" s="3">
        <f t="shared" si="9"/>
        <v>-2.3048736778083114</v>
      </c>
      <c r="AF36" s="3">
        <f t="shared" si="10"/>
        <v>-1.5944230206573518</v>
      </c>
      <c r="AJ36">
        <v>-663.27241600000002</v>
      </c>
      <c r="AK36">
        <v>-663.26934100000005</v>
      </c>
      <c r="AL36">
        <v>-663.262473</v>
      </c>
      <c r="AM36">
        <v>-663.24496199999999</v>
      </c>
      <c r="AN36">
        <v>-663.24057100000005</v>
      </c>
      <c r="AO36">
        <v>-663.22040500000003</v>
      </c>
      <c r="AP36">
        <v>-663.20855400000005</v>
      </c>
      <c r="AQ36">
        <v>-663.17112899999995</v>
      </c>
      <c r="AS36" s="3">
        <f>(AJ36-$AJ$29)*$B$2</f>
        <v>-2.5692022621203594</v>
      </c>
      <c r="AT36" s="3">
        <f>(AK36-$AJ$29)*$B$2</f>
        <v>-2.4855265921212553</v>
      </c>
      <c r="AU36" s="3">
        <f>(AL36-$AJ$29)*$B$2</f>
        <v>-2.2986373233197845</v>
      </c>
      <c r="AV36" s="3">
        <f>(AM36-$AJ$29)*$B$2</f>
        <v>-1.8221349957194264</v>
      </c>
      <c r="AW36" s="3">
        <f>(AN36-$AJ$29)*$B$2</f>
        <v>-1.7026488601210206</v>
      </c>
      <c r="AX36" s="3">
        <f>(AO36-$AJ$29)*$B$2</f>
        <v>-1.1538997345205457</v>
      </c>
      <c r="AY36" s="3">
        <f>(AP36-$AJ$29)*$B$2</f>
        <v>-0.83141506292112433</v>
      </c>
      <c r="AZ36" s="3">
        <f>(AQ36-$AJ$29)*$B$2</f>
        <v>0.18697906708155351</v>
      </c>
    </row>
    <row r="37" spans="7:52" x14ac:dyDescent="0.2">
      <c r="G37" t="s">
        <v>112</v>
      </c>
      <c r="H37">
        <v>-665.27775999999994</v>
      </c>
      <c r="O37" s="13" t="s">
        <v>22</v>
      </c>
      <c r="P37" s="2">
        <v>-665.27758823700003</v>
      </c>
      <c r="Q37">
        <v>-665.28979042200001</v>
      </c>
      <c r="R37">
        <v>-665.29452301100002</v>
      </c>
      <c r="S37">
        <v>-665.28975533599998</v>
      </c>
      <c r="T37">
        <v>-665.287316508</v>
      </c>
      <c r="U37">
        <v>-665.26878950900004</v>
      </c>
      <c r="V37">
        <v>-665.26385827900003</v>
      </c>
      <c r="W37">
        <v>-665.2676305</v>
      </c>
      <c r="X37" s="13" t="s">
        <v>22</v>
      </c>
      <c r="Y37" s="3">
        <f t="shared" si="3"/>
        <v>-2.196311829509817</v>
      </c>
      <c r="Z37" s="3">
        <f t="shared" si="4"/>
        <v>-2.5283528068552257</v>
      </c>
      <c r="AA37" s="3">
        <f t="shared" si="5"/>
        <v>-2.6571341256880019</v>
      </c>
      <c r="AB37" s="3">
        <f t="shared" si="6"/>
        <v>-2.5273980606569366</v>
      </c>
      <c r="AC37" s="3">
        <f t="shared" si="7"/>
        <v>-2.4610336486526485</v>
      </c>
      <c r="AD37" s="3">
        <f t="shared" si="8"/>
        <v>-1.9568843626653454</v>
      </c>
      <c r="AE37" s="3">
        <f t="shared" si="9"/>
        <v>-1.8226977043970445</v>
      </c>
      <c r="AF37" s="3">
        <f t="shared" si="10"/>
        <v>-1.9253458733596345</v>
      </c>
      <c r="AH37" s="5">
        <f>Y37-Y36</f>
        <v>0.21434073905176243</v>
      </c>
      <c r="AJ37">
        <v>-663.26247799999999</v>
      </c>
      <c r="AK37">
        <v>-663.26196900000002</v>
      </c>
      <c r="AL37">
        <v>-663.25255300000003</v>
      </c>
      <c r="AM37">
        <v>-663.24078799999995</v>
      </c>
      <c r="AN37">
        <v>-663.22674800000004</v>
      </c>
      <c r="AO37">
        <v>-663.21468200000004</v>
      </c>
      <c r="AP37">
        <v>-663.19016699999997</v>
      </c>
      <c r="AQ37">
        <v>-663.15843099999995</v>
      </c>
      <c r="AS37" s="3">
        <f>(AJ37-$AJ$29)*$B$2</f>
        <v>-2.2987733813194406</v>
      </c>
      <c r="AT37" s="3">
        <f>(AK37-$AJ$29)*$B$2</f>
        <v>-2.284922676920381</v>
      </c>
      <c r="AU37" s="3">
        <f>(AL37-$AJ$29)*$B$2</f>
        <v>-2.0286982513207228</v>
      </c>
      <c r="AV37" s="3">
        <f>(AM37-$AJ$29)*$B$2</f>
        <v>-1.7085537773184865</v>
      </c>
      <c r="AW37" s="3">
        <f>(AN37-$AJ$29)*$B$2</f>
        <v>-1.3265029133209625</v>
      </c>
      <c r="AX37" s="3">
        <f>(AO37-$AJ$29)*$B$2</f>
        <v>-0.99816774772084393</v>
      </c>
      <c r="AY37" s="3">
        <f>(AP37-$AJ$29)*$B$2</f>
        <v>-0.33107537371907791</v>
      </c>
      <c r="AZ37" s="3">
        <f>(AQ37-$AJ$29)*$B$2</f>
        <v>0.53251196388156219</v>
      </c>
    </row>
    <row r="38" spans="7:52" x14ac:dyDescent="0.2">
      <c r="G38" t="s">
        <v>86</v>
      </c>
      <c r="H38">
        <v>-665.28071999999997</v>
      </c>
      <c r="O38" s="13" t="s">
        <v>23</v>
      </c>
      <c r="P38" s="2">
        <v>-665.29388078399995</v>
      </c>
      <c r="Q38">
        <v>-665.298035024</v>
      </c>
      <c r="R38" s="5">
        <v>-665.29917145599995</v>
      </c>
      <c r="S38">
        <v>-665.29465665299995</v>
      </c>
      <c r="T38">
        <v>-665.28937489199996</v>
      </c>
      <c r="U38">
        <v>-665.28195103999997</v>
      </c>
      <c r="V38">
        <v>-665.26420515799998</v>
      </c>
      <c r="W38">
        <v>-665.26784407499997</v>
      </c>
      <c r="X38" s="13" t="s">
        <v>23</v>
      </c>
      <c r="Y38" s="3">
        <f t="shared" si="3"/>
        <v>-2.6396581014528642</v>
      </c>
      <c r="Z38" s="3">
        <f t="shared" si="4"/>
        <v>-2.7527016186381719</v>
      </c>
      <c r="AA38" s="3">
        <f t="shared" si="5"/>
        <v>-2.7836257516480911</v>
      </c>
      <c r="AB38" s="3">
        <f t="shared" si="6"/>
        <v>-2.6607707383331172</v>
      </c>
      <c r="AC38" s="3">
        <f t="shared" si="7"/>
        <v>-2.5170455707057351</v>
      </c>
      <c r="AD38" s="3">
        <f t="shared" si="8"/>
        <v>-2.3150306796228595</v>
      </c>
      <c r="AE38" s="3">
        <f t="shared" si="9"/>
        <v>-1.832136836992051</v>
      </c>
      <c r="AF38" s="3">
        <f t="shared" si="10"/>
        <v>-1.93115759082896</v>
      </c>
      <c r="AJ38">
        <v>-663.26804000000004</v>
      </c>
      <c r="AK38">
        <v>-663.26354300000003</v>
      </c>
      <c r="AL38">
        <v>-663.25610600000005</v>
      </c>
      <c r="AM38">
        <v>-663.239957</v>
      </c>
      <c r="AN38">
        <v>-663.22702900000002</v>
      </c>
      <c r="AO38">
        <v>-663.22232199999996</v>
      </c>
      <c r="AP38">
        <v>-663.20493399999998</v>
      </c>
      <c r="AQ38">
        <v>-663.18264099999999</v>
      </c>
      <c r="AS38" s="3">
        <f>(AJ38-$AJ$29)*$B$2</f>
        <v>-2.450124300520923</v>
      </c>
      <c r="AT38" s="3">
        <f>(AK38-$AJ$29)*$B$2</f>
        <v>-2.3277537353205191</v>
      </c>
      <c r="AU38" s="3">
        <f>(AL38-$AJ$29)*$B$2</f>
        <v>-2.1253810661210166</v>
      </c>
      <c r="AV38" s="3">
        <f>(AM38-$AJ$29)*$B$2</f>
        <v>-1.6859409377198937</v>
      </c>
      <c r="AW38" s="3">
        <f>(AN38-$AJ$29)*$B$2</f>
        <v>-1.3341493729202185</v>
      </c>
      <c r="AX38" s="3">
        <f>(AO38-$AJ$29)*$B$2</f>
        <v>-1.206064371718774</v>
      </c>
      <c r="AY38" s="3">
        <f>(AP38-$AJ$29)*$B$2</f>
        <v>-0.7329090709192464</v>
      </c>
      <c r="AZ38" s="3">
        <f>(AQ38-$AJ$29)*$B$2</f>
        <v>-0.12628087211950298</v>
      </c>
    </row>
    <row r="39" spans="7:52" x14ac:dyDescent="0.2">
      <c r="G39" t="s">
        <v>121</v>
      </c>
      <c r="H39">
        <v>-665.28089999999997</v>
      </c>
      <c r="O39" s="13" t="s">
        <v>80</v>
      </c>
      <c r="P39" s="2">
        <v>-665.27569130500001</v>
      </c>
      <c r="Q39">
        <v>-665.29586050900002</v>
      </c>
      <c r="R39" s="5">
        <v>-665.29358481199995</v>
      </c>
      <c r="S39">
        <v>-665.29628661900006</v>
      </c>
      <c r="T39">
        <v>-665.29992455599995</v>
      </c>
      <c r="U39">
        <v>-665.298054654</v>
      </c>
      <c r="V39">
        <v>-665.29683320000004</v>
      </c>
      <c r="W39">
        <v>-665.27317710900002</v>
      </c>
      <c r="X39" s="13" t="s">
        <v>80</v>
      </c>
      <c r="Y39" s="3">
        <f t="shared" si="3"/>
        <v>-2.1446932746980076</v>
      </c>
      <c r="Z39" s="3">
        <f t="shared" si="4"/>
        <v>-2.693529586264749</v>
      </c>
      <c r="AA39" s="3">
        <f t="shared" si="5"/>
        <v>-2.6316042297775679</v>
      </c>
      <c r="AB39" s="3">
        <f t="shared" si="6"/>
        <v>-2.7051247211416984</v>
      </c>
      <c r="AC39" s="3">
        <f t="shared" si="7"/>
        <v>-2.8041188076080146</v>
      </c>
      <c r="AD39" s="3">
        <f t="shared" si="8"/>
        <v>-2.7532357823460916</v>
      </c>
      <c r="AE39" s="3">
        <f t="shared" si="9"/>
        <v>-2.7199980646807682</v>
      </c>
      <c r="AF39" s="3">
        <f t="shared" si="10"/>
        <v>-2.0762779788246033</v>
      </c>
      <c r="AH39" s="5">
        <f>Y39-Y38</f>
        <v>0.49496482675485654</v>
      </c>
      <c r="AJ39">
        <v>-663.24961399999995</v>
      </c>
      <c r="AK39">
        <v>-663.25310899999999</v>
      </c>
      <c r="AL39">
        <v>-663.24387000000002</v>
      </c>
      <c r="AM39">
        <v>-663.23211500000002</v>
      </c>
      <c r="AN39">
        <v>-663.22161400000005</v>
      </c>
      <c r="AO39">
        <v>-663.22883400000001</v>
      </c>
      <c r="AP39">
        <v>-663.21453299999996</v>
      </c>
      <c r="AQ39">
        <v>-663.19055200000003</v>
      </c>
      <c r="AS39" s="3">
        <f>(AJ39-$AJ$29)*$B$2</f>
        <v>-1.9487233589184623</v>
      </c>
      <c r="AT39" s="3">
        <f>(AK39-$AJ$29)*$B$2</f>
        <v>-2.0438279009196472</v>
      </c>
      <c r="AU39" s="3">
        <f>(AL39-$AJ$29)*$B$2</f>
        <v>-1.7924199285202034</v>
      </c>
      <c r="AV39" s="3">
        <f>(AM39-$AJ$29)*$B$2</f>
        <v>-1.4725475705203737</v>
      </c>
      <c r="AW39" s="3">
        <f>(AN39-$AJ$29)*$B$2</f>
        <v>-1.1867985589210115</v>
      </c>
      <c r="AX39" s="3">
        <f>(AO39-$AJ$29)*$B$2</f>
        <v>-1.3832663109199541</v>
      </c>
      <c r="AY39" s="3">
        <f>(AP39-$AJ$29)*$B$2</f>
        <v>-0.99411321931870622</v>
      </c>
      <c r="AZ39" s="3">
        <f>(AQ39-$AJ$29)*$B$2</f>
        <v>-0.34155183972046976</v>
      </c>
    </row>
    <row r="40" spans="7:52" x14ac:dyDescent="0.2">
      <c r="G40" t="s">
        <v>98</v>
      </c>
      <c r="H40">
        <v>-665.28161999999998</v>
      </c>
      <c r="O40" s="13" t="s">
        <v>81</v>
      </c>
      <c r="P40" s="2">
        <v>-665.29388056599998</v>
      </c>
      <c r="Q40">
        <v>-665.29363489000002</v>
      </c>
      <c r="R40" s="5">
        <v>-665.292604224</v>
      </c>
      <c r="S40">
        <v>-665.29483985100001</v>
      </c>
      <c r="T40">
        <v>-665.29309564699997</v>
      </c>
      <c r="U40">
        <v>-665.28716293599996</v>
      </c>
      <c r="V40">
        <v>-665.279847045</v>
      </c>
      <c r="W40">
        <v>-665.255528906</v>
      </c>
      <c r="X40" s="13" t="s">
        <v>81</v>
      </c>
      <c r="Y40" s="3">
        <f t="shared" si="3"/>
        <v>-2.6396521693249269</v>
      </c>
      <c r="Z40" s="3">
        <f t="shared" si="4"/>
        <v>-2.632966932284329</v>
      </c>
      <c r="AA40" s="3">
        <f t="shared" si="5"/>
        <v>-2.604920861358194</v>
      </c>
      <c r="AB40" s="3">
        <f t="shared" si="6"/>
        <v>-2.6657558490315183</v>
      </c>
      <c r="AC40" s="3">
        <f t="shared" si="7"/>
        <v>-2.618293267464213</v>
      </c>
      <c r="AD40" s="3">
        <f t="shared" si="8"/>
        <v>-2.4568547088162314</v>
      </c>
      <c r="AE40" s="3">
        <f t="shared" si="9"/>
        <v>-2.2577776092816655</v>
      </c>
      <c r="AF40" s="3">
        <f t="shared" si="10"/>
        <v>-1.5960421380692165</v>
      </c>
      <c r="AJ40">
        <v>-663.26800000000003</v>
      </c>
      <c r="AK40">
        <v>-663.26178900000002</v>
      </c>
      <c r="AL40">
        <v>-663.25307999999995</v>
      </c>
      <c r="AM40">
        <v>-663.24247100000002</v>
      </c>
      <c r="AN40">
        <v>-663.23873900000001</v>
      </c>
      <c r="AO40">
        <v>-663.22910899999999</v>
      </c>
      <c r="AP40">
        <v>-663.20278599999995</v>
      </c>
      <c r="AQ40">
        <v>-663.17185600000005</v>
      </c>
      <c r="AS40" s="3">
        <f>(AJ40-$AJ$29)*$B$2</f>
        <v>-2.4490358365205775</v>
      </c>
      <c r="AT40" s="3">
        <f>(AK40-$AJ$29)*$B$2</f>
        <v>-2.280024588920373</v>
      </c>
      <c r="AU40" s="3">
        <f>(AL40-$AJ$29)*$B$2</f>
        <v>-2.0430387645185459</v>
      </c>
      <c r="AV40" s="3">
        <f>(AM40-$AJ$29)*$B$2</f>
        <v>-1.7543509001204167</v>
      </c>
      <c r="AW40" s="3">
        <f>(AN40-$AJ$29)*$B$2</f>
        <v>-1.6527972089200462</v>
      </c>
      <c r="AX40" s="3">
        <f>(AO40-$AJ$29)*$B$2</f>
        <v>-1.3907495009196227</v>
      </c>
      <c r="AY40" s="3">
        <f>(AP40-$AJ$29)*$B$2</f>
        <v>-0.67445855411832689</v>
      </c>
      <c r="AZ40" s="3">
        <f>(AQ40-$AJ$29)*$B$2</f>
        <v>0.16719623387890917</v>
      </c>
    </row>
    <row r="41" spans="7:52" x14ac:dyDescent="0.2">
      <c r="G41" t="s">
        <v>67</v>
      </c>
      <c r="H41">
        <v>-665.28186000000005</v>
      </c>
      <c r="O41" s="13" t="s">
        <v>123</v>
      </c>
      <c r="P41">
        <v>-665.18706684000006</v>
      </c>
      <c r="Q41">
        <v>-665.19670558300004</v>
      </c>
      <c r="R41">
        <v>-665.22956341400004</v>
      </c>
      <c r="S41">
        <v>-665.21435055500001</v>
      </c>
      <c r="T41">
        <v>-665.20634620299995</v>
      </c>
      <c r="U41">
        <v>-665.20158990300001</v>
      </c>
      <c r="V41">
        <v>-665.196424643</v>
      </c>
      <c r="W41">
        <v>-665.159938205</v>
      </c>
      <c r="X41" s="13" t="s">
        <v>123</v>
      </c>
      <c r="Y41" s="3">
        <f t="shared" si="3"/>
        <v>0.26692021709470193</v>
      </c>
      <c r="Z41" s="3">
        <f t="shared" si="4"/>
        <v>4.6345980763851458E-3</v>
      </c>
      <c r="AA41" s="3">
        <f t="shared" si="5"/>
        <v>-0.88947955596324668</v>
      </c>
      <c r="AB41" s="3">
        <f t="shared" si="6"/>
        <v>-0.47551332199802432</v>
      </c>
      <c r="AC41" s="3">
        <f t="shared" si="7"/>
        <v>-0.25770209711326714</v>
      </c>
      <c r="AD41" s="3">
        <f t="shared" si="8"/>
        <v>-0.12827556403490031</v>
      </c>
      <c r="AE41" s="3">
        <f t="shared" si="9"/>
        <v>1.2279424981439706E-2</v>
      </c>
      <c r="AF41" s="3">
        <f t="shared" si="10"/>
        <v>1.005133781262163</v>
      </c>
      <c r="AH41" s="5">
        <f>Y41-Y40</f>
        <v>2.9065723864196289</v>
      </c>
      <c r="AJ41">
        <v>-663.15926300000001</v>
      </c>
      <c r="AK41">
        <v>-663.16282699999999</v>
      </c>
      <c r="AL41">
        <v>-663.17097799999999</v>
      </c>
      <c r="AM41">
        <v>-663.16628500000002</v>
      </c>
      <c r="AN41">
        <v>-663.14865099999997</v>
      </c>
      <c r="AO41">
        <v>-663.12063599999999</v>
      </c>
      <c r="AP41">
        <v>-663.18853200000001</v>
      </c>
      <c r="AQ41">
        <v>-663.07273899999996</v>
      </c>
      <c r="AS41" s="3">
        <f>(AJ41-$AJ$29)*$B$2</f>
        <v>0.50987191267994447</v>
      </c>
      <c r="AT41" s="3">
        <f>(AK41-$AJ$29)*$B$2</f>
        <v>0.41288977028040635</v>
      </c>
      <c r="AU41" s="3">
        <f>(AL41-$AJ$29)*$B$2</f>
        <v>0.19108801868046021</v>
      </c>
      <c r="AV41" s="3">
        <f>(AM41-$AJ$29)*$B$2</f>
        <v>0.31879205747977302</v>
      </c>
      <c r="AW41" s="3">
        <f>(AN41-$AJ$29)*$B$2</f>
        <v>0.79864141188096138</v>
      </c>
      <c r="AX41" s="3">
        <f>(AO41-$AJ$29)*$B$2</f>
        <v>1.5609743858804752</v>
      </c>
      <c r="AY41" s="3">
        <f>(AP41-$AJ$29)*$B$2</f>
        <v>-0.28658440772003713</v>
      </c>
      <c r="AZ41" s="3">
        <f>(AQ41-$AJ$29)*$B$2</f>
        <v>2.8643283910814139</v>
      </c>
    </row>
    <row r="42" spans="7:52" x14ac:dyDescent="0.2">
      <c r="G42" t="s">
        <v>64</v>
      </c>
      <c r="H42">
        <v>-665.28219999999999</v>
      </c>
      <c r="O42" s="13" t="s">
        <v>124</v>
      </c>
      <c r="P42">
        <v>-665.22470739300002</v>
      </c>
      <c r="Q42">
        <v>-665.28693582300002</v>
      </c>
      <c r="R42">
        <v>-665.28444845599995</v>
      </c>
      <c r="S42">
        <v>-665.26077237699997</v>
      </c>
      <c r="T42">
        <v>-665.27737184099999</v>
      </c>
      <c r="U42">
        <v>-665.269211649</v>
      </c>
      <c r="V42">
        <v>-665.25404037700002</v>
      </c>
      <c r="W42">
        <v>-665.23340353499998</v>
      </c>
      <c r="X42" s="13" t="s">
        <v>124</v>
      </c>
      <c r="Y42" s="3">
        <f t="shared" si="3"/>
        <v>-0.75733945491901411</v>
      </c>
      <c r="Z42" s="3">
        <f t="shared" si="4"/>
        <v>-2.4506746007071412</v>
      </c>
      <c r="AA42" s="3">
        <f t="shared" si="5"/>
        <v>-2.3829893648479934</v>
      </c>
      <c r="AB42" s="3">
        <f t="shared" si="6"/>
        <v>-1.7387253735320432</v>
      </c>
      <c r="AC42" s="3">
        <f t="shared" si="7"/>
        <v>-2.1904233481150839</v>
      </c>
      <c r="AD42" s="3">
        <f t="shared" si="8"/>
        <v>-1.9683714674881236</v>
      </c>
      <c r="AE42" s="3">
        <f t="shared" si="9"/>
        <v>-1.5555368823336031</v>
      </c>
      <c r="AF42" s="3">
        <f t="shared" si="10"/>
        <v>-0.99397539256519352</v>
      </c>
      <c r="AJ42">
        <v>-663.20559700000001</v>
      </c>
      <c r="AK42">
        <v>-663.25186499999995</v>
      </c>
      <c r="AL42">
        <v>-663.214697</v>
      </c>
      <c r="AM42">
        <v>-663.21266200000002</v>
      </c>
      <c r="AN42">
        <v>-663.224782</v>
      </c>
      <c r="AO42">
        <v>-663.20595800000001</v>
      </c>
      <c r="AP42">
        <v>-663.17775500000005</v>
      </c>
      <c r="AQ42">
        <v>-663.14558</v>
      </c>
      <c r="AS42" s="3">
        <f>(AJ42-$AJ$29)*$B$2</f>
        <v>-0.75095036172010055</v>
      </c>
      <c r="AT42" s="3">
        <f>(AK42-$AJ$29)*$B$2</f>
        <v>-2.0099766705184927</v>
      </c>
      <c r="AU42" s="3">
        <f>(AL42-$AJ$29)*$B$2</f>
        <v>-0.99857592171981346</v>
      </c>
      <c r="AV42" s="3">
        <f>(AM42-$AJ$29)*$B$2</f>
        <v>-0.94320031572041141</v>
      </c>
      <c r="AW42" s="3">
        <f>(AN42-$AJ$29)*$B$2</f>
        <v>-1.2730049077199135</v>
      </c>
      <c r="AX42" s="3">
        <f>(AO42-$AJ$29)*$B$2</f>
        <v>-0.76077374932004771</v>
      </c>
      <c r="AY42" s="3">
        <f>(AP42-$AJ$29)*$B$2</f>
        <v>6.6750054789245956E-3</v>
      </c>
      <c r="AZ42" s="3">
        <f>(AQ42-$AJ$29)*$B$2</f>
        <v>0.88220823548034022</v>
      </c>
    </row>
    <row r="43" spans="7:52" x14ac:dyDescent="0.2">
      <c r="G43" t="s">
        <v>113</v>
      </c>
      <c r="H43">
        <v>-665.28458000000001</v>
      </c>
      <c r="O43" s="1" t="s">
        <v>149</v>
      </c>
      <c r="P43">
        <v>-665.25454153800001</v>
      </c>
      <c r="Q43">
        <v>-665.27017109400003</v>
      </c>
      <c r="R43">
        <v>-665.26319247799995</v>
      </c>
      <c r="S43">
        <v>-665.26328880899996</v>
      </c>
      <c r="T43">
        <v>-665.27301729500005</v>
      </c>
      <c r="U43">
        <v>-665.26045674900001</v>
      </c>
      <c r="V43">
        <v>-665.23201394499995</v>
      </c>
      <c r="W43">
        <v>-665.21334196299995</v>
      </c>
      <c r="X43" s="1" t="s">
        <v>149</v>
      </c>
      <c r="Y43" s="3">
        <f t="shared" si="3"/>
        <v>-1.5691742750008852</v>
      </c>
      <c r="Z43" s="3">
        <f t="shared" si="4"/>
        <v>-1.9944795010510754</v>
      </c>
      <c r="AA43" s="3">
        <f t="shared" si="5"/>
        <v>-1.8045801939032144</v>
      </c>
      <c r="AB43" s="3">
        <f t="shared" si="6"/>
        <v>-1.8072015145430547</v>
      </c>
      <c r="AC43" s="3">
        <f t="shared" si="7"/>
        <v>-2.0719291841829803</v>
      </c>
      <c r="AD43" s="3">
        <f t="shared" si="8"/>
        <v>-1.7301366306485222</v>
      </c>
      <c r="AE43" s="3">
        <f t="shared" si="9"/>
        <v>-0.95616242532035822</v>
      </c>
      <c r="AF43" s="3">
        <f t="shared" si="10"/>
        <v>-0.44806791992913775</v>
      </c>
      <c r="AH43" s="5">
        <f>Y43-Y42</f>
        <v>-0.81183482008187113</v>
      </c>
      <c r="AJ43">
        <v>-663.22204699999998</v>
      </c>
      <c r="AK43">
        <v>-663.22411599999998</v>
      </c>
      <c r="AL43">
        <v>-663.23974799999996</v>
      </c>
      <c r="AM43">
        <v>-663.22507599999994</v>
      </c>
      <c r="AN43">
        <v>-663.21458099999995</v>
      </c>
      <c r="AO43">
        <v>-663.19434200000001</v>
      </c>
      <c r="AP43">
        <v>-663.15844600000003</v>
      </c>
      <c r="AQ43">
        <v>-663.13825999999995</v>
      </c>
      <c r="AS43" s="3">
        <f>(AJ43-$AJ$29)*$B$2</f>
        <v>-1.1985811817191057</v>
      </c>
      <c r="AT43" s="3">
        <f>(AK43-$AJ$29)*$B$2</f>
        <v>-1.2548819821192654</v>
      </c>
      <c r="AU43" s="3">
        <f>(AL43-$AJ$29)*$B$2</f>
        <v>-1.6802537133187845</v>
      </c>
      <c r="AV43" s="3">
        <f>(AM43-$AJ$29)*$B$2</f>
        <v>-1.2810051181182764</v>
      </c>
      <c r="AW43" s="3">
        <f>(AN43-$AJ$29)*$B$2</f>
        <v>-0.99541937611850217</v>
      </c>
      <c r="AX43" s="3">
        <f>(AO43-$AJ$29)*$B$2</f>
        <v>-0.44468380371994903</v>
      </c>
      <c r="AY43" s="3">
        <f>(AP43-$AJ$29)*$B$2</f>
        <v>0.53210378987949913</v>
      </c>
      <c r="AZ43" s="3">
        <f>(AQ43-$AJ$29)*$B$2</f>
        <v>1.0813971474816935</v>
      </c>
    </row>
    <row r="44" spans="7:52" x14ac:dyDescent="0.2">
      <c r="G44" t="s">
        <v>32</v>
      </c>
      <c r="H44">
        <v>-665.28544999999997</v>
      </c>
      <c r="O44" s="13" t="s">
        <v>150</v>
      </c>
      <c r="P44">
        <v>-665.27676807099999</v>
      </c>
      <c r="Q44">
        <v>-665.28740281600005</v>
      </c>
      <c r="R44">
        <v>-665.28268228299999</v>
      </c>
      <c r="S44">
        <v>-665.27912992500001</v>
      </c>
      <c r="T44">
        <v>-665.27933701899997</v>
      </c>
      <c r="U44">
        <v>-665.27328820000002</v>
      </c>
      <c r="V44">
        <v>-665.24840562400004</v>
      </c>
      <c r="W44">
        <v>-665.24562368399995</v>
      </c>
      <c r="X44" s="13" t="s">
        <v>150</v>
      </c>
      <c r="Y44" s="3">
        <f t="shared" si="3"/>
        <v>-2.1739938003831414</v>
      </c>
      <c r="Z44" s="3">
        <f t="shared" si="4"/>
        <v>-2.4633822274268073</v>
      </c>
      <c r="AA44" s="3">
        <f t="shared" si="5"/>
        <v>-2.3349289716421593</v>
      </c>
      <c r="AB44" s="3">
        <f t="shared" si="6"/>
        <v>-2.238263626689931</v>
      </c>
      <c r="AC44" s="3">
        <f t="shared" si="7"/>
        <v>-2.2438989857792753</v>
      </c>
      <c r="AD44" s="3">
        <f t="shared" si="8"/>
        <v>-2.0793009426804199</v>
      </c>
      <c r="AE44" s="3">
        <f t="shared" si="9"/>
        <v>-1.4022062375993154</v>
      </c>
      <c r="AF44" s="3">
        <f t="shared" si="10"/>
        <v>-1.3265051990928447</v>
      </c>
      <c r="AJ44">
        <v>-663.25415499999997</v>
      </c>
      <c r="AK44">
        <v>-663.25186499999995</v>
      </c>
      <c r="AL44">
        <v>-663.24398799999994</v>
      </c>
      <c r="AM44">
        <v>-663.23338100000001</v>
      </c>
      <c r="AN44">
        <v>-663.22484099999997</v>
      </c>
      <c r="AO44">
        <v>-663.20293800000002</v>
      </c>
      <c r="AP44">
        <v>-663.17253300000004</v>
      </c>
      <c r="AQ44">
        <v>-663.15616999999997</v>
      </c>
      <c r="AS44" s="3">
        <f>(AJ44-$AJ$29)*$B$2</f>
        <v>-2.072291234518937</v>
      </c>
      <c r="AT44" s="3">
        <f>(AK44-$AJ$29)*$B$2</f>
        <v>-2.0099766705184927</v>
      </c>
      <c r="AU44" s="3">
        <f>(AL44-$AJ$29)*$B$2</f>
        <v>-1.7956308973182835</v>
      </c>
      <c r="AV44" s="3">
        <f>(AM44-$AJ$29)*$B$2</f>
        <v>-1.5069974561200168</v>
      </c>
      <c r="AW44" s="3">
        <f>(AN44-$AJ$29)*$B$2</f>
        <v>-1.2746103921189536</v>
      </c>
      <c r="AX44" s="3">
        <f>(AO44-$AJ$29)*$B$2</f>
        <v>-0.67859471732025856</v>
      </c>
      <c r="AY44" s="3">
        <f>(AP44-$AJ$29)*$B$2</f>
        <v>0.14877398067901687</v>
      </c>
      <c r="AZ44" s="3">
        <f>(AQ44-$AJ$29)*$B$2</f>
        <v>0.59403739148090551</v>
      </c>
    </row>
    <row r="45" spans="7:52" x14ac:dyDescent="0.2">
      <c r="G45" t="s">
        <v>56</v>
      </c>
      <c r="H45">
        <v>-665.28860999999995</v>
      </c>
      <c r="O45" s="1" t="s">
        <v>154</v>
      </c>
      <c r="P45">
        <v>-665.21384460499996</v>
      </c>
      <c r="Q45">
        <v>-665.210508592</v>
      </c>
      <c r="R45">
        <v>-665.20400495700005</v>
      </c>
      <c r="S45">
        <v>-665.216080014</v>
      </c>
      <c r="T45">
        <v>-665.22136961199999</v>
      </c>
      <c r="U45">
        <v>-665.22725770299996</v>
      </c>
      <c r="V45">
        <v>-665.23181910999995</v>
      </c>
      <c r="W45">
        <v>-665.23637225100003</v>
      </c>
      <c r="X45" s="1" t="s">
        <v>154</v>
      </c>
      <c r="Y45" s="3">
        <f t="shared" si="3"/>
        <v>-0.46174561297674399</v>
      </c>
      <c r="Z45" s="3">
        <f t="shared" si="4"/>
        <v>-0.37096736162685717</v>
      </c>
      <c r="AA45" s="3">
        <f t="shared" si="5"/>
        <v>-0.19399304746236598</v>
      </c>
      <c r="AB45" s="3">
        <f t="shared" si="6"/>
        <v>-0.52257466852213097</v>
      </c>
      <c r="AC45" s="3">
        <f t="shared" si="7"/>
        <v>-0.66651309345866683</v>
      </c>
      <c r="AD45" s="3">
        <f t="shared" si="8"/>
        <v>-0.8267374705135685</v>
      </c>
      <c r="AE45" s="3">
        <f t="shared" si="9"/>
        <v>-0.95086065323430224</v>
      </c>
      <c r="AF45" s="3">
        <f t="shared" si="10"/>
        <v>-1.074758904872287</v>
      </c>
      <c r="AH45" s="5">
        <f>Y45-Y44</f>
        <v>1.7122481874063973</v>
      </c>
      <c r="AJ45">
        <v>-663.22411199999999</v>
      </c>
      <c r="AK45">
        <v>-663.21407299999998</v>
      </c>
      <c r="AL45">
        <v>-663.21439699999996</v>
      </c>
      <c r="AM45">
        <v>-663.21794299999999</v>
      </c>
      <c r="AN45">
        <v>-663.20488499999999</v>
      </c>
      <c r="AO45">
        <v>-663.191239</v>
      </c>
      <c r="AP45">
        <v>-663.17859199999998</v>
      </c>
      <c r="AS45" s="3">
        <f>(AJ45-$AJ$29)*$B$2</f>
        <v>-1.2547731357195402</v>
      </c>
      <c r="AT45" s="3">
        <f>(AK45-$AJ$29)*$B$2</f>
        <v>-0.98159588331937353</v>
      </c>
      <c r="AU45" s="3">
        <f>(AL45-$AJ$29)*$B$2</f>
        <v>-0.99041244171876908</v>
      </c>
      <c r="AV45" s="3">
        <f>(AM45-$AJ$29)*$B$2</f>
        <v>-1.0869047753195438</v>
      </c>
      <c r="AW45" s="3">
        <f>(AN45-$AJ$29)*$B$2</f>
        <v>-0.7315757025195192</v>
      </c>
      <c r="AX45" s="3">
        <f>(AO45-$AJ$29)*$B$2</f>
        <v>-0.36024620891967502</v>
      </c>
      <c r="AY45" s="3">
        <f>(AP45-$AJ$29)*$B$2</f>
        <v>-1.610110371925607E-2</v>
      </c>
      <c r="AZ45" s="3">
        <f>(AQ45-$AJ$29)*$B$2</f>
        <v>18046.13447296348</v>
      </c>
    </row>
    <row r="46" spans="7:52" x14ac:dyDescent="0.2">
      <c r="G46" t="s">
        <v>105</v>
      </c>
      <c r="H46">
        <v>-665.28953000000001</v>
      </c>
      <c r="O46" s="1" t="s">
        <v>155</v>
      </c>
      <c r="P46">
        <v>-665.22032959399996</v>
      </c>
      <c r="Q46">
        <v>-665.239450035</v>
      </c>
      <c r="R46">
        <v>-665.27124780500003</v>
      </c>
      <c r="S46">
        <v>-665.23946825600001</v>
      </c>
      <c r="T46">
        <v>-665.24593746599999</v>
      </c>
      <c r="U46">
        <v>-665.25606469800005</v>
      </c>
      <c r="V46">
        <v>-665.26135696300003</v>
      </c>
      <c r="W46">
        <v>-665.24464063300002</v>
      </c>
      <c r="X46" s="1" t="s">
        <v>155</v>
      </c>
      <c r="Y46" s="3">
        <f t="shared" si="3"/>
        <v>-0.63821253964915747</v>
      </c>
      <c r="Z46" s="3">
        <f t="shared" si="4"/>
        <v>-1.1585103319658721</v>
      </c>
      <c r="AA46" s="3">
        <f t="shared" si="5"/>
        <v>-2.0237785300985682</v>
      </c>
      <c r="AB46" s="3">
        <f t="shared" si="6"/>
        <v>-1.1590061545296031</v>
      </c>
      <c r="AC46" s="3">
        <f t="shared" si="7"/>
        <v>-1.3350437093649898</v>
      </c>
      <c r="AD46" s="3">
        <f t="shared" si="8"/>
        <v>-1.6106218956577936</v>
      </c>
      <c r="AE46" s="3">
        <f t="shared" si="9"/>
        <v>-1.7546328939312503</v>
      </c>
      <c r="AF46" s="3">
        <f t="shared" si="10"/>
        <v>-1.2997548085030222</v>
      </c>
      <c r="AJ46">
        <v>-663.19752500000004</v>
      </c>
      <c r="AK46">
        <v>-663.20469500000002</v>
      </c>
      <c r="AL46">
        <v>-663.20014900000001</v>
      </c>
      <c r="AM46">
        <v>-663.208662</v>
      </c>
      <c r="AN46">
        <v>-663.20542499999999</v>
      </c>
      <c r="AO46">
        <v>-663.18590400000005</v>
      </c>
      <c r="AP46">
        <v>-663.18053599999996</v>
      </c>
      <c r="AQ46">
        <v>-663.15019199999995</v>
      </c>
      <c r="AS46" s="3">
        <f>(AJ46-$AJ$29)*$B$2</f>
        <v>-0.53129832652091402</v>
      </c>
      <c r="AT46" s="3">
        <f>(AK46-$AJ$29)*$B$2</f>
        <v>-0.72640549852019831</v>
      </c>
      <c r="AU46" s="3">
        <f>(AL46-$AJ$29)*$B$2</f>
        <v>-0.6027015649200671</v>
      </c>
      <c r="AV46" s="3">
        <f>(AM46-$AJ$29)*$B$2</f>
        <v>-0.83435391571989159</v>
      </c>
      <c r="AW46" s="3">
        <f>(AN46-$AJ$29)*$B$2</f>
        <v>-0.74626996651954303</v>
      </c>
      <c r="AX46" s="3">
        <f>(AO46-$AJ$29)*$B$2</f>
        <v>-0.21507232292115896</v>
      </c>
      <c r="AY46" s="3">
        <f>(AP46-$AJ$29)*$B$2</f>
        <v>-6.9000454118722881E-2</v>
      </c>
      <c r="AZ46" s="3">
        <f>(AQ46-$AJ$29)*$B$2</f>
        <v>0.7567083362816498</v>
      </c>
    </row>
    <row r="47" spans="7:52" x14ac:dyDescent="0.2">
      <c r="G47" t="s">
        <v>93</v>
      </c>
      <c r="H47" s="1">
        <v>-665.29387999999994</v>
      </c>
      <c r="O47" s="13" t="s">
        <v>152</v>
      </c>
      <c r="P47">
        <v>-665.25886148899997</v>
      </c>
      <c r="Q47">
        <v>-665.28962723200004</v>
      </c>
      <c r="R47">
        <v>-665.28541789899998</v>
      </c>
      <c r="S47">
        <v>-665.29034461900005</v>
      </c>
      <c r="T47">
        <v>-665.28626727699998</v>
      </c>
      <c r="U47">
        <v>-665.28418455600001</v>
      </c>
      <c r="V47">
        <v>-665.27560055699996</v>
      </c>
      <c r="W47">
        <v>-665.25757414700001</v>
      </c>
      <c r="X47" s="13" t="s">
        <v>152</v>
      </c>
      <c r="Y47" s="3">
        <f t="shared" si="3"/>
        <v>-1.6867270536313081</v>
      </c>
      <c r="Z47" s="3">
        <f t="shared" si="4"/>
        <v>-2.5239121458521354</v>
      </c>
      <c r="AA47" s="3">
        <f t="shared" si="5"/>
        <v>-2.4093694599876336</v>
      </c>
      <c r="AB47" s="3">
        <f t="shared" si="6"/>
        <v>-2.5434333939415747</v>
      </c>
      <c r="AC47" s="3">
        <f t="shared" si="7"/>
        <v>-2.4324823943723812</v>
      </c>
      <c r="AD47" s="3">
        <f t="shared" si="8"/>
        <v>-2.3758082236097282</v>
      </c>
      <c r="AE47" s="3">
        <f t="shared" si="9"/>
        <v>-2.1422238764199064</v>
      </c>
      <c r="AF47" s="3">
        <f t="shared" si="10"/>
        <v>-1.6516964180653311</v>
      </c>
      <c r="AH47" s="5">
        <f>Y47-Y46</f>
        <v>-1.0485145139821506</v>
      </c>
      <c r="AJ47">
        <v>-663.23382800000002</v>
      </c>
      <c r="AK47">
        <v>-663.24580100000003</v>
      </c>
      <c r="AL47">
        <v>-663.24627999999996</v>
      </c>
      <c r="AM47">
        <v>-663.23478699999998</v>
      </c>
      <c r="AN47">
        <v>-663.23388499999999</v>
      </c>
      <c r="AO47">
        <v>-663.22832700000004</v>
      </c>
      <c r="AP47">
        <v>-663.21453299999996</v>
      </c>
      <c r="AQ47">
        <v>-663.16758200000004</v>
      </c>
      <c r="AS47" s="3">
        <f>(AJ47-$AJ$29)*$B$2</f>
        <v>-1.5191610413202428</v>
      </c>
      <c r="AT47" s="3">
        <f>(AK47-$AJ$29)*$B$2</f>
        <v>-1.8449655281205632</v>
      </c>
      <c r="AU47" s="3">
        <f>(AL47-$AJ$29)*$B$2</f>
        <v>-1.8579998845185908</v>
      </c>
      <c r="AV47" s="3">
        <f>(AM47-$AJ$29)*$B$2</f>
        <v>-1.5452569657193225</v>
      </c>
      <c r="AW47" s="3">
        <f>(AN47-$AJ$29)*$B$2</f>
        <v>-1.5207121025194204</v>
      </c>
      <c r="AX47" s="3">
        <f>(AO47-$AJ$29)*$B$2</f>
        <v>-1.3694700297207569</v>
      </c>
      <c r="AY47" s="3">
        <f>(AP47-$AJ$29)*$B$2</f>
        <v>-0.99411321931870622</v>
      </c>
      <c r="AZ47" s="3">
        <f>(AQ47-$AJ$29)*$B$2</f>
        <v>0.28349861227916595</v>
      </c>
    </row>
    <row r="50" spans="15:29" x14ac:dyDescent="0.2">
      <c r="P50" s="1" t="s">
        <v>216</v>
      </c>
      <c r="Q50" s="1" t="s">
        <v>216</v>
      </c>
      <c r="R50" s="1" t="s">
        <v>236</v>
      </c>
      <c r="S50" s="19" t="s">
        <v>222</v>
      </c>
      <c r="T50" s="19" t="s">
        <v>222</v>
      </c>
      <c r="U50" s="19" t="s">
        <v>223</v>
      </c>
      <c r="V50" s="19" t="s">
        <v>224</v>
      </c>
      <c r="W50" s="1" t="s">
        <v>217</v>
      </c>
      <c r="X50" s="20" t="s">
        <v>225</v>
      </c>
      <c r="Y50" s="20" t="s">
        <v>226</v>
      </c>
      <c r="Z50" s="1" t="s">
        <v>227</v>
      </c>
      <c r="AA50" s="1" t="s">
        <v>228</v>
      </c>
      <c r="AB50" s="1" t="s">
        <v>243</v>
      </c>
      <c r="AC50" s="1" t="s">
        <v>233</v>
      </c>
    </row>
    <row r="51" spans="15:29" x14ac:dyDescent="0.2">
      <c r="O51" s="1" t="s">
        <v>221</v>
      </c>
      <c r="P51" s="1"/>
      <c r="Q51" s="1"/>
      <c r="R51" s="1"/>
      <c r="S51" s="19"/>
      <c r="T51" s="19"/>
      <c r="X51">
        <v>-0.17616999999999999</v>
      </c>
      <c r="Y51">
        <v>-0.10727</v>
      </c>
    </row>
    <row r="52" spans="15:29" x14ac:dyDescent="0.2">
      <c r="O52" s="1" t="s">
        <v>9</v>
      </c>
      <c r="P52">
        <v>1.266</v>
      </c>
      <c r="Q52">
        <v>1.292</v>
      </c>
      <c r="R52">
        <v>178.72</v>
      </c>
      <c r="S52">
        <v>547.63900000000001</v>
      </c>
      <c r="T52">
        <v>738.25040000000001</v>
      </c>
      <c r="U52">
        <v>1145.269</v>
      </c>
      <c r="V52">
        <v>1623.5781999999999</v>
      </c>
      <c r="X52">
        <v>-0.20782999999999999</v>
      </c>
      <c r="Y52">
        <v>-0.10351</v>
      </c>
      <c r="Z52" s="5">
        <f>X75</f>
        <v>0.381469</v>
      </c>
      <c r="AA52" s="5">
        <f>Y75</f>
        <v>-0.38136000000000003</v>
      </c>
      <c r="AB52" s="5">
        <f>Y30</f>
        <v>-0.36139181727894815</v>
      </c>
      <c r="AC52" s="5">
        <f>AC75</f>
        <v>-0.3703743664393167</v>
      </c>
    </row>
    <row r="53" spans="15:29" x14ac:dyDescent="0.2">
      <c r="O53" s="1" t="s">
        <v>10</v>
      </c>
      <c r="P53">
        <v>1.236</v>
      </c>
      <c r="Q53">
        <v>1.3089999999999999</v>
      </c>
      <c r="R53">
        <v>138.05000000000001</v>
      </c>
      <c r="S53">
        <v>510.3612</v>
      </c>
      <c r="T53">
        <v>690.14170000000001</v>
      </c>
      <c r="U53">
        <v>1063.9547</v>
      </c>
      <c r="V53">
        <v>1730.6116999999999</v>
      </c>
      <c r="W53">
        <v>-35.477499999999999</v>
      </c>
      <c r="X53">
        <v>-0.20566000000000001</v>
      </c>
      <c r="Y53">
        <v>-0.14974000000000001</v>
      </c>
      <c r="Z53" s="5">
        <f t="shared" ref="Z53:AA53" si="11">X76</f>
        <v>0.374114</v>
      </c>
      <c r="AA53" s="5">
        <f t="shared" si="11"/>
        <v>-0.37415799999999999</v>
      </c>
      <c r="AB53" s="5">
        <f t="shared" ref="AB53:AB69" si="12">Y31</f>
        <v>-1.3202679738361391</v>
      </c>
      <c r="AC53" s="5">
        <f t="shared" ref="AC53:AC69" si="13">AC76</f>
        <v>0.3610796458034411</v>
      </c>
    </row>
    <row r="54" spans="15:29" x14ac:dyDescent="0.2">
      <c r="O54" s="13" t="s">
        <v>11</v>
      </c>
      <c r="P54">
        <v>1.226</v>
      </c>
      <c r="Q54">
        <v>1.284</v>
      </c>
      <c r="R54">
        <v>144.55000000000001</v>
      </c>
      <c r="S54">
        <v>534.69159999999999</v>
      </c>
      <c r="T54">
        <v>669.96690000000001</v>
      </c>
      <c r="U54">
        <v>1105.3679</v>
      </c>
      <c r="V54">
        <v>1835.1278</v>
      </c>
      <c r="X54">
        <v>-0.20738000000000001</v>
      </c>
      <c r="Y54">
        <v>-0.13833000000000001</v>
      </c>
      <c r="Z54" s="5">
        <f t="shared" ref="Z54:AA54" si="14">X77</f>
        <v>0.32181100000000001</v>
      </c>
      <c r="AA54" s="5">
        <f t="shared" si="14"/>
        <v>-0.32184000000000001</v>
      </c>
      <c r="AB54" s="5">
        <f t="shared" si="12"/>
        <v>-0.84584548324737274</v>
      </c>
      <c r="AC54" s="5">
        <f t="shared" si="13"/>
        <v>0.27137845679187977</v>
      </c>
    </row>
    <row r="55" spans="15:29" x14ac:dyDescent="0.2">
      <c r="O55" s="13" t="s">
        <v>12</v>
      </c>
      <c r="P55">
        <v>1.2250000000000001</v>
      </c>
      <c r="Q55">
        <v>1.292</v>
      </c>
      <c r="R55">
        <v>143.47999999999999</v>
      </c>
      <c r="S55">
        <v>475.786</v>
      </c>
      <c r="T55">
        <v>655.15309999999999</v>
      </c>
      <c r="U55">
        <v>1062.3144</v>
      </c>
      <c r="V55">
        <v>1819.6708000000001</v>
      </c>
      <c r="W55">
        <v>-76.373800000000003</v>
      </c>
      <c r="X55">
        <v>-0.2056</v>
      </c>
      <c r="Y55">
        <v>-0.15004999999999999</v>
      </c>
      <c r="Z55" s="5">
        <f t="shared" ref="Z55:AA55" si="15">X78</f>
        <v>0.34520400000000001</v>
      </c>
      <c r="AA55" s="5">
        <f t="shared" si="15"/>
        <v>-0.34530400000000006</v>
      </c>
      <c r="AB55" s="5">
        <f t="shared" si="12"/>
        <v>-0.63517969798491425</v>
      </c>
      <c r="AC55" s="5">
        <f t="shared" si="13"/>
        <v>0.5516243032542274</v>
      </c>
    </row>
    <row r="56" spans="15:29" x14ac:dyDescent="0.2">
      <c r="O56" s="13" t="s">
        <v>13</v>
      </c>
      <c r="P56">
        <v>1.266</v>
      </c>
      <c r="Q56">
        <v>1.2909999999999999</v>
      </c>
      <c r="R56">
        <v>137.07</v>
      </c>
      <c r="S56">
        <v>547.51819999999998</v>
      </c>
      <c r="T56">
        <v>738.29489999999998</v>
      </c>
      <c r="U56">
        <v>1146.0060000000001</v>
      </c>
      <c r="V56">
        <v>1623.3891000000001</v>
      </c>
      <c r="X56">
        <v>-0.20784</v>
      </c>
      <c r="Y56">
        <v>-0.13915</v>
      </c>
      <c r="Z56" s="5">
        <f t="shared" ref="Z56:AA56" si="16">X79</f>
        <v>0.38137799999999999</v>
      </c>
      <c r="AA56" s="5">
        <f t="shared" si="16"/>
        <v>-0.38126900000000002</v>
      </c>
      <c r="AB56" s="5">
        <f t="shared" si="12"/>
        <v>-1.9214219878503354</v>
      </c>
      <c r="AC56" s="5">
        <f t="shared" si="13"/>
        <v>-0.3466349938108586</v>
      </c>
    </row>
    <row r="57" spans="15:29" x14ac:dyDescent="0.2">
      <c r="O57" s="13" t="s">
        <v>20</v>
      </c>
      <c r="P57">
        <v>1.181</v>
      </c>
      <c r="Q57">
        <v>4.3570000000000002</v>
      </c>
      <c r="R57">
        <v>103.84</v>
      </c>
      <c r="S57">
        <v>444.7586</v>
      </c>
      <c r="T57">
        <v>475.35730000000001</v>
      </c>
      <c r="U57">
        <v>921.67290000000003</v>
      </c>
      <c r="V57">
        <v>1935.136</v>
      </c>
      <c r="W57">
        <v>-163.48079999999999</v>
      </c>
      <c r="X57">
        <v>-0.22609000000000001</v>
      </c>
      <c r="Y57">
        <v>-0.16693</v>
      </c>
      <c r="Z57" s="5">
        <f t="shared" ref="Z57:AA57" si="17">X80</f>
        <v>0.39491999999999999</v>
      </c>
      <c r="AA57" s="5">
        <f t="shared" si="17"/>
        <v>-0.39493</v>
      </c>
      <c r="AB57" s="5">
        <f t="shared" si="12"/>
        <v>-2.0329878607333463</v>
      </c>
      <c r="AC57" s="5">
        <f t="shared" si="13"/>
        <v>5.8927688805056064</v>
      </c>
    </row>
    <row r="58" spans="15:29" x14ac:dyDescent="0.2">
      <c r="O58" s="13" t="s">
        <v>21</v>
      </c>
      <c r="P58">
        <v>1.1890000000000001</v>
      </c>
      <c r="Q58">
        <v>5.3339999999999996</v>
      </c>
      <c r="R58">
        <v>132.82</v>
      </c>
      <c r="S58">
        <v>459.01830000000001</v>
      </c>
      <c r="T58">
        <v>517.1028</v>
      </c>
      <c r="U58">
        <v>921.74469999999997</v>
      </c>
      <c r="V58">
        <v>1906.0103999999999</v>
      </c>
      <c r="X58">
        <v>-0.22545000000000001</v>
      </c>
      <c r="Y58">
        <v>-0.16850000000000001</v>
      </c>
      <c r="Z58" s="5">
        <f t="shared" ref="Z58:AA58" si="18">X81</f>
        <v>0.45616499999999999</v>
      </c>
      <c r="AA58" s="5">
        <f t="shared" si="18"/>
        <v>-0.45618500000000001</v>
      </c>
      <c r="AB58" s="5">
        <f t="shared" si="12"/>
        <v>-2.4106525685615794</v>
      </c>
      <c r="AC58" s="5">
        <f t="shared" si="13"/>
        <v>5.4685723366780721</v>
      </c>
    </row>
    <row r="59" spans="15:29" x14ac:dyDescent="0.2">
      <c r="O59" s="13" t="s">
        <v>22</v>
      </c>
      <c r="P59">
        <v>1.1870000000000001</v>
      </c>
      <c r="Q59">
        <v>5.9749999999999996</v>
      </c>
      <c r="R59">
        <v>153.94999999999999</v>
      </c>
      <c r="S59">
        <v>456.14089999999999</v>
      </c>
      <c r="T59">
        <v>500.81110000000001</v>
      </c>
      <c r="U59">
        <v>919.98050000000001</v>
      </c>
      <c r="V59">
        <v>1906.4355</v>
      </c>
      <c r="W59">
        <v>-133.78110000000001</v>
      </c>
      <c r="X59">
        <v>-0.22619</v>
      </c>
      <c r="Y59">
        <v>-0.17041999999999999</v>
      </c>
      <c r="Z59" s="5">
        <f t="shared" ref="Z59:AA59" si="19">X82</f>
        <v>0.43701400000000001</v>
      </c>
      <c r="AA59" s="5">
        <f t="shared" si="19"/>
        <v>-0.43703500000000001</v>
      </c>
      <c r="AB59" s="5">
        <f t="shared" si="12"/>
        <v>-2.196311829509817</v>
      </c>
      <c r="AC59" s="5">
        <f t="shared" si="13"/>
        <v>5.563127612529863</v>
      </c>
    </row>
    <row r="60" spans="15:29" x14ac:dyDescent="0.2">
      <c r="O60" s="13" t="s">
        <v>23</v>
      </c>
      <c r="P60">
        <v>1.2170000000000001</v>
      </c>
      <c r="Q60">
        <v>5.9859999999999998</v>
      </c>
      <c r="R60">
        <v>158.22</v>
      </c>
      <c r="S60">
        <v>440.82900000000001</v>
      </c>
      <c r="T60">
        <v>499.94069999999999</v>
      </c>
      <c r="U60">
        <v>926.18499999999995</v>
      </c>
      <c r="V60">
        <v>1747.7452000000001</v>
      </c>
      <c r="X60">
        <v>-0.22500999999999999</v>
      </c>
      <c r="Y60">
        <v>-0.16152</v>
      </c>
      <c r="Z60" s="5">
        <f t="shared" ref="Z60:AA60" si="20">X83</f>
        <v>0.54977500000000001</v>
      </c>
      <c r="AA60" s="5">
        <f t="shared" si="20"/>
        <v>-0.54974999999999996</v>
      </c>
      <c r="AB60" s="5">
        <f t="shared" si="12"/>
        <v>-2.6396581014528642</v>
      </c>
      <c r="AC60" s="5">
        <f t="shared" si="13"/>
        <v>5.3412837645859721</v>
      </c>
    </row>
    <row r="61" spans="15:29" x14ac:dyDescent="0.2">
      <c r="O61" s="13" t="s">
        <v>80</v>
      </c>
      <c r="P61">
        <v>1.19</v>
      </c>
      <c r="Q61">
        <v>4.2229999999999999</v>
      </c>
      <c r="R61">
        <v>169.82</v>
      </c>
      <c r="S61">
        <v>466.58679999999998</v>
      </c>
      <c r="T61">
        <v>525.98770000000002</v>
      </c>
      <c r="U61">
        <v>811.14189999999996</v>
      </c>
      <c r="V61">
        <v>1904.8806</v>
      </c>
      <c r="W61">
        <v>-131.25659999999999</v>
      </c>
      <c r="X61">
        <v>-0.22114</v>
      </c>
      <c r="Y61">
        <v>-0.15059</v>
      </c>
      <c r="Z61" s="5">
        <f t="shared" ref="Z61:AA61" si="21">X84</f>
        <v>0.49042599999999997</v>
      </c>
      <c r="AA61" s="5">
        <f t="shared" si="21"/>
        <v>-0.49055000000000004</v>
      </c>
      <c r="AB61" s="5">
        <f t="shared" si="12"/>
        <v>-2.1446932746980076</v>
      </c>
      <c r="AC61" s="5">
        <f t="shared" si="13"/>
        <v>5.8709705929413305</v>
      </c>
    </row>
    <row r="62" spans="15:29" x14ac:dyDescent="0.2">
      <c r="O62" s="13" t="s">
        <v>81</v>
      </c>
      <c r="P62">
        <v>1.2170000000000001</v>
      </c>
      <c r="Q62">
        <v>5.9850000000000003</v>
      </c>
      <c r="R62">
        <v>179.6</v>
      </c>
      <c r="S62">
        <v>441.18959999999998</v>
      </c>
      <c r="T62">
        <v>500.0899</v>
      </c>
      <c r="U62">
        <v>926.27790000000005</v>
      </c>
      <c r="V62">
        <v>1746.4860000000001</v>
      </c>
      <c r="X62">
        <v>-0.22498000000000001</v>
      </c>
      <c r="Y62">
        <v>-0.15770000000000001</v>
      </c>
      <c r="Z62" s="5">
        <f t="shared" ref="Z62:AA62" si="22">X85</f>
        <v>0.55003800000000003</v>
      </c>
      <c r="AA62" s="5">
        <f t="shared" si="22"/>
        <v>-0.55001200000000006</v>
      </c>
      <c r="AB62" s="5">
        <f t="shared" si="12"/>
        <v>-2.6396521693249269</v>
      </c>
      <c r="AC62" s="5">
        <f t="shared" si="13"/>
        <v>5.1876530031151038</v>
      </c>
    </row>
    <row r="63" spans="15:29" x14ac:dyDescent="0.2">
      <c r="O63" s="13" t="s">
        <v>123</v>
      </c>
      <c r="P63">
        <v>1.8480000000000001</v>
      </c>
      <c r="Q63">
        <v>5.8949999999999996</v>
      </c>
      <c r="R63">
        <v>59.01</v>
      </c>
      <c r="S63">
        <v>420.90469999999999</v>
      </c>
      <c r="T63">
        <v>622.0412</v>
      </c>
      <c r="U63">
        <v>751.57389999999998</v>
      </c>
      <c r="V63">
        <v>936.07830000000001</v>
      </c>
      <c r="W63">
        <v>-389.52510000000001</v>
      </c>
      <c r="X63">
        <v>-0.23072999999999999</v>
      </c>
      <c r="Y63">
        <v>-0.16672000000000001</v>
      </c>
      <c r="Z63" s="5">
        <f t="shared" ref="Z63:AA63" si="23">X86</f>
        <v>0.70733900000000005</v>
      </c>
      <c r="AA63" s="5">
        <f t="shared" si="23"/>
        <v>-0.70744600000000002</v>
      </c>
      <c r="AB63" s="5">
        <f t="shared" si="12"/>
        <v>0.26692021709470193</v>
      </c>
      <c r="AC63" s="5">
        <f t="shared" si="13"/>
        <v>14.653173395533479</v>
      </c>
    </row>
    <row r="64" spans="15:29" x14ac:dyDescent="0.2">
      <c r="O64" s="13" t="s">
        <v>124</v>
      </c>
      <c r="P64">
        <v>3.1059999999999999</v>
      </c>
      <c r="Q64">
        <v>5.9269999999999996</v>
      </c>
      <c r="R64">
        <v>51.07</v>
      </c>
      <c r="S64">
        <v>419.41570000000002</v>
      </c>
      <c r="T64">
        <v>734.351</v>
      </c>
      <c r="U64">
        <v>825.29139999999995</v>
      </c>
      <c r="V64">
        <v>937.85820000000001</v>
      </c>
      <c r="X64">
        <v>-0.23441000000000001</v>
      </c>
      <c r="Y64">
        <v>-0.17585000000000001</v>
      </c>
      <c r="Z64" s="5">
        <f t="shared" ref="Z64:AA64" si="24">X87</f>
        <v>0.79533799999999999</v>
      </c>
      <c r="AA64" s="5">
        <f t="shared" si="24"/>
        <v>-0.79535199999999995</v>
      </c>
      <c r="AB64" s="5">
        <f t="shared" si="12"/>
        <v>-0.75733945491901411</v>
      </c>
      <c r="AC64" s="5">
        <f t="shared" si="13"/>
        <v>19.878493049120777</v>
      </c>
    </row>
    <row r="65" spans="15:29" x14ac:dyDescent="0.2">
      <c r="O65" s="1" t="s">
        <v>149</v>
      </c>
      <c r="P65">
        <v>3.5339999999999998</v>
      </c>
      <c r="Q65">
        <v>4.8250000000000002</v>
      </c>
      <c r="R65">
        <v>64.989999999999995</v>
      </c>
      <c r="S65">
        <v>598.90459999999996</v>
      </c>
      <c r="T65">
        <v>682.55290000000002</v>
      </c>
      <c r="U65">
        <v>714.77340000000004</v>
      </c>
      <c r="V65">
        <v>944.76020000000005</v>
      </c>
      <c r="W65">
        <v>-165.10380000000001</v>
      </c>
      <c r="X65">
        <v>-0.22264999999999999</v>
      </c>
      <c r="Y65">
        <v>-0.16769999999999999</v>
      </c>
      <c r="Z65" s="5">
        <f t="shared" ref="Z65:AA65" si="25">X88</f>
        <v>0.86092800000000014</v>
      </c>
      <c r="AA65" s="5">
        <f t="shared" si="25"/>
        <v>-0.86088900000000002</v>
      </c>
      <c r="AB65" s="5">
        <f t="shared" si="12"/>
        <v>-1.5691742750008852</v>
      </c>
      <c r="AC65" s="5">
        <f t="shared" si="13"/>
        <v>18.911007877038223</v>
      </c>
    </row>
    <row r="66" spans="15:29" x14ac:dyDescent="0.2">
      <c r="O66" s="13" t="s">
        <v>150</v>
      </c>
      <c r="P66">
        <v>3.1960000000000002</v>
      </c>
      <c r="Q66">
        <v>4.6070000000000002</v>
      </c>
      <c r="R66">
        <v>67.67</v>
      </c>
      <c r="S66">
        <v>641.18209999999999</v>
      </c>
      <c r="T66">
        <v>658.38570000000004</v>
      </c>
      <c r="U66">
        <v>762.39729999999997</v>
      </c>
      <c r="V66">
        <v>937.88940000000002</v>
      </c>
      <c r="X66">
        <v>-0.22156999999999999</v>
      </c>
      <c r="Y66">
        <v>-0.16408</v>
      </c>
      <c r="Z66" s="5">
        <f t="shared" ref="Z66:AA66" si="26">X89</f>
        <v>0.83842700000000003</v>
      </c>
      <c r="AA66" s="5">
        <f t="shared" si="26"/>
        <v>-0.83844200000000002</v>
      </c>
      <c r="AB66" s="5">
        <f t="shared" si="12"/>
        <v>-2.1739938003831414</v>
      </c>
      <c r="AC66" s="5">
        <f t="shared" si="13"/>
        <v>17.503473363255548</v>
      </c>
    </row>
    <row r="67" spans="15:29" x14ac:dyDescent="0.2">
      <c r="O67" s="1" t="s">
        <v>154</v>
      </c>
      <c r="P67">
        <v>1.1879999999999999</v>
      </c>
      <c r="Q67">
        <v>1.1910000000000001</v>
      </c>
      <c r="R67">
        <v>179.73</v>
      </c>
      <c r="S67">
        <v>461.57040000000001</v>
      </c>
      <c r="T67">
        <v>584.66980000000001</v>
      </c>
      <c r="U67">
        <v>1254.2387000000001</v>
      </c>
      <c r="V67">
        <v>2325.9286999999999</v>
      </c>
      <c r="X67">
        <v>-0.17041000000000001</v>
      </c>
      <c r="Y67">
        <v>-0.10319</v>
      </c>
      <c r="Z67" s="5">
        <f t="shared" ref="Z67:AA67" si="27">X90</f>
        <v>-9.8315E-2</v>
      </c>
      <c r="AA67" s="5">
        <f t="shared" si="27"/>
        <v>9.8269000000000051E-2</v>
      </c>
      <c r="AB67" s="5">
        <f t="shared" si="12"/>
        <v>-0.46174561297674399</v>
      </c>
      <c r="AC67" s="5">
        <f t="shared" si="13"/>
        <v>-0.46648315253700257</v>
      </c>
    </row>
    <row r="68" spans="15:29" x14ac:dyDescent="0.2">
      <c r="O68" s="1" t="s">
        <v>155</v>
      </c>
      <c r="P68">
        <v>1.2549999999999999</v>
      </c>
      <c r="Q68">
        <v>1.337</v>
      </c>
      <c r="R68">
        <v>130.62</v>
      </c>
      <c r="S68">
        <v>529.60109999999997</v>
      </c>
      <c r="T68">
        <v>725.65449999999998</v>
      </c>
      <c r="U68">
        <v>1058.9123999999999</v>
      </c>
      <c r="V68">
        <v>1574.3293000000001</v>
      </c>
      <c r="W68">
        <v>-89.224999999999994</v>
      </c>
      <c r="X68">
        <v>-0.20000999999999999</v>
      </c>
      <c r="Y68">
        <v>-0.14662</v>
      </c>
      <c r="Z68" s="5">
        <f t="shared" ref="Z68:AA68" si="28">X91</f>
        <v>0.43393699999999996</v>
      </c>
      <c r="AA68" s="5">
        <f t="shared" si="28"/>
        <v>-0.43388599999999999</v>
      </c>
      <c r="AB68" s="5">
        <f t="shared" si="12"/>
        <v>-0.63821253964915747</v>
      </c>
      <c r="AC68" s="5">
        <f t="shared" si="13"/>
        <v>1.4029540667899387</v>
      </c>
    </row>
    <row r="69" spans="15:29" x14ac:dyDescent="0.2">
      <c r="O69" s="13" t="s">
        <v>152</v>
      </c>
      <c r="P69">
        <v>1.1930000000000001</v>
      </c>
      <c r="Q69">
        <v>3.05</v>
      </c>
      <c r="R69">
        <v>144.07</v>
      </c>
      <c r="S69">
        <v>498.91359999999997</v>
      </c>
      <c r="T69">
        <v>558.48820000000001</v>
      </c>
      <c r="U69">
        <v>653.50199999999995</v>
      </c>
      <c r="V69">
        <v>1898.9078</v>
      </c>
      <c r="W69">
        <v>-333.20650000000001</v>
      </c>
      <c r="X69">
        <v>-0.20147999999999999</v>
      </c>
      <c r="Y69">
        <v>-0.15754000000000001</v>
      </c>
      <c r="Z69" s="5">
        <f t="shared" ref="Z69:AA69" si="29">X92</f>
        <v>0.44381499999999996</v>
      </c>
      <c r="AA69" s="5">
        <f t="shared" si="29"/>
        <v>-0.44384000000000001</v>
      </c>
      <c r="AB69" s="5">
        <f t="shared" si="12"/>
        <v>-1.6867270536313081</v>
      </c>
      <c r="AC69" s="5">
        <f t="shared" si="13"/>
        <v>5.6827973720075011</v>
      </c>
    </row>
    <row r="70" spans="15:29" x14ac:dyDescent="0.2">
      <c r="U70" s="4"/>
      <c r="V70" s="4"/>
      <c r="W70" s="4"/>
      <c r="X70" s="4"/>
    </row>
    <row r="71" spans="15:29" x14ac:dyDescent="0.2">
      <c r="X71" s="4"/>
    </row>
    <row r="72" spans="15:29" x14ac:dyDescent="0.2">
      <c r="X72" s="1" t="s">
        <v>227</v>
      </c>
      <c r="Y72" s="1" t="s">
        <v>228</v>
      </c>
      <c r="AA72" s="1" t="s">
        <v>234</v>
      </c>
      <c r="AB72" s="1" t="s">
        <v>235</v>
      </c>
      <c r="AC72" s="1" t="s">
        <v>233</v>
      </c>
    </row>
    <row r="73" spans="15:29" x14ac:dyDescent="0.2">
      <c r="P73" s="21" t="s">
        <v>229</v>
      </c>
      <c r="Q73" s="21"/>
      <c r="R73" s="21"/>
      <c r="S73" s="21"/>
      <c r="T73" s="21"/>
      <c r="U73" s="22" t="s">
        <v>231</v>
      </c>
      <c r="V73" s="4" t="s">
        <v>230</v>
      </c>
      <c r="W73" s="4" t="s">
        <v>230</v>
      </c>
    </row>
    <row r="74" spans="15:29" x14ac:dyDescent="0.2">
      <c r="O74" s="1" t="s">
        <v>221</v>
      </c>
      <c r="P74">
        <v>1.6650999999999999E-2</v>
      </c>
      <c r="Q74">
        <v>-4.2139999999999999E-3</v>
      </c>
      <c r="R74">
        <v>-4.1279999999999997E-3</v>
      </c>
      <c r="S74">
        <v>-4.2050000000000004E-3</v>
      </c>
      <c r="T74">
        <v>-4.2110000000000003E-3</v>
      </c>
      <c r="U74">
        <v>0.32795800000000003</v>
      </c>
      <c r="V74">
        <v>-0.16397100000000001</v>
      </c>
      <c r="W74">
        <v>-0.16397100000000001</v>
      </c>
    </row>
    <row r="75" spans="15:29" x14ac:dyDescent="0.2">
      <c r="O75" s="1" t="s">
        <v>9</v>
      </c>
      <c r="P75">
        <v>0.13424</v>
      </c>
      <c r="Q75">
        <v>6.4203999999999997E-2</v>
      </c>
      <c r="R75">
        <v>9.6819999999999996E-3</v>
      </c>
      <c r="S75">
        <v>6.4176999999999998E-2</v>
      </c>
      <c r="T75">
        <v>0.109166</v>
      </c>
      <c r="U75">
        <v>0.118714</v>
      </c>
      <c r="V75">
        <v>-0.24906600000000001</v>
      </c>
      <c r="W75">
        <v>-0.25100800000000001</v>
      </c>
      <c r="X75" s="5">
        <f t="shared" ref="X75" si="30">SUM(P75:T75)</f>
        <v>0.381469</v>
      </c>
      <c r="Y75" s="5">
        <f t="shared" ref="Y75" si="31">SUM(U75:W75)</f>
        <v>-0.38136000000000003</v>
      </c>
      <c r="AA75">
        <v>-476.27393599999999</v>
      </c>
      <c r="AB75">
        <v>-188.92252199999999</v>
      </c>
      <c r="AC75" s="5">
        <f>Y30-((AA75-$P$28)-(AB75-$B$3))*$B$2</f>
        <v>-0.3703743664393167</v>
      </c>
    </row>
    <row r="76" spans="15:29" x14ac:dyDescent="0.2">
      <c r="O76" s="1" t="s">
        <v>10</v>
      </c>
      <c r="P76">
        <v>0.113701</v>
      </c>
      <c r="Q76">
        <v>0.104021</v>
      </c>
      <c r="R76">
        <v>0.104112</v>
      </c>
      <c r="S76">
        <v>2.6202E-2</v>
      </c>
      <c r="T76">
        <v>2.6078E-2</v>
      </c>
      <c r="U76">
        <v>0.124582</v>
      </c>
      <c r="V76">
        <v>-0.23331199999999999</v>
      </c>
      <c r="W76">
        <v>-0.265428</v>
      </c>
      <c r="X76" s="5">
        <f t="shared" ref="X76:X92" si="32">SUM(P76:T76)</f>
        <v>0.374114</v>
      </c>
      <c r="Y76" s="5">
        <f>SUM(U76:W76)</f>
        <v>-0.37415799999999999</v>
      </c>
      <c r="AA76">
        <v>-476.273752</v>
      </c>
      <c r="AB76">
        <v>-188.86022</v>
      </c>
      <c r="AC76" s="5">
        <f t="shared" ref="AC76:AC92" si="33">Y31-((AA76-$P$28)-(AB76-$B$3))*$B$2</f>
        <v>0.3610796458034411</v>
      </c>
    </row>
    <row r="77" spans="15:29" x14ac:dyDescent="0.2">
      <c r="O77" s="13" t="s">
        <v>11</v>
      </c>
      <c r="P77">
        <v>7.9874000000000001E-2</v>
      </c>
      <c r="Q77">
        <v>8.1541000000000002E-2</v>
      </c>
      <c r="R77">
        <v>3.9416E-2</v>
      </c>
      <c r="S77">
        <v>3.9431000000000001E-2</v>
      </c>
      <c r="T77">
        <v>8.1548999999999996E-2</v>
      </c>
      <c r="U77">
        <v>0.13785600000000001</v>
      </c>
      <c r="V77">
        <v>-0.21518899999999999</v>
      </c>
      <c r="W77">
        <v>-0.244507</v>
      </c>
      <c r="X77" s="5">
        <f t="shared" si="32"/>
        <v>0.32181100000000001</v>
      </c>
      <c r="Y77" s="5">
        <f>SUM(U77:W77)</f>
        <v>-0.32184000000000001</v>
      </c>
      <c r="AA77">
        <v>-476.27387399999998</v>
      </c>
      <c r="AB77">
        <v>-188.88107299999999</v>
      </c>
      <c r="AC77" s="5">
        <f t="shared" si="33"/>
        <v>0.27137845679187977</v>
      </c>
    </row>
    <row r="78" spans="15:29" x14ac:dyDescent="0.2">
      <c r="O78" s="13" t="s">
        <v>12</v>
      </c>
      <c r="P78">
        <v>9.2604000000000006E-2</v>
      </c>
      <c r="Q78">
        <v>7.3924000000000004E-2</v>
      </c>
      <c r="R78">
        <v>1.3561E-2</v>
      </c>
      <c r="S78">
        <v>6.9124000000000005E-2</v>
      </c>
      <c r="T78">
        <v>9.5991000000000007E-2</v>
      </c>
      <c r="U78">
        <v>0.13043099999999999</v>
      </c>
      <c r="V78">
        <v>-0.22756000000000001</v>
      </c>
      <c r="W78">
        <v>-0.24817500000000001</v>
      </c>
      <c r="X78" s="5">
        <f t="shared" si="32"/>
        <v>0.34520400000000001</v>
      </c>
      <c r="Y78" s="5">
        <f>SUM(U78:W78)</f>
        <v>-0.34530400000000006</v>
      </c>
      <c r="AA78">
        <v>-476.273055</v>
      </c>
      <c r="AB78">
        <v>-188.87769700000001</v>
      </c>
      <c r="AC78" s="5">
        <f t="shared" si="33"/>
        <v>0.5516243032542274</v>
      </c>
    </row>
    <row r="79" spans="15:29" x14ac:dyDescent="0.2">
      <c r="O79" s="13" t="s">
        <v>13</v>
      </c>
      <c r="P79">
        <v>0.134191</v>
      </c>
      <c r="Q79">
        <v>6.4103999999999994E-2</v>
      </c>
      <c r="R79">
        <v>9.7999999999999997E-3</v>
      </c>
      <c r="S79">
        <v>6.4146999999999996E-2</v>
      </c>
      <c r="T79">
        <v>0.109136</v>
      </c>
      <c r="U79">
        <v>0.118768</v>
      </c>
      <c r="V79">
        <v>-0.24890300000000001</v>
      </c>
      <c r="W79">
        <v>-0.25113400000000002</v>
      </c>
      <c r="X79" s="5">
        <f t="shared" si="32"/>
        <v>0.38137799999999999</v>
      </c>
      <c r="Y79" s="5">
        <f>SUM(U79:W79)</f>
        <v>-0.38126900000000002</v>
      </c>
      <c r="AA79">
        <v>-476.27087</v>
      </c>
      <c r="AB79">
        <v>-188.861254</v>
      </c>
      <c r="AC79" s="5">
        <f t="shared" si="33"/>
        <v>-0.3466349938108586</v>
      </c>
    </row>
    <row r="80" spans="15:29" x14ac:dyDescent="0.2">
      <c r="O80" s="13" t="s">
        <v>20</v>
      </c>
      <c r="P80">
        <v>3.1288999999999997E-2</v>
      </c>
      <c r="Q80">
        <v>7.0461999999999997E-2</v>
      </c>
      <c r="R80">
        <v>0.154471</v>
      </c>
      <c r="S80">
        <v>9.7126000000000004E-2</v>
      </c>
      <c r="T80">
        <v>4.1571999999999998E-2</v>
      </c>
      <c r="U80">
        <v>5.6446999999999997E-2</v>
      </c>
      <c r="V80">
        <v>-0.13171099999999999</v>
      </c>
      <c r="W80">
        <v>-0.31966600000000001</v>
      </c>
      <c r="X80" s="5">
        <f t="shared" si="32"/>
        <v>0.39491999999999999</v>
      </c>
      <c r="Y80" s="5">
        <f t="shared" ref="Y76:Y92" si="34">SUM(U80:W80)</f>
        <v>-0.39493</v>
      </c>
      <c r="AA80">
        <v>-476.26941299999999</v>
      </c>
      <c r="AB80">
        <v>-188.62640500000001</v>
      </c>
      <c r="AC80" s="5">
        <f t="shared" si="33"/>
        <v>5.8927688805056064</v>
      </c>
    </row>
    <row r="81" spans="15:29" x14ac:dyDescent="0.2">
      <c r="O81" s="13" t="s">
        <v>21</v>
      </c>
      <c r="P81">
        <v>6.6340999999999997E-2</v>
      </c>
      <c r="Q81">
        <v>3.5881999999999997E-2</v>
      </c>
      <c r="R81">
        <v>0.14523800000000001</v>
      </c>
      <c r="S81">
        <v>0.120992</v>
      </c>
      <c r="T81">
        <v>8.7711999999999998E-2</v>
      </c>
      <c r="U81">
        <v>3.1736E-2</v>
      </c>
      <c r="V81">
        <v>-0.16588</v>
      </c>
      <c r="W81">
        <v>-0.32204100000000002</v>
      </c>
      <c r="X81" s="5">
        <f t="shared" si="32"/>
        <v>0.45616499999999999</v>
      </c>
      <c r="Y81" s="5">
        <f t="shared" si="34"/>
        <v>-0.45618500000000001</v>
      </c>
      <c r="AA81">
        <v>-476.26706200000001</v>
      </c>
      <c r="AB81">
        <v>-188.625764</v>
      </c>
      <c r="AC81" s="5">
        <f t="shared" si="33"/>
        <v>5.4685723366780721</v>
      </c>
    </row>
    <row r="82" spans="15:29" x14ac:dyDescent="0.2">
      <c r="O82" s="13" t="s">
        <v>22</v>
      </c>
      <c r="P82">
        <v>5.2240000000000002E-2</v>
      </c>
      <c r="Q82">
        <v>5.5487000000000002E-2</v>
      </c>
      <c r="R82">
        <v>0.124601</v>
      </c>
      <c r="S82">
        <v>0.110148</v>
      </c>
      <c r="T82">
        <v>9.4537999999999997E-2</v>
      </c>
      <c r="U82">
        <v>3.7810000000000003E-2</v>
      </c>
      <c r="V82">
        <v>-0.15658</v>
      </c>
      <c r="W82">
        <v>-0.31826500000000002</v>
      </c>
      <c r="X82" s="5">
        <f t="shared" si="32"/>
        <v>0.43701400000000001</v>
      </c>
      <c r="Y82" s="5">
        <f t="shared" si="34"/>
        <v>-0.43703500000000001</v>
      </c>
      <c r="AA82">
        <v>-476.26278500000001</v>
      </c>
      <c r="AB82">
        <v>-188.625889</v>
      </c>
      <c r="AC82" s="5">
        <f t="shared" si="33"/>
        <v>5.563127612529863</v>
      </c>
    </row>
    <row r="83" spans="15:29" x14ac:dyDescent="0.2">
      <c r="O83" s="13" t="s">
        <v>23</v>
      </c>
      <c r="P83">
        <v>0.123866</v>
      </c>
      <c r="Q83">
        <v>9.7608E-2</v>
      </c>
      <c r="R83">
        <v>9.9395999999999998E-2</v>
      </c>
      <c r="S83">
        <v>9.7609000000000001E-2</v>
      </c>
      <c r="T83">
        <v>0.131296</v>
      </c>
      <c r="U83">
        <v>-1.5480000000000001E-2</v>
      </c>
      <c r="V83">
        <v>-0.214617</v>
      </c>
      <c r="W83">
        <v>-0.31965300000000002</v>
      </c>
      <c r="X83" s="5">
        <f t="shared" si="32"/>
        <v>0.54977500000000001</v>
      </c>
      <c r="Y83" s="5">
        <f t="shared" si="34"/>
        <v>-0.54974999999999996</v>
      </c>
      <c r="AA83">
        <v>-476.27117099999998</v>
      </c>
      <c r="AB83">
        <v>-188.626135</v>
      </c>
      <c r="AC83" s="5">
        <f t="shared" si="33"/>
        <v>5.3412837645859721</v>
      </c>
    </row>
    <row r="84" spans="15:29" x14ac:dyDescent="0.2">
      <c r="O84" s="13" t="s">
        <v>80</v>
      </c>
      <c r="P84">
        <v>0.124987</v>
      </c>
      <c r="Q84">
        <v>8.2392999999999994E-2</v>
      </c>
      <c r="R84">
        <v>0.11733</v>
      </c>
      <c r="S84">
        <v>8.2400000000000001E-2</v>
      </c>
      <c r="T84">
        <v>8.3316000000000001E-2</v>
      </c>
      <c r="U84">
        <v>3.1606000000000002E-2</v>
      </c>
      <c r="V84">
        <v>-0.171709</v>
      </c>
      <c r="W84">
        <v>-0.35044700000000001</v>
      </c>
      <c r="X84" s="5">
        <f t="shared" si="32"/>
        <v>0.49042599999999997</v>
      </c>
      <c r="Y84" s="5">
        <f t="shared" si="34"/>
        <v>-0.49055000000000004</v>
      </c>
      <c r="AA84">
        <v>-476.271862</v>
      </c>
      <c r="AB84">
        <v>-188.62555</v>
      </c>
      <c r="AC84" s="5">
        <f t="shared" si="33"/>
        <v>5.8709705929413305</v>
      </c>
    </row>
    <row r="85" spans="15:29" x14ac:dyDescent="0.2">
      <c r="O85" s="13" t="s">
        <v>81</v>
      </c>
      <c r="P85">
        <v>0.12391000000000001</v>
      </c>
      <c r="Q85">
        <v>9.7665000000000002E-2</v>
      </c>
      <c r="R85">
        <v>9.9460000000000007E-2</v>
      </c>
      <c r="S85">
        <v>9.7604999999999997E-2</v>
      </c>
      <c r="T85">
        <v>0.13139799999999999</v>
      </c>
      <c r="U85">
        <v>-1.5598000000000001E-2</v>
      </c>
      <c r="V85">
        <v>-0.214786</v>
      </c>
      <c r="W85">
        <v>-0.31962800000000002</v>
      </c>
      <c r="X85" s="5">
        <f t="shared" si="32"/>
        <v>0.55003800000000003</v>
      </c>
      <c r="Y85" s="5">
        <f t="shared" si="34"/>
        <v>-0.55001200000000006</v>
      </c>
      <c r="AA85">
        <v>-476.26138900000001</v>
      </c>
      <c r="AB85">
        <v>-188.62199899999999</v>
      </c>
      <c r="AC85" s="5">
        <f t="shared" si="33"/>
        <v>5.1876530031151038</v>
      </c>
    </row>
    <row r="86" spans="15:29" x14ac:dyDescent="0.2">
      <c r="O86" s="13" t="s">
        <v>123</v>
      </c>
      <c r="P86">
        <v>0.189273</v>
      </c>
      <c r="Q86">
        <v>8.7901000000000007E-2</v>
      </c>
      <c r="R86">
        <v>9.3146000000000007E-2</v>
      </c>
      <c r="S86">
        <v>0.17866000000000001</v>
      </c>
      <c r="T86">
        <v>0.158359</v>
      </c>
      <c r="U86">
        <v>-0.147009</v>
      </c>
      <c r="V86">
        <v>-0.248754</v>
      </c>
      <c r="W86">
        <v>-0.31168299999999999</v>
      </c>
      <c r="X86" s="5">
        <f t="shared" si="32"/>
        <v>0.70733900000000005</v>
      </c>
      <c r="Y86" s="5">
        <f t="shared" si="34"/>
        <v>-0.70744600000000002</v>
      </c>
      <c r="AA86">
        <v>-476.25513999999998</v>
      </c>
      <c r="AB86">
        <v>-188.37471500000001</v>
      </c>
      <c r="AC86" s="5">
        <f t="shared" si="33"/>
        <v>14.653173395533479</v>
      </c>
    </row>
    <row r="87" spans="15:29" x14ac:dyDescent="0.2">
      <c r="O87" s="13" t="s">
        <v>124</v>
      </c>
      <c r="P87">
        <v>0.217894</v>
      </c>
      <c r="Q87">
        <v>7.3611999999999997E-2</v>
      </c>
      <c r="R87">
        <v>0.122853</v>
      </c>
      <c r="S87">
        <v>0.232512</v>
      </c>
      <c r="T87">
        <v>0.14846699999999999</v>
      </c>
      <c r="U87">
        <v>-0.18836</v>
      </c>
      <c r="V87">
        <v>-0.30107899999999999</v>
      </c>
      <c r="W87">
        <v>-0.30591299999999999</v>
      </c>
      <c r="X87" s="5">
        <f t="shared" si="32"/>
        <v>0.79533799999999999</v>
      </c>
      <c r="Y87" s="5">
        <f t="shared" si="34"/>
        <v>-0.79535199999999995</v>
      </c>
      <c r="AA87">
        <v>-476.241354</v>
      </c>
      <c r="AB87">
        <v>-188.13126299999999</v>
      </c>
      <c r="AC87" s="5">
        <f t="shared" si="33"/>
        <v>19.878493049120777</v>
      </c>
    </row>
    <row r="88" spans="15:29" x14ac:dyDescent="0.2">
      <c r="O88" s="1" t="s">
        <v>149</v>
      </c>
      <c r="P88">
        <v>0.26100800000000002</v>
      </c>
      <c r="Q88">
        <v>0.14419699999999999</v>
      </c>
      <c r="R88">
        <v>9.5286999999999997E-2</v>
      </c>
      <c r="S88">
        <v>0.18251000000000001</v>
      </c>
      <c r="T88">
        <v>0.177926</v>
      </c>
      <c r="U88">
        <v>-0.23080000000000001</v>
      </c>
      <c r="V88">
        <v>-0.32909699999999997</v>
      </c>
      <c r="W88">
        <v>-0.30099199999999998</v>
      </c>
      <c r="X88" s="5">
        <f t="shared" si="32"/>
        <v>0.86092800000000014</v>
      </c>
      <c r="Y88" s="5">
        <f t="shared" si="34"/>
        <v>-0.86088900000000002</v>
      </c>
      <c r="AA88">
        <v>-476.22679099999999</v>
      </c>
      <c r="AB88">
        <v>-188.12242000000001</v>
      </c>
      <c r="AC88" s="5">
        <f t="shared" si="33"/>
        <v>18.911007877038223</v>
      </c>
    </row>
    <row r="89" spans="15:29" x14ac:dyDescent="0.2">
      <c r="O89" s="13" t="s">
        <v>150</v>
      </c>
      <c r="P89">
        <v>0.26690700000000001</v>
      </c>
      <c r="Q89">
        <v>0.110203</v>
      </c>
      <c r="R89">
        <v>0.121671</v>
      </c>
      <c r="S89">
        <v>0.210891</v>
      </c>
      <c r="T89">
        <v>0.12875500000000001</v>
      </c>
      <c r="U89">
        <v>-0.22620699999999999</v>
      </c>
      <c r="V89">
        <v>-0.30246000000000001</v>
      </c>
      <c r="W89">
        <v>-0.30977500000000002</v>
      </c>
      <c r="X89" s="5">
        <f t="shared" si="32"/>
        <v>0.83842700000000003</v>
      </c>
      <c r="Y89" s="5">
        <f t="shared" si="34"/>
        <v>-0.83844200000000002</v>
      </c>
      <c r="AA89">
        <v>-476.20711699999998</v>
      </c>
      <c r="AB89">
        <v>-188.13224500000001</v>
      </c>
      <c r="AC89" s="5">
        <f t="shared" si="33"/>
        <v>17.503473363255548</v>
      </c>
    </row>
    <row r="90" spans="15:29" x14ac:dyDescent="0.2">
      <c r="O90" s="1" t="s">
        <v>154</v>
      </c>
      <c r="P90">
        <v>7.6769999999999998E-3</v>
      </c>
      <c r="Q90">
        <v>-2.4577000000000002E-2</v>
      </c>
      <c r="R90">
        <v>-1.4671E-2</v>
      </c>
      <c r="S90">
        <v>-2.1932E-2</v>
      </c>
      <c r="T90">
        <v>-4.4811999999999998E-2</v>
      </c>
      <c r="U90">
        <v>0.34749000000000002</v>
      </c>
      <c r="V90">
        <v>-0.110469</v>
      </c>
      <c r="W90">
        <v>-0.13875199999999999</v>
      </c>
      <c r="X90" s="5">
        <f t="shared" si="32"/>
        <v>-9.8315E-2</v>
      </c>
      <c r="Y90" s="5">
        <f t="shared" si="34"/>
        <v>9.8269000000000051E-2</v>
      </c>
      <c r="AA90">
        <v>-476.27412700000002</v>
      </c>
      <c r="AB90">
        <v>-188.92255700000001</v>
      </c>
      <c r="AC90" s="5">
        <f t="shared" si="33"/>
        <v>-0.46648315253700257</v>
      </c>
    </row>
    <row r="91" spans="15:29" x14ac:dyDescent="0.2">
      <c r="O91" s="1" t="s">
        <v>155</v>
      </c>
      <c r="P91">
        <v>0.126939</v>
      </c>
      <c r="Q91">
        <v>2.5647E-2</v>
      </c>
      <c r="R91">
        <v>4.1022999999999997E-2</v>
      </c>
      <c r="S91">
        <v>0.13355400000000001</v>
      </c>
      <c r="T91">
        <v>0.10677399999999999</v>
      </c>
      <c r="U91">
        <v>8.9068999999999995E-2</v>
      </c>
      <c r="V91">
        <v>-0.26419700000000002</v>
      </c>
      <c r="W91">
        <v>-0.25875799999999999</v>
      </c>
      <c r="X91" s="5">
        <f t="shared" si="32"/>
        <v>0.43393699999999996</v>
      </c>
      <c r="Y91" s="5">
        <f>SUM(U91:W91)</f>
        <v>-0.43388599999999999</v>
      </c>
      <c r="AA91">
        <v>-476.26601399999998</v>
      </c>
      <c r="AB91">
        <v>-188.839259</v>
      </c>
      <c r="AC91" s="5">
        <f t="shared" si="33"/>
        <v>1.4029540667899387</v>
      </c>
    </row>
    <row r="92" spans="15:29" x14ac:dyDescent="0.2">
      <c r="O92" s="13" t="s">
        <v>152</v>
      </c>
      <c r="P92">
        <v>0.13836799999999999</v>
      </c>
      <c r="Q92">
        <v>6.4700000000000001E-3</v>
      </c>
      <c r="R92">
        <v>0.158858</v>
      </c>
      <c r="S92">
        <v>0.10329199999999999</v>
      </c>
      <c r="T92">
        <v>3.6826999999999999E-2</v>
      </c>
      <c r="U92">
        <v>2.2911999999999998E-2</v>
      </c>
      <c r="V92">
        <v>-0.187308</v>
      </c>
      <c r="W92">
        <v>-0.27944400000000003</v>
      </c>
      <c r="X92" s="5">
        <f t="shared" si="32"/>
        <v>0.44381499999999996</v>
      </c>
      <c r="Y92" s="5">
        <f t="shared" si="34"/>
        <v>-0.44384000000000001</v>
      </c>
      <c r="AA92">
        <v>-476.25381099999998</v>
      </c>
      <c r="AB92">
        <v>-188.63124400000001</v>
      </c>
      <c r="AC92" s="5">
        <f t="shared" si="33"/>
        <v>5.6827973720075011</v>
      </c>
    </row>
  </sheetData>
  <mergeCells count="1">
    <mergeCell ref="P73:T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C02C-32AF-BA43-BDB2-476224476D66}">
  <dimension ref="A1:AR75"/>
  <sheetViews>
    <sheetView topLeftCell="M22" workbookViewId="0">
      <selection activeCell="O41" sqref="O41:AC56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30" x14ac:dyDescent="0.2">
      <c r="A1" s="1" t="s">
        <v>0</v>
      </c>
    </row>
    <row r="2" spans="1:30" x14ac:dyDescent="0.2">
      <c r="A2" s="1" t="s">
        <v>14</v>
      </c>
      <c r="B2">
        <v>27.211600000000001</v>
      </c>
    </row>
    <row r="3" spans="1:30" x14ac:dyDescent="0.2">
      <c r="A3" s="1" t="s">
        <v>8</v>
      </c>
      <c r="B3">
        <v>-188.9225659</v>
      </c>
      <c r="L3" s="1"/>
      <c r="AD3">
        <v>-188.6945073</v>
      </c>
    </row>
    <row r="4" spans="1:30" x14ac:dyDescent="0.2">
      <c r="A4" s="1" t="s">
        <v>19</v>
      </c>
      <c r="B4">
        <f>$B$3+$B$30</f>
        <v>-743.68795590000002</v>
      </c>
      <c r="L4" s="1"/>
    </row>
    <row r="5" spans="1:30" x14ac:dyDescent="0.2">
      <c r="L5" s="1"/>
    </row>
    <row r="6" spans="1:30" s="1" customFormat="1" x14ac:dyDescent="0.2">
      <c r="A6" s="1" t="s">
        <v>173</v>
      </c>
      <c r="C6" s="1" t="s">
        <v>4</v>
      </c>
      <c r="E6" s="1" t="s">
        <v>5</v>
      </c>
      <c r="G6" s="1" t="s">
        <v>6</v>
      </c>
      <c r="I6" s="1" t="s">
        <v>7</v>
      </c>
      <c r="S6"/>
      <c r="T6"/>
      <c r="U6"/>
    </row>
    <row r="7" spans="1:30" x14ac:dyDescent="0.2">
      <c r="A7" t="s">
        <v>32</v>
      </c>
      <c r="B7">
        <v>-554.65445999999997</v>
      </c>
      <c r="C7" t="s">
        <v>38</v>
      </c>
      <c r="D7">
        <v>-743.69402000000002</v>
      </c>
      <c r="E7" t="s">
        <v>114</v>
      </c>
      <c r="F7">
        <v>-743.66168000000005</v>
      </c>
      <c r="G7" t="s">
        <v>59</v>
      </c>
      <c r="H7">
        <v>-743.66152999999997</v>
      </c>
      <c r="I7" t="s">
        <v>73</v>
      </c>
      <c r="J7">
        <v>-743.52368999999999</v>
      </c>
    </row>
    <row r="8" spans="1:30" x14ac:dyDescent="0.2">
      <c r="A8" t="s">
        <v>108</v>
      </c>
      <c r="B8">
        <v>-554.70668999999998</v>
      </c>
      <c r="C8" t="s">
        <v>90</v>
      </c>
      <c r="D8">
        <v>-743.69425999999999</v>
      </c>
      <c r="E8" t="s">
        <v>111</v>
      </c>
      <c r="F8">
        <v>-743.66660999999999</v>
      </c>
      <c r="G8" t="s">
        <v>68</v>
      </c>
      <c r="H8">
        <v>-743.66206999999997</v>
      </c>
      <c r="I8" t="s">
        <v>49</v>
      </c>
      <c r="J8">
        <v>-743.63565000000006</v>
      </c>
    </row>
    <row r="9" spans="1:30" x14ac:dyDescent="0.2">
      <c r="A9" t="s">
        <v>36</v>
      </c>
      <c r="B9">
        <v>-554.71736999999996</v>
      </c>
      <c r="C9" t="s">
        <v>65</v>
      </c>
      <c r="D9">
        <v>-743.69833000000006</v>
      </c>
      <c r="E9" t="s">
        <v>65</v>
      </c>
      <c r="F9">
        <v>-743.67078000000004</v>
      </c>
      <c r="G9" t="s">
        <v>85</v>
      </c>
      <c r="H9">
        <v>-743.66245000000004</v>
      </c>
      <c r="I9" t="s">
        <v>62</v>
      </c>
      <c r="J9">
        <v>-743.63606000000004</v>
      </c>
    </row>
    <row r="10" spans="1:30" x14ac:dyDescent="0.2">
      <c r="A10" t="s">
        <v>46</v>
      </c>
      <c r="B10">
        <v>-554.74293999999998</v>
      </c>
      <c r="C10" t="s">
        <v>2</v>
      </c>
      <c r="D10">
        <v>-743.69929999999999</v>
      </c>
      <c r="E10" t="s">
        <v>40</v>
      </c>
      <c r="F10">
        <v>-743.70194000000004</v>
      </c>
      <c r="G10" t="s">
        <v>82</v>
      </c>
      <c r="H10">
        <v>-743.66313000000002</v>
      </c>
      <c r="I10" t="s">
        <v>39</v>
      </c>
      <c r="J10">
        <v>-743.64883999999995</v>
      </c>
    </row>
    <row r="11" spans="1:30" x14ac:dyDescent="0.2">
      <c r="A11" t="s">
        <v>127</v>
      </c>
      <c r="B11">
        <v>-554.75747999999999</v>
      </c>
      <c r="C11" t="s">
        <v>57</v>
      </c>
      <c r="D11">
        <v>-743.69930999999997</v>
      </c>
      <c r="E11" t="s">
        <v>78</v>
      </c>
      <c r="F11">
        <v>-743.70205999999996</v>
      </c>
      <c r="G11" t="s">
        <v>122</v>
      </c>
      <c r="H11">
        <v>-743.66956000000005</v>
      </c>
      <c r="I11" t="s">
        <v>32</v>
      </c>
      <c r="J11">
        <v>-743.65515000000005</v>
      </c>
      <c r="P11" s="7"/>
    </row>
    <row r="12" spans="1:30" x14ac:dyDescent="0.2">
      <c r="A12" t="s">
        <v>56</v>
      </c>
      <c r="B12">
        <v>-554.75864000000001</v>
      </c>
      <c r="C12" t="s">
        <v>27</v>
      </c>
      <c r="D12">
        <v>-743.69943000000001</v>
      </c>
      <c r="E12" t="s">
        <v>72</v>
      </c>
      <c r="F12">
        <v>-743.70586000000003</v>
      </c>
      <c r="G12" t="s">
        <v>58</v>
      </c>
      <c r="H12">
        <v>-743.67051000000004</v>
      </c>
      <c r="I12" t="s">
        <v>67</v>
      </c>
      <c r="J12">
        <v>-743.66638999999998</v>
      </c>
      <c r="P12" s="7"/>
    </row>
    <row r="13" spans="1:30" x14ac:dyDescent="0.2">
      <c r="A13" t="s">
        <v>25</v>
      </c>
      <c r="B13">
        <v>-554.75864999999999</v>
      </c>
      <c r="C13" t="s">
        <v>43</v>
      </c>
      <c r="D13">
        <v>-743.70075999999995</v>
      </c>
      <c r="E13" t="s">
        <v>82</v>
      </c>
      <c r="F13">
        <v>-743.72090000000003</v>
      </c>
      <c r="G13" t="s">
        <v>117</v>
      </c>
      <c r="H13">
        <v>-743.67078000000004</v>
      </c>
      <c r="I13" t="s">
        <v>26</v>
      </c>
      <c r="J13">
        <v>-743.69696999999996</v>
      </c>
      <c r="P13" s="7"/>
    </row>
    <row r="14" spans="1:30" x14ac:dyDescent="0.2">
      <c r="A14" t="s">
        <v>47</v>
      </c>
      <c r="B14">
        <v>-554.75890000000004</v>
      </c>
      <c r="C14" t="s">
        <v>26</v>
      </c>
      <c r="D14">
        <v>-743.70106999999996</v>
      </c>
      <c r="E14" t="s">
        <v>46</v>
      </c>
      <c r="F14">
        <v>-743.72585000000004</v>
      </c>
      <c r="G14" t="s">
        <v>49</v>
      </c>
      <c r="H14">
        <v>-743.67170999999996</v>
      </c>
      <c r="I14" t="s">
        <v>45</v>
      </c>
      <c r="J14">
        <v>-743.71195</v>
      </c>
      <c r="P14" s="7"/>
    </row>
    <row r="15" spans="1:30" x14ac:dyDescent="0.2">
      <c r="A15" t="s">
        <v>43</v>
      </c>
      <c r="B15">
        <v>-554.75986</v>
      </c>
      <c r="C15" t="s">
        <v>119</v>
      </c>
      <c r="D15">
        <v>-743.70194000000004</v>
      </c>
      <c r="E15" t="s">
        <v>93</v>
      </c>
      <c r="F15">
        <v>-743.72726</v>
      </c>
      <c r="G15" t="s">
        <v>100</v>
      </c>
      <c r="H15">
        <v>-743.67223999999999</v>
      </c>
      <c r="P15" s="7"/>
    </row>
    <row r="16" spans="1:30" x14ac:dyDescent="0.2">
      <c r="A16" t="s">
        <v>68</v>
      </c>
      <c r="B16">
        <v>-554.75986999999998</v>
      </c>
      <c r="C16" t="s">
        <v>55</v>
      </c>
      <c r="D16">
        <v>-743.70204999999999</v>
      </c>
      <c r="E16" t="s">
        <v>79</v>
      </c>
      <c r="F16">
        <v>-743.72762</v>
      </c>
      <c r="G16" t="s">
        <v>108</v>
      </c>
      <c r="H16">
        <v>-743.67301999999995</v>
      </c>
      <c r="P16" s="7"/>
    </row>
    <row r="17" spans="1:44" x14ac:dyDescent="0.2">
      <c r="A17" t="s">
        <v>62</v>
      </c>
      <c r="B17">
        <v>-554.75995</v>
      </c>
      <c r="C17" t="s">
        <v>1</v>
      </c>
      <c r="D17">
        <v>-743.70205999999996</v>
      </c>
      <c r="E17" t="s">
        <v>45</v>
      </c>
      <c r="F17">
        <v>-743.72866999999997</v>
      </c>
      <c r="G17" t="s">
        <v>29</v>
      </c>
      <c r="H17">
        <v>-743.68462</v>
      </c>
      <c r="P17" s="7"/>
    </row>
    <row r="18" spans="1:44" x14ac:dyDescent="0.2">
      <c r="A18" t="s">
        <v>26</v>
      </c>
      <c r="B18">
        <v>-554.75999000000002</v>
      </c>
      <c r="C18" t="s">
        <v>88</v>
      </c>
      <c r="D18">
        <v>-743.70264999999995</v>
      </c>
      <c r="E18" t="s">
        <v>59</v>
      </c>
      <c r="F18">
        <v>-743.73006999999996</v>
      </c>
      <c r="G18" t="s">
        <v>52</v>
      </c>
      <c r="H18">
        <v>-743.70043999999996</v>
      </c>
      <c r="P18" s="7"/>
    </row>
    <row r="19" spans="1:44" x14ac:dyDescent="0.2">
      <c r="A19" t="s">
        <v>89</v>
      </c>
      <c r="B19">
        <v>-554.76004</v>
      </c>
      <c r="C19" t="s">
        <v>87</v>
      </c>
      <c r="D19">
        <v>-743.72162000000003</v>
      </c>
      <c r="E19" t="s">
        <v>86</v>
      </c>
      <c r="F19">
        <v>-743.73101999999994</v>
      </c>
      <c r="G19" t="s">
        <v>35</v>
      </c>
      <c r="H19">
        <v>-743.70194000000004</v>
      </c>
      <c r="P19" s="7"/>
    </row>
    <row r="20" spans="1:44" x14ac:dyDescent="0.2">
      <c r="A20" t="s">
        <v>73</v>
      </c>
      <c r="B20">
        <v>-554.76083000000006</v>
      </c>
      <c r="C20" t="s">
        <v>107</v>
      </c>
      <c r="D20">
        <v>-743.72428000000002</v>
      </c>
      <c r="E20" t="s">
        <v>36</v>
      </c>
      <c r="F20">
        <v>-743.73123999999996</v>
      </c>
      <c r="G20" t="s">
        <v>83</v>
      </c>
      <c r="H20">
        <v>-743.70204999999999</v>
      </c>
      <c r="O20" s="1" t="s">
        <v>0</v>
      </c>
      <c r="X20" s="5"/>
      <c r="Y20" s="5"/>
      <c r="AF20" s="1" t="s">
        <v>232</v>
      </c>
    </row>
    <row r="21" spans="1:44" x14ac:dyDescent="0.2">
      <c r="A21" t="s">
        <v>55</v>
      </c>
      <c r="B21">
        <v>-554.76084000000003</v>
      </c>
      <c r="C21" t="s">
        <v>50</v>
      </c>
      <c r="D21">
        <v>-743.72682999999995</v>
      </c>
      <c r="E21" t="s">
        <v>2</v>
      </c>
      <c r="F21">
        <v>-743.73154</v>
      </c>
      <c r="G21" t="s">
        <v>34</v>
      </c>
      <c r="H21">
        <v>-743.70660999999996</v>
      </c>
      <c r="P21" s="1"/>
      <c r="Q21" s="1"/>
      <c r="R21" s="1"/>
      <c r="S21" s="1"/>
    </row>
    <row r="22" spans="1:44" x14ac:dyDescent="0.2">
      <c r="A22" t="s">
        <v>88</v>
      </c>
      <c r="B22">
        <v>-554.76390000000004</v>
      </c>
      <c r="C22" t="s">
        <v>33</v>
      </c>
      <c r="D22">
        <v>-743.72726</v>
      </c>
      <c r="E22" t="s">
        <v>77</v>
      </c>
      <c r="F22">
        <v>-743.73176000000001</v>
      </c>
      <c r="G22" t="s">
        <v>63</v>
      </c>
      <c r="H22">
        <v>-743.72441000000003</v>
      </c>
      <c r="P22" s="1" t="s">
        <v>165</v>
      </c>
      <c r="Q22" s="1" t="s">
        <v>166</v>
      </c>
      <c r="R22" s="1" t="s">
        <v>167</v>
      </c>
      <c r="S22" s="1" t="s">
        <v>168</v>
      </c>
      <c r="T22" s="1" t="s">
        <v>177</v>
      </c>
      <c r="U22" s="1" t="s">
        <v>178</v>
      </c>
    </row>
    <row r="23" spans="1:44" x14ac:dyDescent="0.2">
      <c r="A23" t="s">
        <v>42</v>
      </c>
      <c r="B23">
        <v>-554.76412000000005</v>
      </c>
      <c r="C23" t="s">
        <v>82</v>
      </c>
      <c r="D23">
        <v>-743.72803999999996</v>
      </c>
      <c r="E23" t="s">
        <v>102</v>
      </c>
      <c r="F23">
        <v>-743.73328000000004</v>
      </c>
      <c r="G23" t="s">
        <v>25</v>
      </c>
      <c r="H23">
        <v>-743.72492999999997</v>
      </c>
      <c r="O23" s="1" t="s">
        <v>173</v>
      </c>
      <c r="P23">
        <f>B30</f>
        <v>-554.76539000000002</v>
      </c>
      <c r="Q23">
        <v>-554.77374999999995</v>
      </c>
      <c r="R23">
        <v>-554.77946080000004</v>
      </c>
      <c r="S23">
        <v>-554.77900829999999</v>
      </c>
      <c r="T23">
        <v>-554.77373650000004</v>
      </c>
      <c r="U23">
        <v>-554.75178100000005</v>
      </c>
      <c r="AF23">
        <v>-552.75906899999995</v>
      </c>
      <c r="AG23">
        <v>-552.76572099999998</v>
      </c>
      <c r="AH23">
        <v>-552.76863700000001</v>
      </c>
      <c r="AI23">
        <v>-552.76510199999996</v>
      </c>
      <c r="AJ23">
        <v>-552.75244199999997</v>
      </c>
      <c r="AK23">
        <v>-552.73219400000005</v>
      </c>
    </row>
    <row r="24" spans="1:44" x14ac:dyDescent="0.2">
      <c r="A24" t="s">
        <v>52</v>
      </c>
      <c r="B24">
        <v>-554.76442999999995</v>
      </c>
      <c r="C24" t="s">
        <v>127</v>
      </c>
      <c r="D24">
        <v>-743.72860000000003</v>
      </c>
      <c r="E24" t="s">
        <v>112</v>
      </c>
      <c r="F24">
        <v>-743.73343999999997</v>
      </c>
      <c r="G24" t="s">
        <v>24</v>
      </c>
      <c r="H24">
        <v>-743.72550999999999</v>
      </c>
      <c r="O24" s="1" t="s">
        <v>174</v>
      </c>
      <c r="P24">
        <f t="shared" ref="P24:U24" si="0">P23+$B$3</f>
        <v>-743.68795590000002</v>
      </c>
      <c r="Q24">
        <f t="shared" si="0"/>
        <v>-743.69631589999995</v>
      </c>
      <c r="R24">
        <f t="shared" si="0"/>
        <v>-743.70202670000003</v>
      </c>
      <c r="S24">
        <f t="shared" si="0"/>
        <v>-743.70157419999998</v>
      </c>
      <c r="T24">
        <f t="shared" si="0"/>
        <v>-743.69630240000004</v>
      </c>
      <c r="U24">
        <f t="shared" si="0"/>
        <v>-743.67434690000005</v>
      </c>
      <c r="W24" s="3">
        <f t="shared" ref="W24:W38" si="1">(P24-$P$24)*$B$2</f>
        <v>0</v>
      </c>
      <c r="X24" s="3">
        <f t="shared" ref="X24:X38" si="2">(Q24-$P$24)*$B$2</f>
        <v>-0.2274889759979617</v>
      </c>
      <c r="Y24" s="3">
        <f t="shared" ref="Y24:Y38" si="3">(R24-$P$24)*$B$2</f>
        <v>-0.38288898128035787</v>
      </c>
      <c r="Z24" s="3">
        <f t="shared" ref="Z24:Z38" si="4">(S24-$P$24)*$B$2</f>
        <v>-0.37057573227896301</v>
      </c>
      <c r="AA24" s="3">
        <f t="shared" ref="AA24:AB38" si="5">(T24-$P$24)*$B$2</f>
        <v>-0.22712161940043599</v>
      </c>
      <c r="AB24" s="3">
        <f t="shared" si="5"/>
        <v>0.37032266439929257</v>
      </c>
      <c r="AF24">
        <f>AF23+$AD$3</f>
        <v>-741.4535762999999</v>
      </c>
      <c r="AG24">
        <f t="shared" ref="AG24:AK24" si="6">AG23+$AD$3</f>
        <v>-741.46022829999993</v>
      </c>
      <c r="AH24">
        <f t="shared" si="6"/>
        <v>-741.46314430000007</v>
      </c>
      <c r="AI24">
        <f t="shared" si="6"/>
        <v>-741.45960930000001</v>
      </c>
      <c r="AJ24">
        <f t="shared" si="6"/>
        <v>-741.44694929999991</v>
      </c>
      <c r="AK24">
        <f t="shared" si="6"/>
        <v>-741.4267013000001</v>
      </c>
      <c r="AM24" s="3">
        <f>(AF24-$AF$24)*$B$2</f>
        <v>0</v>
      </c>
      <c r="AN24" s="3">
        <f>(AG24-$AF$24)*$B$2</f>
        <v>-0.18101156320084266</v>
      </c>
      <c r="AO24" s="3">
        <f>(AH24-$AF$24)*$B$2</f>
        <v>-0.26036058880468327</v>
      </c>
      <c r="AP24" s="3">
        <f>(AI24-$AF$24)*$B$2</f>
        <v>-0.1641675828031528</v>
      </c>
      <c r="AQ24" s="3">
        <f>(AJ24-$AF$24)*$B$2</f>
        <v>0.18033127319946662</v>
      </c>
      <c r="AR24" s="3">
        <f>(AK24-$AF$24)*$B$2</f>
        <v>0.73131174999430781</v>
      </c>
    </row>
    <row r="25" spans="1:44" x14ac:dyDescent="0.2">
      <c r="A25" t="s">
        <v>87</v>
      </c>
      <c r="B25">
        <v>-554.76468999999997</v>
      </c>
      <c r="C25" t="s">
        <v>68</v>
      </c>
      <c r="D25">
        <v>-743.73042999999996</v>
      </c>
      <c r="E25" t="s">
        <v>47</v>
      </c>
      <c r="F25">
        <v>-743.73508000000004</v>
      </c>
      <c r="G25" t="s">
        <v>107</v>
      </c>
      <c r="H25">
        <v>-743.72612000000004</v>
      </c>
      <c r="O25" s="1" t="s">
        <v>9</v>
      </c>
      <c r="P25">
        <v>-743.69832812699997</v>
      </c>
      <c r="Q25">
        <v>-743.70903065100003</v>
      </c>
      <c r="R25">
        <v>-743.71476096599997</v>
      </c>
      <c r="S25">
        <v>-743.72101282000006</v>
      </c>
      <c r="T25">
        <v>-743.70894494599997</v>
      </c>
      <c r="U25">
        <v>-743.68234627899994</v>
      </c>
      <c r="V25" s="1" t="s">
        <v>9</v>
      </c>
      <c r="W25" s="3">
        <f t="shared" si="1"/>
        <v>-0.28224489223178495</v>
      </c>
      <c r="X25" s="3">
        <f t="shared" si="2"/>
        <v>-0.57347769431199891</v>
      </c>
      <c r="Y25" s="3">
        <f t="shared" si="3"/>
        <v>-0.72940873396428552</v>
      </c>
      <c r="Z25" s="3">
        <f t="shared" si="4"/>
        <v>-0.89953168427296493</v>
      </c>
      <c r="AA25" s="3">
        <f t="shared" si="5"/>
        <v>-0.57114552413235409</v>
      </c>
      <c r="AB25" s="3">
        <f t="shared" si="5"/>
        <v>0.15264676280566819</v>
      </c>
      <c r="AF25">
        <v>-741.502163</v>
      </c>
      <c r="AG25">
        <v>-741.50647700000002</v>
      </c>
      <c r="AH25">
        <v>-741.506934</v>
      </c>
      <c r="AI25">
        <v>-741.50008700000001</v>
      </c>
      <c r="AJ25">
        <v>-741.46817999999996</v>
      </c>
      <c r="AK25">
        <v>-741.43368099999998</v>
      </c>
      <c r="AM25" s="3">
        <f>(AF25-$AF$24)*$B$2</f>
        <v>-1.3221218457227426</v>
      </c>
      <c r="AN25" s="3">
        <f>(AG25-$AF$24)*$B$2</f>
        <v>-1.4395126881233451</v>
      </c>
      <c r="AO25" s="3">
        <f>(AH25-$AF$24)*$B$2</f>
        <v>-1.4519483893228839</v>
      </c>
      <c r="AP25" s="3">
        <f>(AI25-$AF$24)*$B$2</f>
        <v>-1.2656305641230639</v>
      </c>
      <c r="AQ25" s="3">
        <f>(AJ25-$AF$24)*$B$2</f>
        <v>-0.39739004292179747</v>
      </c>
      <c r="AR25" s="3">
        <f>(AK25-$AF$24)*$B$2</f>
        <v>0.54138294547772681</v>
      </c>
    </row>
    <row r="26" spans="1:44" x14ac:dyDescent="0.2">
      <c r="A26" t="s">
        <v>86</v>
      </c>
      <c r="B26">
        <v>-554.76469999999995</v>
      </c>
      <c r="C26" t="s">
        <v>73</v>
      </c>
      <c r="D26">
        <v>-743.73176000000001</v>
      </c>
      <c r="E26" t="s">
        <v>54</v>
      </c>
      <c r="F26">
        <v>-743.73663999999997</v>
      </c>
      <c r="G26" t="s">
        <v>50</v>
      </c>
      <c r="H26">
        <v>-743.72685000000001</v>
      </c>
      <c r="O26" s="1" t="s">
        <v>193</v>
      </c>
      <c r="P26">
        <v>-743.69469790000005</v>
      </c>
      <c r="Q26">
        <v>-743.7046206</v>
      </c>
      <c r="R26">
        <v>-743.71350140000004</v>
      </c>
      <c r="S26">
        <v>-743.71247400000004</v>
      </c>
      <c r="T26">
        <v>-743.70867727300003</v>
      </c>
      <c r="U26">
        <v>-743.688538601</v>
      </c>
      <c r="V26" s="1" t="s">
        <v>193</v>
      </c>
      <c r="W26" s="3">
        <f t="shared" si="1"/>
        <v>-0.18346060720084661</v>
      </c>
      <c r="X26" s="3">
        <f t="shared" si="2"/>
        <v>-0.45347315051941328</v>
      </c>
      <c r="Y26" s="3">
        <f t="shared" si="3"/>
        <v>-0.69513392780057404</v>
      </c>
      <c r="Z26" s="3">
        <f t="shared" si="4"/>
        <v>-0.66717672996062505</v>
      </c>
      <c r="AA26" s="3">
        <f>(T26-$P$24)*$B$2</f>
        <v>-0.56386171352720449</v>
      </c>
      <c r="AB26" s="3">
        <f>(U26-$P$24)*$B$2</f>
        <v>-1.585622653118662E-2</v>
      </c>
      <c r="AF26">
        <v>-741.50001099999997</v>
      </c>
      <c r="AG26">
        <v>-741.50647700000002</v>
      </c>
      <c r="AH26">
        <v>-741.506934</v>
      </c>
      <c r="AI26">
        <v>-741.50661400000001</v>
      </c>
      <c r="AJ26">
        <v>-741.48222199999998</v>
      </c>
      <c r="AK26">
        <v>-741.43929900000001</v>
      </c>
      <c r="AM26" s="3">
        <f>(AF26-$AF$24)*$B$2</f>
        <v>-1.2635624825220981</v>
      </c>
      <c r="AN26" s="3">
        <f>(AG26-$AF$24)*$B$2</f>
        <v>-1.4395126881233451</v>
      </c>
      <c r="AO26" s="3">
        <f>(AH26-$AF$24)*$B$2</f>
        <v>-1.4519483893228839</v>
      </c>
      <c r="AP26" s="3">
        <f>(AI26-$AF$24)*$B$2</f>
        <v>-1.4432406773232136</v>
      </c>
      <c r="AQ26" s="3">
        <f>(AJ26-$AF$24)*$B$2</f>
        <v>-0.77949533012227779</v>
      </c>
      <c r="AR26" s="3">
        <f>(AK26-$AF$24)*$B$2</f>
        <v>0.38850817667699833</v>
      </c>
    </row>
    <row r="27" spans="1:44" x14ac:dyDescent="0.2">
      <c r="A27" t="s">
        <v>31</v>
      </c>
      <c r="B27">
        <v>-554.76471000000004</v>
      </c>
      <c r="C27" t="s">
        <v>109</v>
      </c>
      <c r="D27">
        <v>-743.73463000000004</v>
      </c>
      <c r="E27" t="s">
        <v>94</v>
      </c>
      <c r="F27">
        <v>-743.73827000000006</v>
      </c>
      <c r="G27" t="s">
        <v>93</v>
      </c>
      <c r="H27">
        <v>-743.72855000000004</v>
      </c>
      <c r="O27" s="1" t="s">
        <v>161</v>
      </c>
      <c r="P27">
        <v>-743.698168861</v>
      </c>
      <c r="Q27">
        <v>-743.70617833699998</v>
      </c>
      <c r="R27">
        <v>-743.71263881699997</v>
      </c>
      <c r="S27">
        <v>-743.71194203699997</v>
      </c>
      <c r="T27">
        <v>-743.708240832</v>
      </c>
      <c r="U27">
        <v>-743.68773280000005</v>
      </c>
      <c r="V27" s="1" t="s">
        <v>161</v>
      </c>
      <c r="W27" s="3">
        <f t="shared" si="1"/>
        <v>-0.27791100954703563</v>
      </c>
      <c r="X27" s="3">
        <f t="shared" si="2"/>
        <v>-0.49586166666819498</v>
      </c>
      <c r="Y27" s="3">
        <f t="shared" si="3"/>
        <v>-0.67166166423584128</v>
      </c>
      <c r="Z27" s="3">
        <f t="shared" si="4"/>
        <v>-0.65270116558788482</v>
      </c>
      <c r="AA27" s="3">
        <f t="shared" si="5"/>
        <v>-0.55198545561069334</v>
      </c>
      <c r="AB27" s="3">
        <f t="shared" si="5"/>
        <v>6.0709079592123549E-3</v>
      </c>
      <c r="AD27" s="5">
        <f>W27-W26</f>
        <v>-9.4450402346189011E-2</v>
      </c>
      <c r="AF27">
        <v>-741.48424599999998</v>
      </c>
      <c r="AG27">
        <v>-741.47305200000005</v>
      </c>
      <c r="AH27">
        <v>-741.49452299999996</v>
      </c>
      <c r="AI27">
        <v>-741.46620399999995</v>
      </c>
      <c r="AJ27">
        <v>-741.47043199999996</v>
      </c>
      <c r="AK27">
        <v>-741.43923199999995</v>
      </c>
      <c r="AM27" s="3">
        <f>(AF27-$AF$24)*$B$2</f>
        <v>-0.83457160852243562</v>
      </c>
      <c r="AN27" s="3">
        <f>(AG27-$AF$24)*$B$2</f>
        <v>-0.52996495812428046</v>
      </c>
      <c r="AO27" s="3">
        <f>(AH27-$AF$24)*$B$2</f>
        <v>-1.114225221721719</v>
      </c>
      <c r="AP27" s="3">
        <f>(AI27-$AF$24)*$B$2</f>
        <v>-0.34361992132143554</v>
      </c>
      <c r="AQ27" s="3">
        <f>(AJ27-$AF$24)*$B$2</f>
        <v>-0.4586705661217591</v>
      </c>
      <c r="AR27" s="3">
        <f>(AK27-$AF$24)*$B$2</f>
        <v>0.39033135387858248</v>
      </c>
    </row>
    <row r="28" spans="1:44" x14ac:dyDescent="0.2">
      <c r="A28" t="s">
        <v>1</v>
      </c>
      <c r="B28">
        <v>-554.76521000000002</v>
      </c>
      <c r="C28" t="s">
        <v>92</v>
      </c>
      <c r="D28">
        <v>-743.7355</v>
      </c>
      <c r="E28" t="s">
        <v>119</v>
      </c>
      <c r="F28">
        <v>-743.74031000000002</v>
      </c>
      <c r="G28" t="s">
        <v>119</v>
      </c>
      <c r="H28">
        <v>-743.72906</v>
      </c>
      <c r="O28" s="1" t="s">
        <v>162</v>
      </c>
      <c r="P28">
        <v>-743.68971258199997</v>
      </c>
      <c r="Q28">
        <v>-743.70694254600005</v>
      </c>
      <c r="R28">
        <v>-743.71378411900002</v>
      </c>
      <c r="S28">
        <v>-743.72067767999999</v>
      </c>
      <c r="T28">
        <v>-743.70835906399998</v>
      </c>
      <c r="U28">
        <v>-743.67801521000001</v>
      </c>
      <c r="V28" s="1" t="s">
        <v>162</v>
      </c>
      <c r="W28" s="3">
        <f t="shared" si="1"/>
        <v>-4.7802127909843783E-2</v>
      </c>
      <c r="X28" s="3">
        <f t="shared" si="2"/>
        <v>-0.51665701629442462</v>
      </c>
      <c r="Y28" s="3">
        <f t="shared" si="3"/>
        <v>-0.70282716414052349</v>
      </c>
      <c r="Z28" s="3">
        <f t="shared" si="4"/>
        <v>-0.89041198864730309</v>
      </c>
      <c r="AA28" s="3">
        <f t="shared" si="5"/>
        <v>-0.55520273750126936</v>
      </c>
      <c r="AB28" s="3">
        <f t="shared" si="5"/>
        <v>0.27050208000420778</v>
      </c>
      <c r="AD28" s="27">
        <f>W28-W26</f>
        <v>0.13565847929100283</v>
      </c>
      <c r="AF28">
        <v>-741.45964900000001</v>
      </c>
      <c r="AG28">
        <v>-741.46776299999999</v>
      </c>
      <c r="AH28">
        <v>-741.47099500000002</v>
      </c>
      <c r="AI28">
        <v>-741.46777399999996</v>
      </c>
      <c r="AJ28">
        <v>-741.45753300000001</v>
      </c>
      <c r="AK28">
        <v>-741.42827399999999</v>
      </c>
      <c r="AM28" s="3">
        <f>(AF28-$AF$24)*$B$2</f>
        <v>-0.16524788332320955</v>
      </c>
      <c r="AN28" s="3">
        <f>(AG28-$AF$24)*$B$2</f>
        <v>-0.38604280572260408</v>
      </c>
      <c r="AO28" s="3">
        <f>(AH28-$AF$24)*$B$2</f>
        <v>-0.47399069692329626</v>
      </c>
      <c r="AP28" s="3">
        <f>(AI28-$AF$24)*$B$2</f>
        <v>-0.38634213332184836</v>
      </c>
      <c r="AQ28" s="3">
        <f>(AJ28-$AF$24)*$B$2</f>
        <v>-0.10766813772318519</v>
      </c>
      <c r="AR28" s="3">
        <f>(AK28-$AF$24)*$B$2</f>
        <v>0.68851606667748344</v>
      </c>
    </row>
    <row r="29" spans="1:44" x14ac:dyDescent="0.2">
      <c r="A29" t="s">
        <v>122</v>
      </c>
      <c r="B29">
        <v>-554.76538000000005</v>
      </c>
      <c r="C29" t="s">
        <v>70</v>
      </c>
      <c r="D29">
        <v>-743.74033999999995</v>
      </c>
      <c r="E29" t="s">
        <v>83</v>
      </c>
      <c r="F29">
        <v>-743.74100999999996</v>
      </c>
      <c r="G29" t="s">
        <v>66</v>
      </c>
      <c r="H29">
        <v>-743.72910000000002</v>
      </c>
      <c r="O29" s="13" t="s">
        <v>11</v>
      </c>
      <c r="P29">
        <v>-743.74723180199999</v>
      </c>
      <c r="Q29" s="2">
        <v>-743.75095773999999</v>
      </c>
      <c r="R29">
        <v>-743.75205574999995</v>
      </c>
      <c r="S29">
        <v>-743.76397004299997</v>
      </c>
      <c r="T29">
        <v>-743.73199089399998</v>
      </c>
      <c r="U29">
        <v>-743.69810924499996</v>
      </c>
      <c r="V29" s="13" t="s">
        <v>11</v>
      </c>
      <c r="W29" s="3">
        <f t="shared" si="1"/>
        <v>-1.6129921348623177</v>
      </c>
      <c r="X29" s="3">
        <f t="shared" si="2"/>
        <v>-1.7143808693431806</v>
      </c>
      <c r="Y29" s="3">
        <f t="shared" si="3"/>
        <v>-1.7442594782582075</v>
      </c>
      <c r="Z29" s="3">
        <f t="shared" si="4"/>
        <v>-2.0684664536574973</v>
      </c>
      <c r="AA29" s="3">
        <f t="shared" si="5"/>
        <v>-1.1982626427292518</v>
      </c>
      <c r="AB29" s="3">
        <f t="shared" si="5"/>
        <v>-0.27628876280023518</v>
      </c>
      <c r="AF29">
        <v>-741.49911999999995</v>
      </c>
      <c r="AG29">
        <v>-741.50647600000002</v>
      </c>
      <c r="AH29">
        <v>-741.506934</v>
      </c>
      <c r="AI29">
        <v>-741.50661500000001</v>
      </c>
      <c r="AJ29">
        <v>-741.47951799999998</v>
      </c>
      <c r="AK29">
        <v>-741.44482600000003</v>
      </c>
      <c r="AM29" s="3">
        <f>(AF29-$AF$24)*$B$2</f>
        <v>-1.2393169469214402</v>
      </c>
      <c r="AN29" s="3">
        <f>(AG29-$AF$24)*$B$2</f>
        <v>-1.4394854765234137</v>
      </c>
      <c r="AO29" s="3">
        <f>(AH29-$AF$24)*$B$2</f>
        <v>-1.4519483893228839</v>
      </c>
      <c r="AP29" s="3">
        <f>(AI29-$AF$24)*$B$2</f>
        <v>-1.4432678889231447</v>
      </c>
      <c r="AQ29" s="3">
        <f>(AJ29-$AF$24)*$B$2</f>
        <v>-0.70591516372243379</v>
      </c>
      <c r="AR29" s="3">
        <f>(AK29-$AF$24)*$B$2</f>
        <v>0.23810966347620521</v>
      </c>
    </row>
    <row r="30" spans="1:44" x14ac:dyDescent="0.2">
      <c r="A30" s="1" t="s">
        <v>106</v>
      </c>
      <c r="B30" s="1">
        <v>-554.76539000000002</v>
      </c>
      <c r="C30" t="s">
        <v>115</v>
      </c>
      <c r="D30">
        <v>-743.74100999999996</v>
      </c>
      <c r="E30" t="s">
        <v>32</v>
      </c>
      <c r="F30">
        <v>-743.7414</v>
      </c>
      <c r="G30" t="s">
        <v>103</v>
      </c>
      <c r="H30">
        <v>-743.73023999999998</v>
      </c>
      <c r="O30" s="13" t="s">
        <v>171</v>
      </c>
      <c r="P30">
        <v>-743.72684228000003</v>
      </c>
      <c r="Q30">
        <v>-743.69351399000004</v>
      </c>
      <c r="R30">
        <v>-743.699535427</v>
      </c>
      <c r="S30">
        <v>-743.70339901299997</v>
      </c>
      <c r="T30">
        <v>-743.696529682</v>
      </c>
      <c r="U30">
        <v>-743.67719401700003</v>
      </c>
      <c r="V30" s="13" t="s">
        <v>171</v>
      </c>
      <c r="W30" s="3">
        <f t="shared" si="1"/>
        <v>-1.0581606180082206</v>
      </c>
      <c r="X30" s="3">
        <f t="shared" si="2"/>
        <v>-0.15124452184460616</v>
      </c>
      <c r="Y30" s="3">
        <f t="shared" si="3"/>
        <v>-0.31509745691267677</v>
      </c>
      <c r="Z30" s="3">
        <f t="shared" si="4"/>
        <v>-0.42023181370934709</v>
      </c>
      <c r="AA30" s="3">
        <f t="shared" si="5"/>
        <v>-0.23330632627078995</v>
      </c>
      <c r="AB30" s="3">
        <f t="shared" si="5"/>
        <v>0.2928480554424322</v>
      </c>
      <c r="AD30" s="5">
        <f>W30-W29</f>
        <v>0.55483151685409715</v>
      </c>
      <c r="AF30">
        <v>-741.44463599999995</v>
      </c>
      <c r="AG30">
        <v>-741.44491600000003</v>
      </c>
      <c r="AH30">
        <v>-741.44670399999995</v>
      </c>
      <c r="AI30">
        <v>-741.44953099999998</v>
      </c>
      <c r="AJ30">
        <v>-741.43369800000005</v>
      </c>
      <c r="AK30">
        <v>-741.41162099999997</v>
      </c>
      <c r="AM30" s="3">
        <f>(AF30-$AF$24)*$B$2</f>
        <v>0.24327986747861968</v>
      </c>
      <c r="AN30" s="3">
        <f>(AG30-$AF$24)*$B$2</f>
        <v>0.23566061947620123</v>
      </c>
      <c r="AO30" s="3">
        <f>(AH30-$AF$24)*$B$2</f>
        <v>0.1870062786783912</v>
      </c>
      <c r="AP30" s="3">
        <f>(AI30-$AF$24)*$B$2</f>
        <v>0.11007908547771686</v>
      </c>
      <c r="AQ30" s="3">
        <f>(AJ30-$AF$24)*$B$2</f>
        <v>0.54092034827580115</v>
      </c>
      <c r="AR30" s="3">
        <f>(AK30-$AF$24)*$B$2</f>
        <v>1.1416708414780099</v>
      </c>
    </row>
    <row r="31" spans="1:44" x14ac:dyDescent="0.2">
      <c r="C31" t="s">
        <v>32</v>
      </c>
      <c r="D31">
        <v>-743.74234999999999</v>
      </c>
      <c r="E31" t="s">
        <v>24</v>
      </c>
      <c r="F31">
        <v>-743.74257</v>
      </c>
      <c r="G31" t="s">
        <v>47</v>
      </c>
      <c r="H31">
        <v>-743.73032999999998</v>
      </c>
      <c r="O31" s="13" t="s">
        <v>172</v>
      </c>
      <c r="P31" s="2">
        <v>-743.69756756599998</v>
      </c>
      <c r="Q31">
        <v>-743.70348578200003</v>
      </c>
      <c r="R31" s="5">
        <v>-743.70830828500004</v>
      </c>
      <c r="S31">
        <v>-743.71450056599997</v>
      </c>
      <c r="T31">
        <v>-743.70017468399999</v>
      </c>
      <c r="U31">
        <v>-743.67719401900001</v>
      </c>
      <c r="V31" s="13" t="s">
        <v>172</v>
      </c>
      <c r="W31" s="3">
        <f t="shared" si="1"/>
        <v>-0.2615488105243815</v>
      </c>
      <c r="X31" s="3">
        <f t="shared" si="2"/>
        <v>-0.42259293703146722</v>
      </c>
      <c r="Y31" s="3">
        <f t="shared" si="3"/>
        <v>-0.55382095966664735</v>
      </c>
      <c r="Z31" s="3">
        <f t="shared" si="4"/>
        <v>-0.72232283332423286</v>
      </c>
      <c r="AA31" s="3">
        <f>(T31-$P$24)*$B$2</f>
        <v>-0.33249266269357475</v>
      </c>
      <c r="AB31" s="3">
        <f>(U31-$P$24)*$B$2</f>
        <v>0.29284800101980774</v>
      </c>
      <c r="AD31" s="5">
        <f>W31-W29</f>
        <v>1.3514433243379362</v>
      </c>
      <c r="AF31">
        <v>-741.48921700000005</v>
      </c>
      <c r="AG31">
        <v>-741.48985600000003</v>
      </c>
      <c r="AH31">
        <v>-741.49287500000003</v>
      </c>
      <c r="AI31">
        <v>-741.48709499999995</v>
      </c>
      <c r="AJ31">
        <v>-741.47027800000001</v>
      </c>
      <c r="AK31">
        <v>-741.43458899999996</v>
      </c>
      <c r="AM31" s="3">
        <f>(AF31-$AF$24)*$B$2</f>
        <v>-0.96984047212430424</v>
      </c>
      <c r="AN31" s="3">
        <f>(AG31-$AF$24)*$B$2</f>
        <v>-0.98722868452371371</v>
      </c>
      <c r="AO31" s="3">
        <f>(AH31-$AF$24)*$B$2</f>
        <v>-1.0693805049235714</v>
      </c>
      <c r="AP31" s="3">
        <f>(AI31-$AF$24)*$B$2</f>
        <v>-0.91209745692159849</v>
      </c>
      <c r="AQ31" s="3">
        <f>(AJ31-$AF$24)*$B$2</f>
        <v>-0.45447997972305848</v>
      </c>
      <c r="AR31" s="3">
        <f>(AK31-$AF$24)*$B$2</f>
        <v>0.51667481267823678</v>
      </c>
    </row>
    <row r="32" spans="1:44" x14ac:dyDescent="0.2">
      <c r="B32">
        <f>(B30-B21)*B2</f>
        <v>-0.12381277999985646</v>
      </c>
      <c r="C32" t="s">
        <v>42</v>
      </c>
      <c r="D32">
        <v>-743.74248</v>
      </c>
      <c r="E32" t="s">
        <v>109</v>
      </c>
      <c r="F32">
        <v>-743.74354000000005</v>
      </c>
      <c r="G32" t="s">
        <v>26</v>
      </c>
      <c r="H32">
        <v>-743.73113000000001</v>
      </c>
      <c r="O32" s="13" t="s">
        <v>175</v>
      </c>
      <c r="P32" s="2">
        <v>-743.72720770900003</v>
      </c>
      <c r="Q32">
        <v>-743.73301568099998</v>
      </c>
      <c r="R32">
        <v>-743.73663632</v>
      </c>
      <c r="S32">
        <v>-743.73840067100002</v>
      </c>
      <c r="T32">
        <v>-743.72870109200005</v>
      </c>
      <c r="U32">
        <v>-743.71759774099996</v>
      </c>
      <c r="V32" s="13" t="s">
        <v>175</v>
      </c>
      <c r="W32" s="3">
        <f t="shared" si="1"/>
        <v>-1.068104525784582</v>
      </c>
      <c r="X32" s="3">
        <f t="shared" si="2"/>
        <v>-1.2261487366586081</v>
      </c>
      <c r="Y32" s="3">
        <f t="shared" si="3"/>
        <v>-1.3246721168715212</v>
      </c>
      <c r="Z32" s="3">
        <f t="shared" si="4"/>
        <v>-1.3726829305436605</v>
      </c>
      <c r="AA32" s="3">
        <f t="shared" si="5"/>
        <v>-1.10874186662805</v>
      </c>
      <c r="AB32" s="3">
        <f t="shared" si="5"/>
        <v>-0.80660192055405633</v>
      </c>
      <c r="AF32">
        <v>-741.37442799999997</v>
      </c>
      <c r="AG32">
        <v>-741.38742300000001</v>
      </c>
      <c r="AH32">
        <v>-741.38696000000004</v>
      </c>
      <c r="AI32">
        <v>-741.38094699999999</v>
      </c>
      <c r="AJ32">
        <v>-741.33696999999995</v>
      </c>
      <c r="AK32">
        <v>-741.34869900000001</v>
      </c>
      <c r="AM32" s="3">
        <f>(AF32-$AF$24)*$B$2</f>
        <v>2.1537518802780653</v>
      </c>
      <c r="AN32" s="3">
        <f>(AG32-$AF$24)*$B$2</f>
        <v>1.8001371382768059</v>
      </c>
      <c r="AO32" s="3">
        <f>(AH32-$AF$24)*$B$2</f>
        <v>1.8127361090759326</v>
      </c>
      <c r="AP32" s="3">
        <f>(AI32-$AF$24)*$B$2</f>
        <v>1.9763594598773659</v>
      </c>
      <c r="AQ32" s="3">
        <f>(AJ32-$AF$24)*$B$2</f>
        <v>3.1730439930784757</v>
      </c>
      <c r="AR32" s="3">
        <f>(AK32-$AF$24)*$B$2</f>
        <v>2.8538791366768597</v>
      </c>
    </row>
    <row r="33" spans="3:44" x14ac:dyDescent="0.2">
      <c r="C33" t="s">
        <v>117</v>
      </c>
      <c r="D33">
        <v>-743.74257</v>
      </c>
      <c r="E33" t="s">
        <v>37</v>
      </c>
      <c r="F33">
        <v>-743.74392</v>
      </c>
      <c r="G33" t="s">
        <v>48</v>
      </c>
      <c r="H33">
        <v>-743.73171000000002</v>
      </c>
      <c r="O33" s="1" t="s">
        <v>163</v>
      </c>
      <c r="P33">
        <v>-743.73097504099997</v>
      </c>
      <c r="Q33">
        <v>-743.73510116700004</v>
      </c>
      <c r="R33">
        <v>-743.73364721799999</v>
      </c>
      <c r="S33">
        <v>-743.73552306800002</v>
      </c>
      <c r="T33">
        <v>-743.738161977</v>
      </c>
      <c r="U33">
        <v>-743.70503238699996</v>
      </c>
      <c r="V33" s="1" t="s">
        <v>163</v>
      </c>
      <c r="W33" s="3">
        <f t="shared" si="1"/>
        <v>-1.1706196572341085</v>
      </c>
      <c r="X33" s="3">
        <f t="shared" si="2"/>
        <v>-1.2828981474977164</v>
      </c>
      <c r="Y33" s="3">
        <f t="shared" si="3"/>
        <v>-1.2433338688879128</v>
      </c>
      <c r="Z33" s="3">
        <f t="shared" si="4"/>
        <v>-1.2943787487488134</v>
      </c>
      <c r="AA33" s="3">
        <f t="shared" ref="AA33:AB35" si="7">(T33-$P$24)*$B$2</f>
        <v>-1.3661876848927745</v>
      </c>
      <c r="AB33" s="3">
        <f t="shared" si="7"/>
        <v>-0.46467853364757394</v>
      </c>
      <c r="AF33">
        <v>-741.45675500000004</v>
      </c>
      <c r="AG33">
        <v>-741.46025799999995</v>
      </c>
      <c r="AH33">
        <v>-741.46432300000004</v>
      </c>
      <c r="AI33">
        <v>-741.46292400000004</v>
      </c>
      <c r="AJ33">
        <v>-741.43795599999999</v>
      </c>
      <c r="AK33">
        <v>-741.40719899999999</v>
      </c>
      <c r="AM33" s="3">
        <f>(AF33-$AF$24)*$B$2</f>
        <v>-8.6497512924044673E-2</v>
      </c>
      <c r="AN33" s="3">
        <f>(AG33-$AF$24)*$B$2</f>
        <v>-0.18181974772158643</v>
      </c>
      <c r="AO33" s="3">
        <f>(AH33-$AF$24)*$B$2</f>
        <v>-0.29243490172382769</v>
      </c>
      <c r="AP33" s="3">
        <f>(AI33-$AF$24)*$B$2</f>
        <v>-0.25436587332404109</v>
      </c>
      <c r="AQ33" s="3">
        <f>(AJ33-$AF$24)*$B$2</f>
        <v>0.4250533554775387</v>
      </c>
      <c r="AR33" s="3">
        <f>(AK33-$AF$24)*$B$2</f>
        <v>1.2620005366773794</v>
      </c>
    </row>
    <row r="34" spans="3:44" x14ac:dyDescent="0.2">
      <c r="C34" t="s">
        <v>39</v>
      </c>
      <c r="D34">
        <v>-743.74278000000004</v>
      </c>
      <c r="E34" t="s">
        <v>117</v>
      </c>
      <c r="F34">
        <v>-743.74582999999996</v>
      </c>
      <c r="G34" t="s">
        <v>87</v>
      </c>
      <c r="H34">
        <v>-743.73180000000002</v>
      </c>
      <c r="O34" s="1" t="s">
        <v>139</v>
      </c>
      <c r="P34">
        <v>-743.73195280300001</v>
      </c>
      <c r="Q34">
        <v>-743.73820580899996</v>
      </c>
      <c r="R34">
        <v>-743.73260645300002</v>
      </c>
      <c r="S34">
        <v>-743.74054160200001</v>
      </c>
      <c r="T34">
        <v>-743.72881307099999</v>
      </c>
      <c r="U34">
        <v>-743.69253059499999</v>
      </c>
      <c r="V34" s="1" t="s">
        <v>139</v>
      </c>
      <c r="W34" s="3">
        <f t="shared" si="1"/>
        <v>-1.1972261256746075</v>
      </c>
      <c r="X34" s="3">
        <f t="shared" si="2"/>
        <v>-1.3673804237428935</v>
      </c>
      <c r="Y34" s="3">
        <f t="shared" si="3"/>
        <v>-1.215012988014712</v>
      </c>
      <c r="Z34" s="3">
        <f t="shared" si="4"/>
        <v>-1.4309410885428619</v>
      </c>
      <c r="AA34" s="3">
        <f t="shared" si="7"/>
        <v>-1.1117889943827985</v>
      </c>
      <c r="AB34" s="3">
        <f t="shared" si="7"/>
        <v>-0.12448477046128902</v>
      </c>
      <c r="AD34" s="5">
        <f>W34-W33</f>
        <v>-2.6606468440498965E-2</v>
      </c>
      <c r="AF34">
        <v>-741.49786300000005</v>
      </c>
      <c r="AG34">
        <v>-741.49642300000005</v>
      </c>
      <c r="AH34">
        <v>-741.49859100000003</v>
      </c>
      <c r="AI34">
        <v>-741.48760100000004</v>
      </c>
      <c r="AJ34">
        <v>-741.47740699999997</v>
      </c>
      <c r="AK34">
        <v>-741.44220099999995</v>
      </c>
      <c r="AM34" s="3">
        <f>(AF34-$AF$24)*$B$2</f>
        <v>-1.2051119657242721</v>
      </c>
      <c r="AN34" s="3">
        <f>(AG34-$AF$24)*$B$2</f>
        <v>-1.1659272617242089</v>
      </c>
      <c r="AO34" s="3">
        <f>(AH34-$AF$24)*$B$2</f>
        <v>-1.2249220105237542</v>
      </c>
      <c r="AP34" s="3">
        <f>(AI34-$AF$24)*$B$2</f>
        <v>-0.92586652652395818</v>
      </c>
      <c r="AQ34" s="3">
        <f>(AJ34-$AF$24)*$B$2</f>
        <v>-0.64847147612206602</v>
      </c>
      <c r="AR34" s="3">
        <f>(AK34-$AF$24)*$B$2</f>
        <v>0.30954011347838312</v>
      </c>
    </row>
    <row r="35" spans="3:44" x14ac:dyDescent="0.2">
      <c r="C35" t="s">
        <v>64</v>
      </c>
      <c r="D35">
        <v>-743.74392</v>
      </c>
      <c r="E35" t="s">
        <v>62</v>
      </c>
      <c r="F35">
        <v>-743.74666000000002</v>
      </c>
      <c r="G35" t="s">
        <v>56</v>
      </c>
      <c r="H35">
        <v>-743.7319</v>
      </c>
      <c r="O35" s="13" t="s">
        <v>176</v>
      </c>
      <c r="P35" s="2">
        <v>-743.61727493499995</v>
      </c>
      <c r="Q35">
        <v>-743.608840891</v>
      </c>
      <c r="R35">
        <v>-743.62172561800003</v>
      </c>
      <c r="S35">
        <v>-743.61586582899997</v>
      </c>
      <c r="T35">
        <v>-743.65107022699999</v>
      </c>
      <c r="U35">
        <v>-743.61467894899999</v>
      </c>
      <c r="V35" s="13" t="s">
        <v>176</v>
      </c>
      <c r="W35" s="3">
        <f t="shared" si="1"/>
        <v>1.9233421471957699</v>
      </c>
      <c r="X35" s="3">
        <f t="shared" si="2"/>
        <v>2.1528459789049474</v>
      </c>
      <c r="Y35" s="3">
        <f t="shared" si="3"/>
        <v>1.8022319416709893</v>
      </c>
      <c r="Z35" s="3">
        <f t="shared" si="4"/>
        <v>1.9616861760249016</v>
      </c>
      <c r="AA35" s="3">
        <f t="shared" si="7"/>
        <v>1.0037181794075858</v>
      </c>
      <c r="AB35" s="3">
        <f t="shared" si="7"/>
        <v>1.9939830798322884</v>
      </c>
      <c r="AD35" s="5">
        <f>W35-W33</f>
        <v>3.0939618044298784</v>
      </c>
      <c r="AF35">
        <v>-741.49526600000002</v>
      </c>
      <c r="AG35">
        <v>-741.497793</v>
      </c>
      <c r="AH35">
        <v>-741.49733500000002</v>
      </c>
      <c r="AI35">
        <v>-741.487796</v>
      </c>
      <c r="AJ35">
        <v>-741.46972500000004</v>
      </c>
      <c r="AK35">
        <v>-741.428901</v>
      </c>
      <c r="AM35" s="3">
        <f>(AF35-$AF$24)*$B$2</f>
        <v>-1.1344434405232642</v>
      </c>
      <c r="AN35" s="3">
        <f>(AG35-$AF$24)*$B$2</f>
        <v>-1.2032071537228941</v>
      </c>
      <c r="AO35" s="3">
        <f>(AH35-$AF$24)*$B$2</f>
        <v>-1.1907442409234239</v>
      </c>
      <c r="AP35" s="3">
        <f>(AI35-$AF$24)*$B$2</f>
        <v>-0.9311727885229355</v>
      </c>
      <c r="AQ35" s="3">
        <f>(AJ35-$AF$24)*$B$2</f>
        <v>-0.43943196492392789</v>
      </c>
      <c r="AR35" s="3">
        <f>(AK35-$AF$24)*$B$2</f>
        <v>0.67145439347724967</v>
      </c>
    </row>
    <row r="36" spans="3:44" x14ac:dyDescent="0.2">
      <c r="C36" t="s">
        <v>45</v>
      </c>
      <c r="D36">
        <v>-743.74663999999996</v>
      </c>
      <c r="E36" t="s">
        <v>118</v>
      </c>
      <c r="F36">
        <v>-743.74684000000002</v>
      </c>
      <c r="G36" t="s">
        <v>2</v>
      </c>
      <c r="H36">
        <v>-743.73244999999997</v>
      </c>
      <c r="O36" s="1" t="s">
        <v>140</v>
      </c>
      <c r="P36">
        <v>-743.746694585</v>
      </c>
      <c r="Q36">
        <v>-743.74426920099995</v>
      </c>
      <c r="R36">
        <v>-743.74677847500004</v>
      </c>
      <c r="S36">
        <v>-743.74079173999996</v>
      </c>
      <c r="T36">
        <v>-743.71942197600004</v>
      </c>
      <c r="U36">
        <v>-743.69667848899996</v>
      </c>
      <c r="V36" s="1" t="s">
        <v>140</v>
      </c>
      <c r="W36" s="3">
        <f t="shared" si="1"/>
        <v>-1.5983736007454625</v>
      </c>
      <c r="X36" s="3">
        <f t="shared" si="2"/>
        <v>-1.5323750214897476</v>
      </c>
      <c r="Y36" s="3">
        <f t="shared" si="3"/>
        <v>-1.6006563818705979</v>
      </c>
      <c r="Z36" s="3">
        <f t="shared" si="4"/>
        <v>-1.4377477437424584</v>
      </c>
      <c r="AA36" s="3">
        <f t="shared" si="5"/>
        <v>-0.85624227368201267</v>
      </c>
      <c r="AB36" s="3">
        <f t="shared" si="5"/>
        <v>-0.23735560283088952</v>
      </c>
      <c r="AF36">
        <v>-741.50485900000001</v>
      </c>
      <c r="AG36">
        <v>-741.50275199999999</v>
      </c>
      <c r="AH36">
        <v>-741.49991</v>
      </c>
      <c r="AI36">
        <v>-741.49779699999999</v>
      </c>
      <c r="AJ36">
        <v>-741.45928700000002</v>
      </c>
      <c r="AK36">
        <v>-741.43622000000005</v>
      </c>
      <c r="AM36" s="3">
        <f>(AF36-$AF$24)*$B$2</f>
        <v>-1.3954843193231363</v>
      </c>
      <c r="AN36" s="3">
        <f>(AG36-$AF$24)*$B$2</f>
        <v>-1.3381494781224936</v>
      </c>
      <c r="AO36" s="3">
        <f>(AH36-$AF$24)*$B$2</f>
        <v>-1.2608141109228499</v>
      </c>
      <c r="AP36" s="3">
        <f>(AI36-$AF$24)*$B$2</f>
        <v>-1.2033160001226193</v>
      </c>
      <c r="AQ36" s="3">
        <f>(AJ36-$AF$24)*$B$2</f>
        <v>-0.15539728412333112</v>
      </c>
      <c r="AR36" s="3">
        <f>(AK36-$AF$24)*$B$2</f>
        <v>0.47229269307582766</v>
      </c>
    </row>
    <row r="37" spans="3:44" x14ac:dyDescent="0.2">
      <c r="C37" t="s">
        <v>24</v>
      </c>
      <c r="D37">
        <v>-743.74665000000005</v>
      </c>
      <c r="E37" t="s">
        <v>71</v>
      </c>
      <c r="F37">
        <v>-743.74722999999994</v>
      </c>
      <c r="G37" t="s">
        <v>77</v>
      </c>
      <c r="H37">
        <v>-743.73302000000001</v>
      </c>
      <c r="O37" s="1" t="s">
        <v>143</v>
      </c>
      <c r="P37">
        <v>-743.64405412099995</v>
      </c>
      <c r="Q37">
        <v>-743.64317778700001</v>
      </c>
      <c r="R37">
        <v>-743.64474800100004</v>
      </c>
      <c r="S37">
        <v>-743.63735733600004</v>
      </c>
      <c r="T37">
        <v>-743.62982708499999</v>
      </c>
      <c r="U37">
        <v>-743.58797261699999</v>
      </c>
      <c r="V37" s="1" t="s">
        <v>143</v>
      </c>
      <c r="W37" s="3">
        <f t="shared" si="1"/>
        <v>1.1946376494382014</v>
      </c>
      <c r="X37" s="3">
        <f t="shared" si="2"/>
        <v>1.2184840997109816</v>
      </c>
      <c r="Y37" s="3">
        <f t="shared" si="3"/>
        <v>1.1757560644278802</v>
      </c>
      <c r="Z37" s="3">
        <f t="shared" si="4"/>
        <v>1.3768678841419517</v>
      </c>
      <c r="AA37" s="3">
        <f t="shared" si="5"/>
        <v>1.5817780622548672</v>
      </c>
      <c r="AB37" s="3">
        <f t="shared" si="5"/>
        <v>2.7207051036835805</v>
      </c>
      <c r="AD37" s="5">
        <f>W37-W36</f>
        <v>2.7930112501836639</v>
      </c>
      <c r="AF37">
        <v>-741.406431</v>
      </c>
      <c r="AG37">
        <v>-741.40540099999998</v>
      </c>
      <c r="AH37">
        <v>-741.40474400000005</v>
      </c>
      <c r="AI37">
        <v>-741.38391799999999</v>
      </c>
      <c r="AJ37">
        <v>-741.35144400000001</v>
      </c>
      <c r="AK37">
        <v>-741.32426699999996</v>
      </c>
      <c r="AM37" s="3">
        <f>(AF37-$AF$24)*$B$2</f>
        <v>1.2828990454772071</v>
      </c>
      <c r="AN37" s="3">
        <f>(AG37-$AF$24)*$B$2</f>
        <v>1.310926993477596</v>
      </c>
      <c r="AO37" s="3">
        <f>(AH37-$AF$24)*$B$2</f>
        <v>1.3288050146757688</v>
      </c>
      <c r="AP37" s="3">
        <f>(AI37-$AF$24)*$B$2</f>
        <v>1.8955137962773039</v>
      </c>
      <c r="AQ37" s="3">
        <f>(AJ37-$AF$24)*$B$2</f>
        <v>2.7791832946767392</v>
      </c>
      <c r="AR37" s="3">
        <f>(AK37-$AF$24)*$B$2</f>
        <v>3.5187129478781412</v>
      </c>
    </row>
    <row r="38" spans="3:44" x14ac:dyDescent="0.2">
      <c r="C38" t="s">
        <v>72</v>
      </c>
      <c r="D38">
        <v>-743.74666000000002</v>
      </c>
      <c r="E38" t="s">
        <v>122</v>
      </c>
      <c r="F38">
        <v>-743.75600999999995</v>
      </c>
      <c r="G38" t="s">
        <v>1</v>
      </c>
      <c r="H38">
        <v>-743.73302999999999</v>
      </c>
      <c r="O38" s="1" t="s">
        <v>141</v>
      </c>
      <c r="P38">
        <v>-743.69099983800004</v>
      </c>
      <c r="Q38">
        <v>-743.68574838699999</v>
      </c>
      <c r="R38">
        <v>-743.687621444</v>
      </c>
      <c r="S38">
        <v>-743.67142820100003</v>
      </c>
      <c r="T38">
        <v>-743.65974550099997</v>
      </c>
      <c r="U38">
        <v>-743.63453095</v>
      </c>
      <c r="V38" s="1" t="s">
        <v>141</v>
      </c>
      <c r="W38" s="3">
        <f t="shared" si="1"/>
        <v>-8.2830423281314236E-2</v>
      </c>
      <c r="X38" s="3">
        <f t="shared" si="2"/>
        <v>6.0069960751624601E-2</v>
      </c>
      <c r="Y38" s="3">
        <f t="shared" si="3"/>
        <v>9.1010828901085909E-3</v>
      </c>
      <c r="Z38" s="3">
        <f t="shared" si="4"/>
        <v>0.44974513410823252</v>
      </c>
      <c r="AA38" s="3">
        <f t="shared" si="5"/>
        <v>0.76765009342962653</v>
      </c>
      <c r="AB38" s="3">
        <f t="shared" si="5"/>
        <v>1.4537783694205839</v>
      </c>
      <c r="AF38">
        <v>-741.44456100000002</v>
      </c>
      <c r="AG38">
        <v>-741.44129399999997</v>
      </c>
      <c r="AH38">
        <v>-741.44364700000006</v>
      </c>
      <c r="AI38">
        <v>-741.43444199999999</v>
      </c>
      <c r="AJ38">
        <v>-741.42141100000003</v>
      </c>
      <c r="AK38">
        <v>-741.36232600000005</v>
      </c>
      <c r="AM38" s="3">
        <f>(AF38-$AF$24)*$B$2</f>
        <v>0.24532073747656061</v>
      </c>
      <c r="AN38" s="3">
        <f>(AG38-$AF$24)*$B$2</f>
        <v>0.33422103467794179</v>
      </c>
      <c r="AO38" s="3">
        <f>(AH38-$AF$24)*$B$2</f>
        <v>0.27019213987563834</v>
      </c>
      <c r="AP38" s="3">
        <f>(AI38-$AF$24)*$B$2</f>
        <v>0.52067491787741826</v>
      </c>
      <c r="AQ38" s="3">
        <f>(AJ38-$AF$24)*$B$2</f>
        <v>0.8752692774762042</v>
      </c>
      <c r="AR38" s="3">
        <f>(AK38-$AF$24)*$B$2</f>
        <v>2.4830666634757104</v>
      </c>
    </row>
    <row r="39" spans="3:44" x14ac:dyDescent="0.2">
      <c r="C39" t="s">
        <v>48</v>
      </c>
      <c r="D39">
        <v>-743.74722999999994</v>
      </c>
      <c r="G39" t="s">
        <v>101</v>
      </c>
      <c r="H39">
        <v>-743.73352999999997</v>
      </c>
    </row>
    <row r="40" spans="3:44" x14ac:dyDescent="0.2">
      <c r="G40" t="s">
        <v>45</v>
      </c>
      <c r="H40">
        <v>-743.73396000000002</v>
      </c>
    </row>
    <row r="41" spans="3:44" x14ac:dyDescent="0.2">
      <c r="G41" t="s">
        <v>67</v>
      </c>
      <c r="H41">
        <v>-743.73496</v>
      </c>
      <c r="P41" s="1" t="s">
        <v>216</v>
      </c>
      <c r="Q41" s="1" t="s">
        <v>216</v>
      </c>
      <c r="R41" s="1" t="s">
        <v>236</v>
      </c>
      <c r="S41" s="19" t="s">
        <v>222</v>
      </c>
      <c r="T41" s="19" t="s">
        <v>222</v>
      </c>
      <c r="U41" s="19" t="s">
        <v>223</v>
      </c>
      <c r="V41" s="19" t="s">
        <v>224</v>
      </c>
      <c r="W41" s="1" t="s">
        <v>217</v>
      </c>
      <c r="X41" s="20" t="s">
        <v>225</v>
      </c>
      <c r="Y41" s="20" t="s">
        <v>226</v>
      </c>
      <c r="Z41" s="1" t="s">
        <v>227</v>
      </c>
      <c r="AA41" s="1" t="s">
        <v>228</v>
      </c>
      <c r="AB41" s="1" t="s">
        <v>243</v>
      </c>
      <c r="AC41" s="1" t="s">
        <v>233</v>
      </c>
    </row>
    <row r="42" spans="3:44" x14ac:dyDescent="0.2">
      <c r="G42" t="s">
        <v>127</v>
      </c>
      <c r="H42">
        <v>-743.73663999999997</v>
      </c>
      <c r="O42" s="1" t="s">
        <v>221</v>
      </c>
      <c r="P42" s="1"/>
      <c r="Q42" s="1"/>
      <c r="R42" s="1"/>
      <c r="S42" s="19"/>
      <c r="T42" s="19"/>
      <c r="U42" s="19"/>
      <c r="V42" s="19"/>
      <c r="W42" s="1"/>
      <c r="X42" s="20"/>
    </row>
    <row r="43" spans="3:44" x14ac:dyDescent="0.2">
      <c r="G43" t="s">
        <v>65</v>
      </c>
      <c r="H43">
        <v>-743.73692000000005</v>
      </c>
      <c r="O43" s="1" t="s">
        <v>9</v>
      </c>
      <c r="P43">
        <v>1.1879999999999999</v>
      </c>
      <c r="Q43">
        <v>1.19</v>
      </c>
      <c r="R43">
        <v>179.47</v>
      </c>
      <c r="S43">
        <v>546.11770000000001</v>
      </c>
      <c r="T43">
        <v>571.36509999999998</v>
      </c>
      <c r="U43">
        <v>1268.2408</v>
      </c>
      <c r="V43">
        <v>2325.2175000000002</v>
      </c>
      <c r="X43">
        <v>-0.18262999999999999</v>
      </c>
      <c r="Y43">
        <v>-0.12756999999999999</v>
      </c>
      <c r="Z43" s="5">
        <f>X62</f>
        <v>-9.3572000000000002E-2</v>
      </c>
      <c r="AA43" s="5">
        <f>Y62</f>
        <v>9.3580999999999998E-2</v>
      </c>
      <c r="AB43" s="5">
        <f>W25</f>
        <v>-0.28224489223178495</v>
      </c>
      <c r="AC43" s="5">
        <f>AC62</f>
        <v>-0.45204799739138235</v>
      </c>
    </row>
    <row r="44" spans="3:44" x14ac:dyDescent="0.2">
      <c r="G44" t="s">
        <v>99</v>
      </c>
      <c r="H44">
        <v>-743.73880999999994</v>
      </c>
      <c r="O44" s="1" t="s">
        <v>193</v>
      </c>
      <c r="P44">
        <v>1.256</v>
      </c>
      <c r="Q44">
        <v>1.2929999999999999</v>
      </c>
      <c r="R44">
        <v>179.9</v>
      </c>
      <c r="S44">
        <v>562.61959999999999</v>
      </c>
      <c r="T44">
        <v>743.46270000000004</v>
      </c>
      <c r="U44">
        <v>1132.0573999999999</v>
      </c>
      <c r="V44">
        <v>1636.6723</v>
      </c>
      <c r="X44">
        <v>-0.22544</v>
      </c>
      <c r="Y44">
        <v>-0.11995</v>
      </c>
      <c r="Z44" s="5">
        <f t="shared" ref="Z44:AA44" si="8">X63</f>
        <v>0.335899</v>
      </c>
      <c r="AA44" s="5">
        <f t="shared" si="8"/>
        <v>-0.33604900000000004</v>
      </c>
      <c r="AB44" s="5">
        <f t="shared" ref="AB44:AB56" si="9">W26</f>
        <v>-0.18346060720084661</v>
      </c>
      <c r="AC44" s="5">
        <f t="shared" ref="AC44:AC56" si="10">AC63</f>
        <v>-0.43552437916080045</v>
      </c>
    </row>
    <row r="45" spans="3:44" x14ac:dyDescent="0.2">
      <c r="G45" t="s">
        <v>57</v>
      </c>
      <c r="H45">
        <v>-743.73925999999994</v>
      </c>
      <c r="O45" s="1" t="s">
        <v>161</v>
      </c>
      <c r="P45">
        <v>1.1859999999999999</v>
      </c>
      <c r="Q45">
        <v>1.1970000000000001</v>
      </c>
      <c r="R45">
        <v>179.18</v>
      </c>
      <c r="S45">
        <v>514.1069</v>
      </c>
      <c r="T45">
        <v>574.93399999999997</v>
      </c>
      <c r="U45">
        <v>1256.7544</v>
      </c>
      <c r="V45">
        <v>2295.3962000000001</v>
      </c>
      <c r="W45">
        <v>-31.525200000000002</v>
      </c>
      <c r="X45">
        <v>-0.1895</v>
      </c>
      <c r="Y45">
        <v>-0.12333</v>
      </c>
      <c r="Z45" s="5">
        <f t="shared" ref="Z45:AA45" si="11">X64</f>
        <v>-7.4888999999999997E-2</v>
      </c>
      <c r="AA45" s="5">
        <f t="shared" si="11"/>
        <v>7.4699000000000015E-2</v>
      </c>
      <c r="AB45" s="5">
        <f t="shared" si="9"/>
        <v>-0.27791100954703563</v>
      </c>
      <c r="AC45" s="5">
        <f t="shared" si="10"/>
        <v>-0.47658562230875928</v>
      </c>
    </row>
    <row r="46" spans="3:44" x14ac:dyDescent="0.2">
      <c r="G46" t="s">
        <v>32</v>
      </c>
      <c r="H46">
        <v>-743.73941000000002</v>
      </c>
      <c r="O46" s="1" t="s">
        <v>162</v>
      </c>
      <c r="P46">
        <v>1.1850000000000001</v>
      </c>
      <c r="Q46">
        <v>1.2010000000000001</v>
      </c>
      <c r="R46">
        <v>176.89</v>
      </c>
      <c r="S46">
        <v>496.45609999999999</v>
      </c>
      <c r="T46">
        <v>568.86130000000003</v>
      </c>
      <c r="U46">
        <v>1243.5843</v>
      </c>
      <c r="V46">
        <v>2283.9416000000001</v>
      </c>
      <c r="W46">
        <v>-63.488799999999998</v>
      </c>
      <c r="X46">
        <v>-0.18479999999999999</v>
      </c>
      <c r="Y46">
        <v>-0.12162000000000001</v>
      </c>
      <c r="Z46" s="5">
        <f t="shared" ref="Z46:AA46" si="12">X65</f>
        <v>-7.6270999999999992E-2</v>
      </c>
      <c r="AA46" s="5">
        <f t="shared" si="12"/>
        <v>7.6198999999999989E-2</v>
      </c>
      <c r="AB46" s="5">
        <f t="shared" si="9"/>
        <v>-4.7802127909843783E-2</v>
      </c>
      <c r="AC46" s="5">
        <f t="shared" si="10"/>
        <v>-8.5901089070946901E-2</v>
      </c>
    </row>
    <row r="47" spans="3:44" x14ac:dyDescent="0.2">
      <c r="G47" t="s">
        <v>88</v>
      </c>
      <c r="H47">
        <v>-743.73955000000001</v>
      </c>
      <c r="O47" s="13" t="s">
        <v>11</v>
      </c>
      <c r="P47">
        <v>1.256</v>
      </c>
      <c r="Q47">
        <v>1.2929999999999999</v>
      </c>
      <c r="R47">
        <v>135.91</v>
      </c>
      <c r="S47">
        <v>562.63509999999997</v>
      </c>
      <c r="T47">
        <v>743.55190000000005</v>
      </c>
      <c r="U47">
        <v>1132.3786</v>
      </c>
      <c r="V47">
        <v>1636.5068000000001</v>
      </c>
      <c r="X47">
        <v>-0.22545000000000001</v>
      </c>
      <c r="Y47">
        <v>-0.15490000000000001</v>
      </c>
      <c r="Z47" s="5">
        <f t="shared" ref="Z47:AA47" si="13">X66</f>
        <v>0.33591700000000002</v>
      </c>
      <c r="AA47" s="5">
        <f t="shared" si="13"/>
        <v>-0.33606800000000003</v>
      </c>
      <c r="AB47" s="5">
        <f t="shared" si="9"/>
        <v>-1.6129921348623177</v>
      </c>
      <c r="AC47" s="5">
        <f t="shared" si="10"/>
        <v>-8.3594089624254853E-2</v>
      </c>
    </row>
    <row r="48" spans="3:44" x14ac:dyDescent="0.2">
      <c r="G48" t="s">
        <v>42</v>
      </c>
      <c r="H48">
        <v>-743.74264000000005</v>
      </c>
      <c r="O48" s="13" t="s">
        <v>171</v>
      </c>
      <c r="P48">
        <v>1.1830000000000001</v>
      </c>
      <c r="Q48">
        <v>4.5910000000000002</v>
      </c>
      <c r="R48">
        <v>107.71</v>
      </c>
      <c r="S48">
        <v>446.63499999999999</v>
      </c>
      <c r="T48">
        <v>523.61210000000005</v>
      </c>
      <c r="U48">
        <v>902.57079999999996</v>
      </c>
      <c r="V48">
        <v>1949.7493999999999</v>
      </c>
      <c r="W48">
        <v>-32.787300000000002</v>
      </c>
      <c r="X48">
        <v>-0.23213</v>
      </c>
      <c r="Y48">
        <v>-0.17016999999999999</v>
      </c>
      <c r="Z48" s="5">
        <f t="shared" ref="Z48:AA48" si="14">X67</f>
        <v>0.31032599999999999</v>
      </c>
      <c r="AA48" s="5">
        <f t="shared" si="14"/>
        <v>-0.310394</v>
      </c>
      <c r="AB48" s="5">
        <f t="shared" si="9"/>
        <v>-1.0581606180082206</v>
      </c>
      <c r="AC48" s="5">
        <f t="shared" si="10"/>
        <v>5.7090894648322275</v>
      </c>
    </row>
    <row r="49" spans="7:29" x14ac:dyDescent="0.2">
      <c r="G49" t="s">
        <v>62</v>
      </c>
      <c r="H49">
        <v>-743.74266999999998</v>
      </c>
      <c r="O49" s="13" t="s">
        <v>172</v>
      </c>
      <c r="P49">
        <v>1.1830000000000001</v>
      </c>
      <c r="Q49">
        <v>5.0149999999999997</v>
      </c>
      <c r="R49">
        <v>116.12</v>
      </c>
      <c r="S49">
        <v>444.4973</v>
      </c>
      <c r="T49">
        <v>517.05079999999998</v>
      </c>
      <c r="U49">
        <v>863.17529999999999</v>
      </c>
      <c r="V49">
        <v>1946.4301</v>
      </c>
      <c r="W49">
        <v>-364.51119999999997</v>
      </c>
      <c r="X49">
        <v>-0.23255000000000001</v>
      </c>
      <c r="Y49">
        <v>-0.16683000000000001</v>
      </c>
      <c r="Z49" s="5">
        <f t="shared" ref="Z49:AA49" si="15">X68</f>
        <v>0.32053099999999995</v>
      </c>
      <c r="AA49" s="5">
        <f t="shared" si="15"/>
        <v>-0.32054099999999996</v>
      </c>
      <c r="AB49" s="5">
        <f t="shared" si="9"/>
        <v>-0.2615488105243815</v>
      </c>
      <c r="AC49" s="5">
        <f t="shared" si="10"/>
        <v>7.5410210175154546</v>
      </c>
    </row>
    <row r="50" spans="7:29" x14ac:dyDescent="0.2">
      <c r="G50" t="s">
        <v>109</v>
      </c>
      <c r="H50">
        <v>-743.74365</v>
      </c>
      <c r="O50" s="13" t="s">
        <v>175</v>
      </c>
      <c r="P50">
        <v>3.7330000000000001</v>
      </c>
      <c r="Q50">
        <v>5.0970000000000004</v>
      </c>
      <c r="R50">
        <v>48.66</v>
      </c>
      <c r="S50">
        <v>527.26260000000002</v>
      </c>
      <c r="T50">
        <v>672.0883</v>
      </c>
      <c r="U50">
        <v>832.34220000000005</v>
      </c>
      <c r="V50">
        <v>1041.2938999999999</v>
      </c>
      <c r="X50">
        <v>-0.24023</v>
      </c>
      <c r="Y50">
        <v>-0.15490000000000001</v>
      </c>
      <c r="Z50" s="5">
        <f t="shared" ref="Z50:AA50" si="16">X69</f>
        <v>0.54446400000000006</v>
      </c>
      <c r="AA50" s="5">
        <f t="shared" si="16"/>
        <v>-0.54447500000000004</v>
      </c>
      <c r="AB50" s="5">
        <f t="shared" si="9"/>
        <v>-1.068104525784582</v>
      </c>
      <c r="AC50" s="5">
        <f t="shared" si="10"/>
        <v>16.860337047853854</v>
      </c>
    </row>
    <row r="51" spans="7:29" x14ac:dyDescent="0.2">
      <c r="G51" t="s">
        <v>51</v>
      </c>
      <c r="H51">
        <v>-743.74401</v>
      </c>
      <c r="O51" s="1" t="s">
        <v>163</v>
      </c>
      <c r="P51">
        <v>1.1859999999999999</v>
      </c>
      <c r="Q51">
        <v>2.052</v>
      </c>
      <c r="R51">
        <v>108.99</v>
      </c>
      <c r="S51">
        <v>444.79329999999999</v>
      </c>
      <c r="T51">
        <v>467.5419</v>
      </c>
      <c r="U51">
        <v>782.8741</v>
      </c>
      <c r="V51">
        <v>1893.9572000000001</v>
      </c>
      <c r="X51">
        <v>-0.22616</v>
      </c>
      <c r="Y51">
        <v>-0.16425000000000001</v>
      </c>
      <c r="Z51" s="5">
        <f t="shared" ref="Z51:AA51" si="17">X70</f>
        <v>0.31157299999999999</v>
      </c>
      <c r="AA51" s="5">
        <f t="shared" si="17"/>
        <v>-0.311755</v>
      </c>
      <c r="AB51" s="5">
        <f t="shared" si="9"/>
        <v>-1.1706196572341085</v>
      </c>
      <c r="AC51" s="5">
        <f t="shared" si="10"/>
        <v>5.5719222928060761</v>
      </c>
    </row>
    <row r="52" spans="7:29" x14ac:dyDescent="0.2">
      <c r="G52" t="s">
        <v>96</v>
      </c>
      <c r="H52">
        <v>-743.74509999999998</v>
      </c>
      <c r="O52" s="1" t="s">
        <v>139</v>
      </c>
      <c r="P52">
        <v>1.181</v>
      </c>
      <c r="Q52">
        <v>4.2880000000000003</v>
      </c>
      <c r="R52">
        <v>101.27</v>
      </c>
      <c r="S52">
        <v>455.0308</v>
      </c>
      <c r="T52">
        <v>526.34079999999994</v>
      </c>
      <c r="U52">
        <v>881.18520000000001</v>
      </c>
      <c r="V52">
        <v>1960.1749</v>
      </c>
      <c r="W52">
        <v>-207.02440000000001</v>
      </c>
      <c r="X52">
        <v>-0.24034</v>
      </c>
      <c r="Y52">
        <v>-0.16122</v>
      </c>
      <c r="Z52" s="5">
        <f t="shared" ref="Z52:AA52" si="18">X71</f>
        <v>0.304761</v>
      </c>
      <c r="AA52" s="5">
        <f t="shared" si="18"/>
        <v>-0.30476300000000001</v>
      </c>
      <c r="AB52" s="5">
        <f t="shared" si="9"/>
        <v>-1.1972261256746075</v>
      </c>
      <c r="AC52" s="5">
        <f t="shared" si="10"/>
        <v>6.5109738735629623</v>
      </c>
    </row>
    <row r="53" spans="7:29" x14ac:dyDescent="0.2">
      <c r="G53" t="s">
        <v>70</v>
      </c>
      <c r="H53">
        <v>-743.74590999999998</v>
      </c>
      <c r="O53" s="13" t="s">
        <v>176</v>
      </c>
      <c r="P53">
        <v>1.1839999999999999</v>
      </c>
      <c r="Q53">
        <v>6.4139999999999997</v>
      </c>
      <c r="R53">
        <v>125.93</v>
      </c>
      <c r="S53">
        <v>458.66489999999999</v>
      </c>
      <c r="T53">
        <v>523.03890000000001</v>
      </c>
      <c r="U53">
        <v>868.92539999999997</v>
      </c>
      <c r="V53">
        <v>1940.2411</v>
      </c>
      <c r="W53">
        <v>-214.2944</v>
      </c>
      <c r="X53">
        <v>-0.23618</v>
      </c>
      <c r="Y53">
        <v>-0.16977999999999999</v>
      </c>
      <c r="Z53" s="5">
        <f t="shared" ref="Z53:AA53" si="19">X72</f>
        <v>0.33062599999999998</v>
      </c>
      <c r="AA53" s="5">
        <f t="shared" si="19"/>
        <v>-0.33063900000000002</v>
      </c>
      <c r="AB53" s="5">
        <f t="shared" si="9"/>
        <v>1.9233421471957699</v>
      </c>
      <c r="AC53" s="5">
        <f t="shared" si="10"/>
        <v>9.7401436420344769</v>
      </c>
    </row>
    <row r="54" spans="7:29" x14ac:dyDescent="0.2">
      <c r="G54" t="s">
        <v>71</v>
      </c>
      <c r="H54">
        <v>-743.74666999999999</v>
      </c>
      <c r="O54" s="1" t="s">
        <v>140</v>
      </c>
      <c r="P54">
        <v>1.2250000000000001</v>
      </c>
      <c r="Q54">
        <v>4.2880000000000003</v>
      </c>
      <c r="R54">
        <v>129.9</v>
      </c>
      <c r="S54">
        <v>450.12299999999999</v>
      </c>
      <c r="T54">
        <v>665.89589999999998</v>
      </c>
      <c r="U54">
        <v>862.60019999999997</v>
      </c>
      <c r="V54">
        <v>1679.5299</v>
      </c>
      <c r="X54">
        <v>-0.23512</v>
      </c>
      <c r="Y54">
        <v>-0.16392000000000001</v>
      </c>
      <c r="Z54" s="5">
        <f t="shared" ref="Z54:AA54" si="20">X73</f>
        <v>0.428176</v>
      </c>
      <c r="AA54" s="5">
        <f t="shared" si="20"/>
        <v>-0.42822700000000002</v>
      </c>
      <c r="AB54" s="5">
        <f t="shared" si="9"/>
        <v>-1.5983736007454625</v>
      </c>
      <c r="AC54" s="5">
        <f t="shared" si="10"/>
        <v>6.2604153928931927</v>
      </c>
    </row>
    <row r="55" spans="7:29" x14ac:dyDescent="0.2">
      <c r="G55" t="s">
        <v>116</v>
      </c>
      <c r="H55">
        <v>-743.74684000000002</v>
      </c>
      <c r="O55" s="1" t="s">
        <v>143</v>
      </c>
      <c r="P55">
        <v>1.9490000000000001</v>
      </c>
      <c r="Q55">
        <v>4.2309999999999999</v>
      </c>
      <c r="R55">
        <v>116.39</v>
      </c>
      <c r="S55">
        <v>572.3451</v>
      </c>
      <c r="T55">
        <v>606.71230000000003</v>
      </c>
      <c r="U55">
        <v>746.93169999999998</v>
      </c>
      <c r="V55">
        <v>869.36289999999997</v>
      </c>
      <c r="W55">
        <v>-362.74779999999998</v>
      </c>
      <c r="X55">
        <v>-0.23457</v>
      </c>
      <c r="Y55">
        <v>-0.17433999999999999</v>
      </c>
      <c r="Z55" s="5">
        <f t="shared" ref="Z55:AA55" si="21">X74</f>
        <v>0.54533599999999993</v>
      </c>
      <c r="AA55" s="5">
        <f t="shared" si="21"/>
        <v>-0.54521599999999992</v>
      </c>
      <c r="AB55" s="5">
        <f t="shared" si="9"/>
        <v>1.1946376494382014</v>
      </c>
      <c r="AC55" s="5">
        <f t="shared" si="10"/>
        <v>16.343332648276217</v>
      </c>
    </row>
    <row r="56" spans="7:29" x14ac:dyDescent="0.2">
      <c r="G56" s="1" t="s">
        <v>111</v>
      </c>
      <c r="H56" s="1">
        <v>-743.74722999999994</v>
      </c>
      <c r="O56" s="1" t="s">
        <v>141</v>
      </c>
      <c r="P56">
        <v>2.8170000000000002</v>
      </c>
      <c r="Q56">
        <v>3.3439999999999999</v>
      </c>
      <c r="R56">
        <v>144.32</v>
      </c>
      <c r="S56">
        <v>594.96900000000005</v>
      </c>
      <c r="T56">
        <v>638.93520000000001</v>
      </c>
      <c r="U56">
        <v>851.5335</v>
      </c>
      <c r="V56">
        <v>904.84580000000005</v>
      </c>
      <c r="X56">
        <v>-0.22958000000000001</v>
      </c>
      <c r="Y56">
        <v>-0.16325000000000001</v>
      </c>
      <c r="Z56" s="5">
        <f t="shared" ref="Z56:AA56" si="22">X75</f>
        <v>0.65737500000000004</v>
      </c>
      <c r="AA56" s="5">
        <f t="shared" si="22"/>
        <v>-0.65727500000000005</v>
      </c>
      <c r="AB56" s="5">
        <f t="shared" si="9"/>
        <v>-8.2830423281314236E-2</v>
      </c>
      <c r="AC56" s="5">
        <f t="shared" si="10"/>
        <v>18.838453587959346</v>
      </c>
    </row>
    <row r="57" spans="7:29" x14ac:dyDescent="0.2">
      <c r="G57" t="s">
        <v>43</v>
      </c>
      <c r="H57">
        <v>-743.75279999999998</v>
      </c>
      <c r="U57" s="4"/>
      <c r="V57" s="4"/>
      <c r="W57" s="4"/>
      <c r="X57" s="4"/>
    </row>
    <row r="58" spans="7:29" x14ac:dyDescent="0.2">
      <c r="G58" t="s">
        <v>54</v>
      </c>
      <c r="H58">
        <v>-743.75810999999999</v>
      </c>
      <c r="X58" s="4"/>
    </row>
    <row r="59" spans="7:29" x14ac:dyDescent="0.2">
      <c r="G59" t="s">
        <v>84</v>
      </c>
      <c r="H59">
        <v>-743.76337000000001</v>
      </c>
      <c r="X59" s="1" t="s">
        <v>227</v>
      </c>
      <c r="Y59" s="1" t="s">
        <v>228</v>
      </c>
      <c r="AA59" s="1" t="s">
        <v>234</v>
      </c>
      <c r="AB59" s="1" t="s">
        <v>235</v>
      </c>
      <c r="AC59" s="1" t="s">
        <v>233</v>
      </c>
    </row>
    <row r="60" spans="7:29" x14ac:dyDescent="0.2">
      <c r="P60" s="21" t="s">
        <v>229</v>
      </c>
      <c r="Q60" s="21"/>
      <c r="R60" s="21"/>
      <c r="S60" s="21"/>
      <c r="T60" s="21"/>
      <c r="U60" s="22" t="s">
        <v>231</v>
      </c>
      <c r="V60" s="4" t="s">
        <v>230</v>
      </c>
      <c r="W60" s="4" t="s">
        <v>230</v>
      </c>
    </row>
    <row r="61" spans="7:29" x14ac:dyDescent="0.2">
      <c r="O61" s="1" t="s">
        <v>221</v>
      </c>
      <c r="P61">
        <v>-1.034E-2</v>
      </c>
      <c r="Q61">
        <v>-3.4810000000000002E-3</v>
      </c>
      <c r="R61">
        <v>-3.4780000000000002E-3</v>
      </c>
      <c r="S61">
        <v>-1.0109999999999999E-2</v>
      </c>
      <c r="T61">
        <v>2.7376000000000001E-2</v>
      </c>
      <c r="U61">
        <v>0.32795800000000003</v>
      </c>
      <c r="V61">
        <v>-0.16397100000000001</v>
      </c>
      <c r="W61">
        <v>-0.16397100000000001</v>
      </c>
    </row>
    <row r="62" spans="7:29" x14ac:dyDescent="0.2">
      <c r="O62" s="1" t="s">
        <v>9</v>
      </c>
      <c r="P62">
        <v>1.345E-2</v>
      </c>
      <c r="Q62">
        <v>-2.2305999999999999E-2</v>
      </c>
      <c r="R62">
        <v>-4.7285000000000001E-2</v>
      </c>
      <c r="S62">
        <v>-1.738E-2</v>
      </c>
      <c r="T62">
        <v>-2.0050999999999999E-2</v>
      </c>
      <c r="U62">
        <v>0.34486800000000001</v>
      </c>
      <c r="V62">
        <v>-0.108157</v>
      </c>
      <c r="W62">
        <v>-0.14313000000000001</v>
      </c>
      <c r="X62" s="5">
        <f t="shared" ref="X62" si="23">SUM(P62:T62)</f>
        <v>-9.3572000000000002E-2</v>
      </c>
      <c r="Y62" s="5">
        <f t="shared" ref="Y62" si="24">SUM(U62:W62)</f>
        <v>9.3580999999999998E-2</v>
      </c>
      <c r="AA62">
        <v>-554.75912000000005</v>
      </c>
      <c r="AB62">
        <v>-188.92253600000001</v>
      </c>
      <c r="AC62" s="5">
        <f>W25-((AA62-$P$23)-(AB62-$B$3))*$B$2</f>
        <v>-0.45204799739138235</v>
      </c>
    </row>
    <row r="63" spans="7:29" x14ac:dyDescent="0.2">
      <c r="O63" s="1" t="s">
        <v>193</v>
      </c>
      <c r="P63">
        <v>0.13042400000000001</v>
      </c>
      <c r="Q63">
        <v>5.0389000000000003E-2</v>
      </c>
      <c r="R63">
        <v>7.3332999999999995E-2</v>
      </c>
      <c r="S63">
        <v>3.1315999999999997E-2</v>
      </c>
      <c r="T63">
        <v>5.0437000000000003E-2</v>
      </c>
      <c r="U63">
        <v>0.15116599999999999</v>
      </c>
      <c r="V63">
        <v>-0.23305999999999999</v>
      </c>
      <c r="W63">
        <v>-0.25415500000000002</v>
      </c>
      <c r="X63" s="5">
        <f t="shared" ref="X63:X75" si="25">SUM(P63:T63)</f>
        <v>0.335899</v>
      </c>
      <c r="Y63" s="5">
        <f t="shared" ref="Y63:Y75" si="26">SUM(U63:W63)</f>
        <v>-0.33604900000000004</v>
      </c>
      <c r="AA63">
        <v>-554.75611000000004</v>
      </c>
      <c r="AB63">
        <v>-188.922549</v>
      </c>
      <c r="AC63" s="5">
        <f t="shared" ref="AC63:AC75" si="27">W26-((AA63-$P$23)-(AB63-$B$3))*$B$2</f>
        <v>-0.43552437916080045</v>
      </c>
    </row>
    <row r="64" spans="7:29" x14ac:dyDescent="0.2">
      <c r="O64" s="1" t="s">
        <v>161</v>
      </c>
      <c r="P64">
        <v>-1.2454E-2</v>
      </c>
      <c r="Q64">
        <v>-1.3564E-2</v>
      </c>
      <c r="R64">
        <v>-1.9345000000000001E-2</v>
      </c>
      <c r="S64">
        <v>-2.8424999999999999E-2</v>
      </c>
      <c r="T64">
        <v>-1.101E-3</v>
      </c>
      <c r="U64">
        <v>0.335038</v>
      </c>
      <c r="V64">
        <v>-0.120546</v>
      </c>
      <c r="W64">
        <v>-0.139793</v>
      </c>
      <c r="X64" s="5">
        <f t="shared" si="25"/>
        <v>-7.4888999999999997E-2</v>
      </c>
      <c r="Y64" s="5">
        <f t="shared" si="26"/>
        <v>7.4699000000000015E-2</v>
      </c>
      <c r="AA64">
        <v>-554.75797999999998</v>
      </c>
      <c r="AB64">
        <v>-188.92245700000001</v>
      </c>
      <c r="AC64" s="5">
        <f t="shared" si="27"/>
        <v>-0.47658562230875928</v>
      </c>
    </row>
    <row r="65" spans="15:29" x14ac:dyDescent="0.2">
      <c r="O65" s="1" t="s">
        <v>162</v>
      </c>
      <c r="P65">
        <v>1.0749E-2</v>
      </c>
      <c r="Q65">
        <v>-1.8554000000000001E-2</v>
      </c>
      <c r="R65">
        <v>-4.5739000000000002E-2</v>
      </c>
      <c r="S65">
        <v>-1.8689999999999998E-2</v>
      </c>
      <c r="T65">
        <v>-4.0369999999999998E-3</v>
      </c>
      <c r="U65">
        <v>0.33463799999999999</v>
      </c>
      <c r="V65">
        <v>-0.12529100000000001</v>
      </c>
      <c r="W65">
        <v>-0.13314799999999999</v>
      </c>
      <c r="X65" s="5">
        <f t="shared" si="25"/>
        <v>-7.6270999999999992E-2</v>
      </c>
      <c r="Y65" s="5">
        <f t="shared" si="26"/>
        <v>7.6198999999999989E-2</v>
      </c>
      <c r="AA65">
        <v>-554.76356099999998</v>
      </c>
      <c r="AB65">
        <v>-188.92213699999999</v>
      </c>
      <c r="AC65" s="5">
        <f t="shared" si="27"/>
        <v>-8.5901089070946901E-2</v>
      </c>
    </row>
    <row r="66" spans="15:29" x14ac:dyDescent="0.2">
      <c r="O66" s="13" t="s">
        <v>11</v>
      </c>
      <c r="P66">
        <v>0.130438</v>
      </c>
      <c r="Q66">
        <v>5.0428000000000001E-2</v>
      </c>
      <c r="R66">
        <v>3.1292E-2</v>
      </c>
      <c r="S66">
        <v>7.3332999999999995E-2</v>
      </c>
      <c r="T66">
        <v>5.0425999999999999E-2</v>
      </c>
      <c r="U66">
        <v>0.151139</v>
      </c>
      <c r="V66">
        <v>-0.254193</v>
      </c>
      <c r="W66">
        <v>-0.233014</v>
      </c>
      <c r="X66" s="5">
        <f t="shared" si="25"/>
        <v>0.33591700000000002</v>
      </c>
      <c r="Y66" s="5">
        <f t="shared" si="26"/>
        <v>-0.33606800000000003</v>
      </c>
      <c r="AA66">
        <v>-554.75888299999997</v>
      </c>
      <c r="AB66">
        <v>-188.85985500000001</v>
      </c>
      <c r="AC66" s="5">
        <f t="shared" si="27"/>
        <v>-8.3594089624254853E-2</v>
      </c>
    </row>
    <row r="67" spans="15:29" x14ac:dyDescent="0.2">
      <c r="O67" s="13" t="s">
        <v>171</v>
      </c>
      <c r="P67">
        <v>0.14131199999999999</v>
      </c>
      <c r="Q67">
        <v>6.8737999999999994E-2</v>
      </c>
      <c r="R67">
        <v>4.0626000000000002E-2</v>
      </c>
      <c r="S67">
        <v>7.2137000000000007E-2</v>
      </c>
      <c r="T67">
        <v>-1.2487E-2</v>
      </c>
      <c r="U67">
        <v>9.3157000000000004E-2</v>
      </c>
      <c r="V67">
        <v>-0.144765</v>
      </c>
      <c r="W67">
        <v>-0.25878600000000002</v>
      </c>
      <c r="X67" s="5">
        <f t="shared" si="25"/>
        <v>0.31032599999999999</v>
      </c>
      <c r="Y67" s="5">
        <f t="shared" si="26"/>
        <v>-0.310394</v>
      </c>
      <c r="AA67">
        <v>-554.75912800000003</v>
      </c>
      <c r="AB67">
        <v>-188.66761399999999</v>
      </c>
      <c r="AC67" s="5">
        <f t="shared" si="27"/>
        <v>5.7090894648322275</v>
      </c>
    </row>
    <row r="68" spans="15:29" x14ac:dyDescent="0.2">
      <c r="O68" s="13" t="s">
        <v>172</v>
      </c>
      <c r="P68">
        <v>0.14798</v>
      </c>
      <c r="Q68">
        <v>8.0499000000000001E-2</v>
      </c>
      <c r="R68">
        <v>3.0846999999999999E-2</v>
      </c>
      <c r="S68">
        <v>8.0211000000000005E-2</v>
      </c>
      <c r="T68">
        <v>-1.9005999999999999E-2</v>
      </c>
      <c r="U68">
        <v>8.7512999999999994E-2</v>
      </c>
      <c r="V68">
        <v>-0.14655899999999999</v>
      </c>
      <c r="W68">
        <v>-0.26149499999999998</v>
      </c>
      <c r="X68" s="5">
        <f t="shared" si="25"/>
        <v>0.32053099999999995</v>
      </c>
      <c r="Y68" s="5">
        <f t="shared" si="26"/>
        <v>-0.32054099999999996</v>
      </c>
      <c r="AA68">
        <v>-554.75584000000003</v>
      </c>
      <c r="AB68">
        <v>-188.62627900000001</v>
      </c>
      <c r="AC68" s="5">
        <f t="shared" si="27"/>
        <v>7.5410210175154546</v>
      </c>
    </row>
    <row r="69" spans="15:29" x14ac:dyDescent="0.2">
      <c r="O69" s="13" t="s">
        <v>175</v>
      </c>
      <c r="P69">
        <v>0.20613999999999999</v>
      </c>
      <c r="Q69">
        <v>5.6967999999999998E-2</v>
      </c>
      <c r="R69">
        <v>0.109541</v>
      </c>
      <c r="S69">
        <v>9.5655000000000004E-2</v>
      </c>
      <c r="T69">
        <v>7.6160000000000005E-2</v>
      </c>
      <c r="U69">
        <v>-3.6844000000000002E-2</v>
      </c>
      <c r="V69">
        <v>-0.242092</v>
      </c>
      <c r="W69">
        <v>-0.26553900000000003</v>
      </c>
      <c r="X69" s="5">
        <f t="shared" si="25"/>
        <v>0.54446400000000006</v>
      </c>
      <c r="Y69" s="5">
        <f t="shared" si="26"/>
        <v>-0.54447500000000004</v>
      </c>
      <c r="AA69">
        <v>-554.74771799999996</v>
      </c>
      <c r="AB69">
        <v>-188.24604099999999</v>
      </c>
      <c r="AC69" s="5">
        <f t="shared" si="27"/>
        <v>16.860337047853854</v>
      </c>
    </row>
    <row r="70" spans="15:29" x14ac:dyDescent="0.2">
      <c r="O70" s="1" t="s">
        <v>163</v>
      </c>
      <c r="P70">
        <v>5.4774999999999997E-2</v>
      </c>
      <c r="Q70">
        <v>3.6065E-2</v>
      </c>
      <c r="R70">
        <v>6.5588999999999995E-2</v>
      </c>
      <c r="S70">
        <v>4.1179E-2</v>
      </c>
      <c r="T70">
        <v>0.113965</v>
      </c>
      <c r="U70">
        <v>0.12485</v>
      </c>
      <c r="V70">
        <v>-0.28211799999999998</v>
      </c>
      <c r="W70">
        <v>-0.15448700000000001</v>
      </c>
      <c r="X70" s="5">
        <f t="shared" si="25"/>
        <v>0.31157299999999999</v>
      </c>
      <c r="Y70" s="5">
        <f t="shared" si="26"/>
        <v>-0.311755</v>
      </c>
      <c r="AA70">
        <v>-554.76295300000004</v>
      </c>
      <c r="AB70">
        <v>-188.672347</v>
      </c>
      <c r="AC70" s="5">
        <f t="shared" si="27"/>
        <v>5.5719222928060761</v>
      </c>
    </row>
    <row r="71" spans="15:29" x14ac:dyDescent="0.2">
      <c r="O71" s="1" t="s">
        <v>139</v>
      </c>
      <c r="P71">
        <v>1.1254999999999999E-2</v>
      </c>
      <c r="Q71">
        <v>2.3944E-2</v>
      </c>
      <c r="R71">
        <v>9.3920000000000003E-2</v>
      </c>
      <c r="S71">
        <v>6.0340999999999999E-2</v>
      </c>
      <c r="T71">
        <v>0.115301</v>
      </c>
      <c r="U71">
        <v>0.102099</v>
      </c>
      <c r="V71">
        <v>-0.136827</v>
      </c>
      <c r="W71">
        <v>-0.27003500000000003</v>
      </c>
      <c r="X71" s="5">
        <f t="shared" si="25"/>
        <v>0.304761</v>
      </c>
      <c r="Y71" s="5">
        <f t="shared" si="26"/>
        <v>-0.30476300000000001</v>
      </c>
      <c r="AA71">
        <v>-554.75271999999995</v>
      </c>
      <c r="AB71">
        <v>-188.62662700000001</v>
      </c>
      <c r="AC71" s="5">
        <f t="shared" si="27"/>
        <v>6.5109738735629623</v>
      </c>
    </row>
    <row r="72" spans="15:29" x14ac:dyDescent="0.2">
      <c r="O72" s="13" t="s">
        <v>176</v>
      </c>
      <c r="P72">
        <v>-1.421E-3</v>
      </c>
      <c r="Q72">
        <v>0.10158399999999999</v>
      </c>
      <c r="R72">
        <v>0.102086</v>
      </c>
      <c r="S72">
        <v>8.4530000000000004E-3</v>
      </c>
      <c r="T72">
        <v>0.119924</v>
      </c>
      <c r="U72">
        <v>8.2683999999999994E-2</v>
      </c>
      <c r="V72">
        <v>-0.154949</v>
      </c>
      <c r="W72">
        <v>-0.25837399999999999</v>
      </c>
      <c r="X72" s="5">
        <f t="shared" si="25"/>
        <v>0.33062599999999998</v>
      </c>
      <c r="Y72" s="5">
        <f t="shared" si="26"/>
        <v>-0.33063900000000002</v>
      </c>
      <c r="AA72">
        <v>-554.75567999999998</v>
      </c>
      <c r="AB72">
        <v>-188.625596</v>
      </c>
      <c r="AC72" s="5">
        <f t="shared" si="27"/>
        <v>9.7401436420344769</v>
      </c>
    </row>
    <row r="73" spans="15:29" x14ac:dyDescent="0.2">
      <c r="O73" s="1" t="s">
        <v>140</v>
      </c>
      <c r="P73">
        <v>0.10897</v>
      </c>
      <c r="Q73">
        <v>6.3343999999999998E-2</v>
      </c>
      <c r="R73">
        <v>0.110231</v>
      </c>
      <c r="S73">
        <v>4.3732E-2</v>
      </c>
      <c r="T73">
        <v>0.101899</v>
      </c>
      <c r="U73">
        <v>4.9367000000000001E-2</v>
      </c>
      <c r="V73">
        <v>-0.21448400000000001</v>
      </c>
      <c r="W73">
        <v>-0.26311000000000001</v>
      </c>
      <c r="X73" s="5">
        <f t="shared" si="25"/>
        <v>0.428176</v>
      </c>
      <c r="Y73" s="5">
        <f t="shared" si="26"/>
        <v>-0.42822700000000002</v>
      </c>
      <c r="AA73">
        <v>-554.75220899999999</v>
      </c>
      <c r="AB73">
        <v>-188.62058200000001</v>
      </c>
      <c r="AC73" s="5">
        <f t="shared" si="27"/>
        <v>6.2604153928931927</v>
      </c>
    </row>
    <row r="74" spans="15:29" x14ac:dyDescent="0.2">
      <c r="O74" s="1" t="s">
        <v>143</v>
      </c>
      <c r="P74">
        <v>0.15929499999999999</v>
      </c>
      <c r="Q74">
        <v>0.14285600000000001</v>
      </c>
      <c r="R74">
        <v>9.8817000000000002E-2</v>
      </c>
      <c r="S74">
        <v>4.1195000000000002E-2</v>
      </c>
      <c r="T74">
        <v>0.103173</v>
      </c>
      <c r="U74">
        <v>-5.3308000000000001E-2</v>
      </c>
      <c r="V74">
        <v>-0.23260400000000001</v>
      </c>
      <c r="W74">
        <v>-0.25930399999999998</v>
      </c>
      <c r="X74" s="5">
        <f t="shared" si="25"/>
        <v>0.54533599999999993</v>
      </c>
      <c r="Y74" s="5">
        <f t="shared" si="26"/>
        <v>-0.54521599999999992</v>
      </c>
      <c r="AA74">
        <v>-554.73934299999996</v>
      </c>
      <c r="AB74">
        <v>-188.33981900000001</v>
      </c>
      <c r="AC74" s="5">
        <f t="shared" si="27"/>
        <v>16.343332648276217</v>
      </c>
    </row>
    <row r="75" spans="15:29" x14ac:dyDescent="0.2">
      <c r="O75" s="1" t="s">
        <v>141</v>
      </c>
      <c r="P75">
        <v>0.24775900000000001</v>
      </c>
      <c r="Q75">
        <v>0.14392199999999999</v>
      </c>
      <c r="R75">
        <v>9.8199999999999996E-2</v>
      </c>
      <c r="S75">
        <v>6.7528000000000005E-2</v>
      </c>
      <c r="T75">
        <v>9.9965999999999999E-2</v>
      </c>
      <c r="U75">
        <v>-7.4643000000000001E-2</v>
      </c>
      <c r="V75">
        <v>-0.26265500000000003</v>
      </c>
      <c r="W75">
        <v>-0.31997700000000001</v>
      </c>
      <c r="X75" s="5">
        <f t="shared" si="25"/>
        <v>0.65737500000000004</v>
      </c>
      <c r="Y75" s="5">
        <f t="shared" si="26"/>
        <v>-0.65727500000000005</v>
      </c>
      <c r="AA75">
        <v>-554.70148300000005</v>
      </c>
      <c r="AB75">
        <v>-188.16332</v>
      </c>
      <c r="AC75" s="5">
        <f t="shared" si="27"/>
        <v>18.838453587959346</v>
      </c>
    </row>
  </sheetData>
  <mergeCells count="1">
    <mergeCell ref="P60:T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3812-2DE3-5D40-A796-013D63C7D81C}">
  <dimension ref="A1:AR72"/>
  <sheetViews>
    <sheetView topLeftCell="M20" workbookViewId="0">
      <selection activeCell="O40" sqref="O40:AC54"/>
    </sheetView>
  </sheetViews>
  <sheetFormatPr baseColWidth="10" defaultRowHeight="16" x14ac:dyDescent="0.2"/>
  <cols>
    <col min="3" max="3" width="9" bestFit="1" customWidth="1"/>
    <col min="4" max="4" width="10.83203125" style="6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15" max="15" width="16" customWidth="1"/>
    <col min="20" max="20" width="18.6640625" customWidth="1"/>
  </cols>
  <sheetData>
    <row r="1" spans="1:30" x14ac:dyDescent="0.2">
      <c r="A1" s="1" t="s">
        <v>0</v>
      </c>
    </row>
    <row r="2" spans="1:30" x14ac:dyDescent="0.2">
      <c r="A2" s="1" t="s">
        <v>14</v>
      </c>
      <c r="B2">
        <v>27.211600000000001</v>
      </c>
      <c r="R2" t="s">
        <v>192</v>
      </c>
      <c r="S2" t="s">
        <v>194</v>
      </c>
      <c r="T2">
        <v>-743.69750999999997</v>
      </c>
      <c r="U2" s="5">
        <f>(T2-$P$24)*$B$2</f>
        <v>-0.38379512755837941</v>
      </c>
    </row>
    <row r="3" spans="1:30" x14ac:dyDescent="0.2">
      <c r="A3" s="1" t="s">
        <v>8</v>
      </c>
      <c r="B3">
        <v>-188.9225659</v>
      </c>
      <c r="L3" s="1"/>
      <c r="R3" t="s">
        <v>191</v>
      </c>
      <c r="S3" t="s">
        <v>195</v>
      </c>
      <c r="T3">
        <v>-743.69860400000005</v>
      </c>
      <c r="U3" s="5">
        <f>(T3-$P$24)*$B$2</f>
        <v>-0.41356461796055871</v>
      </c>
      <c r="AD3">
        <v>-188.6945073</v>
      </c>
    </row>
    <row r="4" spans="1:30" x14ac:dyDescent="0.2">
      <c r="A4" s="1" t="s">
        <v>19</v>
      </c>
      <c r="B4">
        <f>$B$3+$B$30</f>
        <v>-743.68795590000002</v>
      </c>
      <c r="L4" s="1"/>
    </row>
    <row r="5" spans="1:30" x14ac:dyDescent="0.2">
      <c r="L5" s="1"/>
    </row>
    <row r="6" spans="1:30" s="1" customFormat="1" x14ac:dyDescent="0.2">
      <c r="A6" s="1" t="s">
        <v>128</v>
      </c>
      <c r="C6" s="1" t="s">
        <v>4</v>
      </c>
      <c r="D6" s="17"/>
      <c r="E6" s="1" t="s">
        <v>5</v>
      </c>
      <c r="G6" s="1" t="s">
        <v>6</v>
      </c>
      <c r="I6" s="1" t="s">
        <v>7</v>
      </c>
      <c r="O6"/>
      <c r="P6"/>
      <c r="S6"/>
      <c r="T6"/>
      <c r="U6"/>
    </row>
    <row r="7" spans="1:30" x14ac:dyDescent="0.2">
      <c r="A7" t="s">
        <v>32</v>
      </c>
      <c r="B7">
        <v>-554.65445999999997</v>
      </c>
      <c r="C7" t="s">
        <v>38</v>
      </c>
      <c r="D7" s="6">
        <v>-743.69402000000002</v>
      </c>
      <c r="E7" t="s">
        <v>114</v>
      </c>
      <c r="F7">
        <v>-743.66168000000005</v>
      </c>
      <c r="G7" s="11" t="s">
        <v>59</v>
      </c>
      <c r="H7" s="10">
        <v>-743.66152999999997</v>
      </c>
      <c r="I7" t="s">
        <v>73</v>
      </c>
      <c r="J7">
        <v>-743.52368999999999</v>
      </c>
      <c r="P7" s="7"/>
    </row>
    <row r="8" spans="1:30" x14ac:dyDescent="0.2">
      <c r="A8" t="s">
        <v>108</v>
      </c>
      <c r="B8">
        <v>-554.70668999999998</v>
      </c>
      <c r="C8" t="s">
        <v>90</v>
      </c>
      <c r="D8" s="6">
        <v>-743.69425999999999</v>
      </c>
      <c r="E8" t="s">
        <v>111</v>
      </c>
      <c r="F8">
        <v>-743.66660999999999</v>
      </c>
      <c r="G8" s="11" t="s">
        <v>68</v>
      </c>
      <c r="H8" s="10">
        <v>-743.66206999999997</v>
      </c>
      <c r="I8" t="s">
        <v>49</v>
      </c>
      <c r="J8">
        <v>-743.63565000000006</v>
      </c>
      <c r="P8" s="7"/>
    </row>
    <row r="9" spans="1:30" x14ac:dyDescent="0.2">
      <c r="A9" t="s">
        <v>36</v>
      </c>
      <c r="B9">
        <v>-554.71736999999996</v>
      </c>
      <c r="C9" t="s">
        <v>65</v>
      </c>
      <c r="D9" s="6">
        <v>-743.69833000000006</v>
      </c>
      <c r="E9" t="s">
        <v>65</v>
      </c>
      <c r="F9">
        <v>-743.67078000000004</v>
      </c>
      <c r="G9" s="11" t="s">
        <v>85</v>
      </c>
      <c r="H9" s="10">
        <v>-743.66245000000004</v>
      </c>
      <c r="I9" t="s">
        <v>62</v>
      </c>
      <c r="J9">
        <v>-743.63606000000004</v>
      </c>
      <c r="P9" s="7"/>
    </row>
    <row r="10" spans="1:30" x14ac:dyDescent="0.2">
      <c r="A10" t="s">
        <v>46</v>
      </c>
      <c r="B10">
        <v>-554.74293999999998</v>
      </c>
      <c r="C10" t="s">
        <v>2</v>
      </c>
      <c r="D10" s="6">
        <v>-743.69929999999999</v>
      </c>
      <c r="E10" t="s">
        <v>40</v>
      </c>
      <c r="F10">
        <v>-743.70194000000004</v>
      </c>
      <c r="G10" s="11" t="s">
        <v>82</v>
      </c>
      <c r="H10" s="10">
        <v>-743.66313000000002</v>
      </c>
      <c r="I10" t="s">
        <v>39</v>
      </c>
      <c r="J10">
        <v>-743.64883999999995</v>
      </c>
      <c r="P10" s="7"/>
    </row>
    <row r="11" spans="1:30" x14ac:dyDescent="0.2">
      <c r="A11" t="s">
        <v>127</v>
      </c>
      <c r="B11">
        <v>-554.75747999999999</v>
      </c>
      <c r="C11" t="s">
        <v>57</v>
      </c>
      <c r="D11" s="6">
        <v>-743.69930999999997</v>
      </c>
      <c r="E11" t="s">
        <v>78</v>
      </c>
      <c r="F11">
        <v>-743.70205999999996</v>
      </c>
      <c r="G11" s="11" t="s">
        <v>122</v>
      </c>
      <c r="H11" s="10">
        <v>-743.66956000000005</v>
      </c>
      <c r="I11" t="s">
        <v>32</v>
      </c>
      <c r="J11">
        <v>-743.65515000000005</v>
      </c>
      <c r="P11" s="7"/>
    </row>
    <row r="12" spans="1:30" x14ac:dyDescent="0.2">
      <c r="A12" t="s">
        <v>56</v>
      </c>
      <c r="B12">
        <v>-554.75864000000001</v>
      </c>
      <c r="C12" t="s">
        <v>27</v>
      </c>
      <c r="D12" s="6">
        <v>-743.69943000000001</v>
      </c>
      <c r="E12" t="s">
        <v>72</v>
      </c>
      <c r="F12">
        <v>-743.70586000000003</v>
      </c>
      <c r="G12" s="11" t="s">
        <v>58</v>
      </c>
      <c r="H12" s="10">
        <v>-743.67051000000004</v>
      </c>
      <c r="I12" t="s">
        <v>67</v>
      </c>
      <c r="J12">
        <v>-743.66638999999998</v>
      </c>
      <c r="P12" s="7"/>
    </row>
    <row r="13" spans="1:30" x14ac:dyDescent="0.2">
      <c r="A13" t="s">
        <v>25</v>
      </c>
      <c r="B13">
        <v>-554.75864999999999</v>
      </c>
      <c r="C13" t="s">
        <v>43</v>
      </c>
      <c r="D13" s="6">
        <v>-743.70075999999995</v>
      </c>
      <c r="E13" t="s">
        <v>82</v>
      </c>
      <c r="F13">
        <v>-743.72090000000003</v>
      </c>
      <c r="G13" s="11" t="s">
        <v>117</v>
      </c>
      <c r="H13" s="10">
        <v>-743.67078000000004</v>
      </c>
      <c r="I13" t="s">
        <v>26</v>
      </c>
      <c r="J13">
        <v>-743.69696999999996</v>
      </c>
      <c r="P13" s="7"/>
    </row>
    <row r="14" spans="1:30" x14ac:dyDescent="0.2">
      <c r="A14" t="s">
        <v>47</v>
      </c>
      <c r="B14">
        <v>-554.75890000000004</v>
      </c>
      <c r="C14" t="s">
        <v>26</v>
      </c>
      <c r="D14" s="6">
        <v>-743.70106999999996</v>
      </c>
      <c r="E14" t="s">
        <v>46</v>
      </c>
      <c r="F14">
        <v>-743.72585000000004</v>
      </c>
      <c r="G14" s="11" t="s">
        <v>49</v>
      </c>
      <c r="H14" s="10">
        <v>-743.67170999999996</v>
      </c>
      <c r="I14" t="s">
        <v>45</v>
      </c>
      <c r="J14">
        <v>-743.71195</v>
      </c>
      <c r="P14" s="7"/>
    </row>
    <row r="15" spans="1:30" x14ac:dyDescent="0.2">
      <c r="A15" t="s">
        <v>43</v>
      </c>
      <c r="B15">
        <v>-554.75986</v>
      </c>
      <c r="C15" t="s">
        <v>119</v>
      </c>
      <c r="D15" s="6">
        <v>-743.70194000000004</v>
      </c>
      <c r="E15" t="s">
        <v>93</v>
      </c>
      <c r="F15">
        <v>-743.72726</v>
      </c>
      <c r="G15" s="11" t="s">
        <v>100</v>
      </c>
      <c r="H15" s="10">
        <v>-743.67223999999999</v>
      </c>
      <c r="P15" s="7"/>
    </row>
    <row r="16" spans="1:30" x14ac:dyDescent="0.2">
      <c r="A16" t="s">
        <v>68</v>
      </c>
      <c r="B16">
        <v>-554.75986999999998</v>
      </c>
      <c r="C16" t="s">
        <v>55</v>
      </c>
      <c r="D16" s="6">
        <v>-743.70204999999999</v>
      </c>
      <c r="E16" t="s">
        <v>79</v>
      </c>
      <c r="F16">
        <v>-743.72762</v>
      </c>
      <c r="G16" s="11" t="s">
        <v>108</v>
      </c>
      <c r="H16" s="10">
        <v>-743.67301999999995</v>
      </c>
      <c r="P16" s="7"/>
    </row>
    <row r="17" spans="1:44" x14ac:dyDescent="0.2">
      <c r="A17" t="s">
        <v>62</v>
      </c>
      <c r="B17">
        <v>-554.75995</v>
      </c>
      <c r="C17" t="s">
        <v>1</v>
      </c>
      <c r="D17" s="6">
        <v>-743.70205999999996</v>
      </c>
      <c r="E17" t="s">
        <v>45</v>
      </c>
      <c r="F17">
        <v>-743.72866999999997</v>
      </c>
      <c r="G17" s="11" t="s">
        <v>29</v>
      </c>
      <c r="H17" s="10">
        <v>-743.68462</v>
      </c>
      <c r="P17" s="7"/>
    </row>
    <row r="18" spans="1:44" x14ac:dyDescent="0.2">
      <c r="A18" t="s">
        <v>26</v>
      </c>
      <c r="B18">
        <v>-554.75999000000002</v>
      </c>
      <c r="C18" t="s">
        <v>88</v>
      </c>
      <c r="D18" s="6">
        <v>-743.70264999999995</v>
      </c>
      <c r="E18" t="s">
        <v>59</v>
      </c>
      <c r="F18">
        <v>-743.73006999999996</v>
      </c>
      <c r="G18" t="s">
        <v>52</v>
      </c>
      <c r="H18">
        <v>-743.70043999999996</v>
      </c>
    </row>
    <row r="19" spans="1:44" x14ac:dyDescent="0.2">
      <c r="A19" t="s">
        <v>89</v>
      </c>
      <c r="B19">
        <v>-554.76004</v>
      </c>
      <c r="C19" t="s">
        <v>87</v>
      </c>
      <c r="D19" s="6">
        <v>-743.72162000000003</v>
      </c>
      <c r="E19" t="s">
        <v>86</v>
      </c>
      <c r="F19">
        <v>-743.73101999999994</v>
      </c>
      <c r="G19" t="s">
        <v>35</v>
      </c>
      <c r="H19">
        <v>-743.70194000000004</v>
      </c>
    </row>
    <row r="20" spans="1:44" x14ac:dyDescent="0.2">
      <c r="A20" t="s">
        <v>73</v>
      </c>
      <c r="B20">
        <v>-554.76083000000006</v>
      </c>
      <c r="C20" t="s">
        <v>107</v>
      </c>
      <c r="D20" s="6">
        <v>-743.72428000000002</v>
      </c>
      <c r="E20" t="s">
        <v>36</v>
      </c>
      <c r="F20">
        <v>-743.73123999999996</v>
      </c>
      <c r="G20" t="s">
        <v>83</v>
      </c>
      <c r="H20">
        <v>-743.70204999999999</v>
      </c>
      <c r="O20" s="1" t="s">
        <v>0</v>
      </c>
      <c r="X20" s="5"/>
      <c r="Y20" s="5"/>
      <c r="AF20" s="1" t="s">
        <v>232</v>
      </c>
    </row>
    <row r="21" spans="1:44" x14ac:dyDescent="0.2">
      <c r="A21" t="s">
        <v>55</v>
      </c>
      <c r="B21">
        <v>-554.76084000000003</v>
      </c>
      <c r="C21" t="s">
        <v>50</v>
      </c>
      <c r="D21" s="6">
        <v>-743.72682999999995</v>
      </c>
      <c r="E21" t="s">
        <v>2</v>
      </c>
      <c r="F21">
        <v>-743.73154</v>
      </c>
      <c r="G21" t="s">
        <v>34</v>
      </c>
      <c r="H21">
        <v>-743.70660999999996</v>
      </c>
      <c r="P21" s="1"/>
      <c r="Q21" s="1"/>
      <c r="R21" s="1"/>
      <c r="S21" s="1"/>
    </row>
    <row r="22" spans="1:44" x14ac:dyDescent="0.2">
      <c r="A22" t="s">
        <v>88</v>
      </c>
      <c r="B22">
        <v>-554.76390000000004</v>
      </c>
      <c r="C22" t="s">
        <v>33</v>
      </c>
      <c r="D22" s="6">
        <v>-743.72726</v>
      </c>
      <c r="E22" t="s">
        <v>77</v>
      </c>
      <c r="F22">
        <v>-743.73176000000001</v>
      </c>
      <c r="G22" t="s">
        <v>63</v>
      </c>
      <c r="H22">
        <v>-743.72441000000003</v>
      </c>
      <c r="P22" s="1" t="s">
        <v>165</v>
      </c>
      <c r="Q22" s="1" t="s">
        <v>166</v>
      </c>
      <c r="R22" s="1" t="s">
        <v>167</v>
      </c>
      <c r="S22" s="1" t="s">
        <v>168</v>
      </c>
      <c r="T22" s="1" t="s">
        <v>177</v>
      </c>
      <c r="U22" s="1" t="s">
        <v>178</v>
      </c>
    </row>
    <row r="23" spans="1:44" x14ac:dyDescent="0.2">
      <c r="A23" t="s">
        <v>42</v>
      </c>
      <c r="B23">
        <v>-554.76412000000005</v>
      </c>
      <c r="C23" t="s">
        <v>82</v>
      </c>
      <c r="D23" s="6">
        <v>-743.72803999999996</v>
      </c>
      <c r="E23" t="s">
        <v>102</v>
      </c>
      <c r="F23">
        <v>-743.73328000000004</v>
      </c>
      <c r="G23" t="s">
        <v>25</v>
      </c>
      <c r="H23">
        <v>-743.72492999999997</v>
      </c>
      <c r="O23" s="1" t="s">
        <v>173</v>
      </c>
      <c r="P23">
        <f>B21</f>
        <v>-554.76084000000003</v>
      </c>
      <c r="Q23">
        <v>-554.76711490000002</v>
      </c>
      <c r="R23">
        <v>-554.77516679999997</v>
      </c>
      <c r="S23">
        <v>-554.78739700000006</v>
      </c>
      <c r="T23">
        <v>-554.77970849999997</v>
      </c>
      <c r="U23" s="6">
        <v>-554.75178240000002</v>
      </c>
      <c r="AF23">
        <v>-552.74986899999999</v>
      </c>
      <c r="AG23">
        <v>-552.75749199999996</v>
      </c>
      <c r="AH23">
        <v>-552.75656600000002</v>
      </c>
      <c r="AI23">
        <v>-552.76098300000001</v>
      </c>
      <c r="AJ23">
        <v>-552.75286100000005</v>
      </c>
      <c r="AK23">
        <v>-552.72534099999996</v>
      </c>
    </row>
    <row r="24" spans="1:44" x14ac:dyDescent="0.2">
      <c r="A24" t="s">
        <v>52</v>
      </c>
      <c r="B24">
        <v>-554.76442999999995</v>
      </c>
      <c r="C24" t="s">
        <v>127</v>
      </c>
      <c r="D24" s="6">
        <v>-743.72860000000003</v>
      </c>
      <c r="E24" t="s">
        <v>112</v>
      </c>
      <c r="F24">
        <v>-743.73343999999997</v>
      </c>
      <c r="G24" t="s">
        <v>24</v>
      </c>
      <c r="H24">
        <v>-743.72550999999999</v>
      </c>
      <c r="O24" s="1" t="s">
        <v>174</v>
      </c>
      <c r="P24">
        <f t="shared" ref="P24:U24" si="0">P23+$B$3</f>
        <v>-743.68340590000003</v>
      </c>
      <c r="Q24">
        <f t="shared" si="0"/>
        <v>-743.68968080000002</v>
      </c>
      <c r="R24">
        <f t="shared" si="0"/>
        <v>-743.69773269999996</v>
      </c>
      <c r="S24">
        <f t="shared" si="0"/>
        <v>-743.70996290000005</v>
      </c>
      <c r="T24">
        <f t="shared" si="0"/>
        <v>-743.70227439999996</v>
      </c>
      <c r="U24">
        <f t="shared" si="0"/>
        <v>-743.67434830000002</v>
      </c>
      <c r="W24" s="3">
        <f t="shared" ref="W24:W37" si="1">(P24-$P$24)*$B$2</f>
        <v>0</v>
      </c>
      <c r="X24" s="3">
        <f t="shared" ref="X24:X37" si="2">(Q24-$P$24)*$B$2</f>
        <v>-0.17075006883983609</v>
      </c>
      <c r="Y24" s="3">
        <f t="shared" ref="Y24:Y37" si="3">(R24-$P$24)*$B$2</f>
        <v>-0.38985515087823797</v>
      </c>
      <c r="Z24" s="3">
        <f t="shared" ref="Z24:Z37" si="4">(S24-$P$24)*$B$2</f>
        <v>-0.72265846120068722</v>
      </c>
      <c r="AA24" s="3">
        <f t="shared" ref="AA24:AB37" si="5">(T24-$P$24)*$B$2</f>
        <v>-0.51344207459835534</v>
      </c>
      <c r="AB24" s="3">
        <f t="shared" si="5"/>
        <v>0.24647178816015103</v>
      </c>
      <c r="AF24">
        <f>AF23+$AD$3</f>
        <v>-741.44437629999993</v>
      </c>
      <c r="AG24">
        <f t="shared" ref="AG24:AK24" si="6">AG23+$AD$3</f>
        <v>-741.4519992999999</v>
      </c>
      <c r="AH24">
        <f t="shared" si="6"/>
        <v>-741.45107329999996</v>
      </c>
      <c r="AI24">
        <f t="shared" si="6"/>
        <v>-741.45549030000006</v>
      </c>
      <c r="AJ24">
        <f t="shared" si="6"/>
        <v>-741.44736830000011</v>
      </c>
      <c r="AK24">
        <f t="shared" si="6"/>
        <v>-741.41984830000001</v>
      </c>
      <c r="AM24" s="3">
        <f>(AF24-$AF$24)*$B$2</f>
        <v>0</v>
      </c>
      <c r="AN24" s="3">
        <f>(AG24-$AF$24)*$B$2</f>
        <v>-0.20743402679909795</v>
      </c>
      <c r="AO24" s="3">
        <f>(AH24-$AF$24)*$B$2</f>
        <v>-0.18223608520084464</v>
      </c>
      <c r="AP24" s="3">
        <f>(AI24-$AF$24)*$B$2</f>
        <v>-0.30242972240365135</v>
      </c>
      <c r="AQ24" s="3">
        <f>(AJ24-$AF$24)*$B$2</f>
        <v>-8.1417107204806424E-2</v>
      </c>
      <c r="AR24" s="3">
        <f>(AK24-$AF$24)*$B$2</f>
        <v>0.66744612479777932</v>
      </c>
    </row>
    <row r="25" spans="1:44" x14ac:dyDescent="0.2">
      <c r="A25" t="s">
        <v>87</v>
      </c>
      <c r="B25">
        <v>-554.76468999999997</v>
      </c>
      <c r="C25" t="s">
        <v>68</v>
      </c>
      <c r="D25" s="6">
        <v>-743.73042999999996</v>
      </c>
      <c r="E25" t="s">
        <v>47</v>
      </c>
      <c r="F25">
        <v>-743.73508000000004</v>
      </c>
      <c r="G25" t="s">
        <v>107</v>
      </c>
      <c r="H25">
        <v>-743.72612000000004</v>
      </c>
      <c r="O25" s="1" t="s">
        <v>9</v>
      </c>
      <c r="P25">
        <v>-743.69031689999997</v>
      </c>
      <c r="Q25">
        <v>-743.704133189</v>
      </c>
      <c r="R25">
        <v>-743.71313782000004</v>
      </c>
      <c r="S25">
        <v>-743.72261901000002</v>
      </c>
      <c r="T25">
        <v>-743.70819783800005</v>
      </c>
      <c r="U25">
        <v>-743.68029154099997</v>
      </c>
      <c r="V25" s="1" t="s">
        <v>9</v>
      </c>
      <c r="W25" s="3">
        <f t="shared" si="1"/>
        <v>-0.18805936759851666</v>
      </c>
      <c r="X25" s="3">
        <f t="shared" si="2"/>
        <v>-0.56402269735181643</v>
      </c>
      <c r="Y25" s="3">
        <f t="shared" si="3"/>
        <v>-0.80905311427247495</v>
      </c>
      <c r="Z25" s="3">
        <f t="shared" si="4"/>
        <v>-1.0670514640757689</v>
      </c>
      <c r="AA25" s="3">
        <f t="shared" si="5"/>
        <v>-0.67462830008137742</v>
      </c>
      <c r="AB25" s="3">
        <f t="shared" si="5"/>
        <v>8.4746691365790008E-2</v>
      </c>
      <c r="AF25">
        <v>-741.49889499999995</v>
      </c>
      <c r="AG25">
        <v>-741.50610500000005</v>
      </c>
      <c r="AH25">
        <v>-741.50199699999996</v>
      </c>
      <c r="AI25">
        <v>-741.50322700000004</v>
      </c>
      <c r="AJ25">
        <v>-741.47741900000005</v>
      </c>
      <c r="AK25">
        <v>-741.43367999999998</v>
      </c>
      <c r="AM25" s="3">
        <f>(AF25-$AF$24)*$B$2</f>
        <v>-1.4835410569204601</v>
      </c>
      <c r="AN25" s="3">
        <f>(AG25-$AF$24)*$B$2</f>
        <v>-1.6797366929231834</v>
      </c>
      <c r="AO25" s="3">
        <f>(AH25-$AF$24)*$B$2</f>
        <v>-1.5679514401208028</v>
      </c>
      <c r="AP25" s="3">
        <f>(AI25-$AF$24)*$B$2</f>
        <v>-1.6014217081229194</v>
      </c>
      <c r="AQ25" s="3">
        <f>(AJ25-$AF$24)*$B$2</f>
        <v>-0.89914473532336503</v>
      </c>
      <c r="AR25" s="3">
        <f>(AK25-$AF$24)*$B$2</f>
        <v>0.2910634370786282</v>
      </c>
    </row>
    <row r="26" spans="1:44" x14ac:dyDescent="0.2">
      <c r="A26" t="s">
        <v>86</v>
      </c>
      <c r="B26">
        <v>-554.76469999999995</v>
      </c>
      <c r="C26" t="s">
        <v>73</v>
      </c>
      <c r="D26" s="6">
        <v>-743.73176000000001</v>
      </c>
      <c r="E26" t="s">
        <v>54</v>
      </c>
      <c r="F26">
        <v>-743.73663999999997</v>
      </c>
      <c r="G26" t="s">
        <v>50</v>
      </c>
      <c r="H26">
        <v>-743.72685000000001</v>
      </c>
      <c r="O26" s="1" t="s">
        <v>10</v>
      </c>
      <c r="P26">
        <v>-743.69454037699995</v>
      </c>
      <c r="Q26">
        <v>-743.70396808600003</v>
      </c>
      <c r="R26">
        <v>-743.709570418</v>
      </c>
      <c r="S26">
        <v>-743.72222467699999</v>
      </c>
      <c r="T26">
        <v>-743.704454328</v>
      </c>
      <c r="U26">
        <v>-743.66778125300004</v>
      </c>
      <c r="V26" s="1" t="s">
        <v>10</v>
      </c>
      <c r="W26" s="3">
        <f t="shared" si="1"/>
        <v>-0.30298693433123414</v>
      </c>
      <c r="X26" s="3">
        <f t="shared" si="2"/>
        <v>-0.55952998055777625</v>
      </c>
      <c r="Y26" s="3">
        <f t="shared" si="3"/>
        <v>-0.71197839800807117</v>
      </c>
      <c r="Z26" s="3">
        <f t="shared" si="4"/>
        <v>-1.0563210322121221</v>
      </c>
      <c r="AA26" s="3">
        <f t="shared" si="5"/>
        <v>-0.57276140336403436</v>
      </c>
      <c r="AB26" s="3">
        <f t="shared" si="5"/>
        <v>0.42517164430469528</v>
      </c>
      <c r="AD26" s="5">
        <f>W26-W25</f>
        <v>-0.11492756673271748</v>
      </c>
      <c r="AF26">
        <v>-741.45514200000002</v>
      </c>
      <c r="AG26">
        <v>-741.46160699999996</v>
      </c>
      <c r="AH26">
        <v>-741.46070899999995</v>
      </c>
      <c r="AI26">
        <v>-741.46376799999996</v>
      </c>
      <c r="AJ26">
        <v>-741.45271300000002</v>
      </c>
      <c r="AK26">
        <v>-741.42800799999998</v>
      </c>
      <c r="AM26" s="3">
        <f>(AF26-$AF$24)*$B$2</f>
        <v>-0.2929519221225223</v>
      </c>
      <c r="AN26" s="3">
        <f>(AG26-$AF$24)*$B$2</f>
        <v>-0.46887491612074439</v>
      </c>
      <c r="AO26" s="3">
        <f>(AH26-$AF$24)*$B$2</f>
        <v>-0.44443889932056735</v>
      </c>
      <c r="AP26" s="3">
        <f>(AI26-$AF$24)*$B$2</f>
        <v>-0.52767918372077072</v>
      </c>
      <c r="AQ26" s="3">
        <f>(AJ26-$AF$24)*$B$2</f>
        <v>-0.22685494572234671</v>
      </c>
      <c r="AR26" s="3">
        <f>(AK26-$AF$24)*$B$2</f>
        <v>0.44540763227874025</v>
      </c>
    </row>
    <row r="27" spans="1:44" x14ac:dyDescent="0.2">
      <c r="A27" t="s">
        <v>31</v>
      </c>
      <c r="B27">
        <v>-554.76471000000004</v>
      </c>
      <c r="C27" t="s">
        <v>109</v>
      </c>
      <c r="D27" s="6">
        <v>-743.73463000000004</v>
      </c>
      <c r="E27" t="s">
        <v>94</v>
      </c>
      <c r="F27">
        <v>-743.73827000000006</v>
      </c>
      <c r="G27" t="s">
        <v>93</v>
      </c>
      <c r="H27">
        <v>-743.72855000000004</v>
      </c>
      <c r="O27" s="13" t="s">
        <v>11</v>
      </c>
      <c r="P27">
        <v>-743.74034445500001</v>
      </c>
      <c r="Q27">
        <v>-743.75325404</v>
      </c>
      <c r="R27">
        <v>-743.75632846099995</v>
      </c>
      <c r="S27">
        <v>-743.76409895999996</v>
      </c>
      <c r="T27">
        <v>-743.74220476799997</v>
      </c>
      <c r="U27">
        <v>-743.70058231200005</v>
      </c>
      <c r="V27" s="13" t="s">
        <v>11</v>
      </c>
      <c r="W27" s="3">
        <f t="shared" si="1"/>
        <v>-1.5493891832376707</v>
      </c>
      <c r="X27" s="3">
        <f t="shared" si="2"/>
        <v>-1.9006796464233582</v>
      </c>
      <c r="Y27" s="3">
        <f t="shared" si="3"/>
        <v>-1.9843395609056287</v>
      </c>
      <c r="Z27" s="3">
        <f t="shared" si="4"/>
        <v>-2.1957872714941082</v>
      </c>
      <c r="AA27" s="3">
        <f t="shared" si="5"/>
        <v>-1.6000112764671628</v>
      </c>
      <c r="AB27" s="3">
        <f t="shared" si="5"/>
        <v>-0.4673976527799123</v>
      </c>
      <c r="AF27">
        <v>-741.49844900000005</v>
      </c>
      <c r="AG27">
        <v>-741.50610500000005</v>
      </c>
      <c r="AH27">
        <v>-741.50348899999995</v>
      </c>
      <c r="AI27">
        <v>-741.50322800000004</v>
      </c>
      <c r="AJ27">
        <v>-741.48201100000006</v>
      </c>
      <c r="AK27">
        <v>-741.43712300000004</v>
      </c>
      <c r="AM27" s="3">
        <f>(AF27-$AF$24)*$B$2</f>
        <v>-1.471404683323259</v>
      </c>
      <c r="AN27" s="3">
        <f>(AG27-$AF$24)*$B$2</f>
        <v>-1.6797366929231834</v>
      </c>
      <c r="AO27" s="3">
        <f>(AH27-$AF$24)*$B$2</f>
        <v>-1.6085511473203873</v>
      </c>
      <c r="AP27" s="3">
        <f>(AI27-$AF$24)*$B$2</f>
        <v>-1.6014489197228505</v>
      </c>
      <c r="AQ27" s="3">
        <f>(AJ27-$AF$24)*$B$2</f>
        <v>-1.0241004025234295</v>
      </c>
      <c r="AR27" s="3">
        <f>(AK27-$AF$24)*$B$2</f>
        <v>0.1973738982769643</v>
      </c>
    </row>
    <row r="28" spans="1:44" x14ac:dyDescent="0.2">
      <c r="A28" t="s">
        <v>1</v>
      </c>
      <c r="B28">
        <v>-554.76521000000002</v>
      </c>
      <c r="C28" t="s">
        <v>92</v>
      </c>
      <c r="D28" s="6">
        <v>-743.7355</v>
      </c>
      <c r="E28" t="s">
        <v>119</v>
      </c>
      <c r="F28">
        <v>-743.74031000000002</v>
      </c>
      <c r="G28" t="s">
        <v>119</v>
      </c>
      <c r="H28">
        <v>-743.72906</v>
      </c>
      <c r="O28" s="13" t="s">
        <v>12</v>
      </c>
      <c r="P28">
        <v>-743.69152655799996</v>
      </c>
      <c r="Q28" s="2">
        <v>-743.693291499</v>
      </c>
      <c r="R28">
        <v>-743.70193036199998</v>
      </c>
      <c r="S28">
        <v>-743.70781731199997</v>
      </c>
      <c r="T28">
        <v>-743.69533120100004</v>
      </c>
      <c r="U28">
        <v>-743.66662535700004</v>
      </c>
      <c r="V28" s="13" t="s">
        <v>12</v>
      </c>
      <c r="W28" s="3">
        <f t="shared" si="1"/>
        <v>-0.22097609723113698</v>
      </c>
      <c r="X28" s="3">
        <f t="shared" si="2"/>
        <v>-0.26900296574763782</v>
      </c>
      <c r="Y28" s="3">
        <f t="shared" si="3"/>
        <v>-0.50408025015809477</v>
      </c>
      <c r="Z28" s="3">
        <f t="shared" si="4"/>
        <v>-0.66427357877782445</v>
      </c>
      <c r="AA28" s="3">
        <f t="shared" si="5"/>
        <v>-0.32450652069212566</v>
      </c>
      <c r="AB28" s="3">
        <f t="shared" si="5"/>
        <v>0.45662542389830102</v>
      </c>
      <c r="AD28" s="5">
        <f>W28-W27</f>
        <v>1.3284130860065337</v>
      </c>
      <c r="AF28">
        <v>-741.44933600000002</v>
      </c>
      <c r="AG28">
        <v>-741.44668999999999</v>
      </c>
      <c r="AH28">
        <v>-741.44427499999995</v>
      </c>
      <c r="AI28">
        <v>-741.44694900000002</v>
      </c>
      <c r="AJ28">
        <v>-741.42817400000001</v>
      </c>
      <c r="AK28">
        <v>-741.39587100000006</v>
      </c>
      <c r="AM28" s="3">
        <f>(AF28-$AF$24)*$B$2</f>
        <v>-0.13496137252233562</v>
      </c>
      <c r="AN28" s="3">
        <f>(AG28-$AF$24)*$B$2</f>
        <v>-6.2959478921600476E-2</v>
      </c>
      <c r="AO28" s="3">
        <f>(AH28-$AF$24)*$B$2</f>
        <v>2.7565350795369795E-3</v>
      </c>
      <c r="AP28" s="3">
        <f>(AI28-$AF$24)*$B$2</f>
        <v>-7.000728332236808E-2</v>
      </c>
      <c r="AQ28" s="3">
        <f>(AJ28-$AF$24)*$B$2</f>
        <v>0.44089050667777052</v>
      </c>
      <c r="AR28" s="3">
        <f>(AK28-$AF$24)*$B$2</f>
        <v>1.3199068214765795</v>
      </c>
    </row>
    <row r="29" spans="1:44" x14ac:dyDescent="0.2">
      <c r="A29" t="s">
        <v>122</v>
      </c>
      <c r="B29">
        <v>-554.76538000000005</v>
      </c>
      <c r="C29" t="s">
        <v>70</v>
      </c>
      <c r="D29" s="6">
        <v>-743.74033999999995</v>
      </c>
      <c r="E29" t="s">
        <v>83</v>
      </c>
      <c r="F29">
        <v>-743.74100999999996</v>
      </c>
      <c r="G29" t="s">
        <v>66</v>
      </c>
      <c r="H29">
        <v>-743.72910000000002</v>
      </c>
      <c r="I29">
        <f>(H29-$B$4)*$B$2</f>
        <v>-1.1195967915599128</v>
      </c>
      <c r="O29" s="13" t="s">
        <v>13</v>
      </c>
      <c r="P29">
        <v>-743.73407170899998</v>
      </c>
      <c r="Q29">
        <v>-743.73162063300003</v>
      </c>
      <c r="R29">
        <v>-743.73733619500001</v>
      </c>
      <c r="S29">
        <v>-743.74076160899995</v>
      </c>
      <c r="T29">
        <v>-743.72921399699999</v>
      </c>
      <c r="U29">
        <v>-743.68955016300004</v>
      </c>
      <c r="V29" s="13" t="s">
        <v>13</v>
      </c>
      <c r="W29" s="3">
        <f t="shared" si="1"/>
        <v>-1.3786977281830906</v>
      </c>
      <c r="X29" s="3">
        <f t="shared" si="2"/>
        <v>-1.312000028503042</v>
      </c>
      <c r="Y29" s="3">
        <f t="shared" si="3"/>
        <v>-1.467529615421632</v>
      </c>
      <c r="Z29" s="3">
        <f t="shared" si="4"/>
        <v>-1.5607406110222575</v>
      </c>
      <c r="AA29" s="3">
        <f t="shared" si="5"/>
        <v>-1.2465116123241877</v>
      </c>
      <c r="AB29" s="3">
        <f t="shared" si="5"/>
        <v>-0.16719522705107598</v>
      </c>
      <c r="AF29">
        <v>-741.493382</v>
      </c>
      <c r="AG29">
        <v>-741.48708999999997</v>
      </c>
      <c r="AH29">
        <v>-741.49204099999997</v>
      </c>
      <c r="AI29">
        <v>-741.48507400000005</v>
      </c>
      <c r="AJ29">
        <v>-741.46759299999997</v>
      </c>
      <c r="AK29">
        <v>-741.42619200000001</v>
      </c>
      <c r="AM29" s="3">
        <f>(AF29-$AF$24)*$B$2</f>
        <v>-1.3335235061217987</v>
      </c>
      <c r="AN29" s="3">
        <f>(AG29-$AF$24)*$B$2</f>
        <v>-1.1623081189209719</v>
      </c>
      <c r="AO29" s="3">
        <f>(AH29-$AF$24)*$B$2</f>
        <v>-1.297032750521121</v>
      </c>
      <c r="AP29" s="3">
        <f>(AI29-$AF$24)*$B$2</f>
        <v>-1.107449533323358</v>
      </c>
      <c r="AQ29" s="3">
        <f>(AJ29-$AF$24)*$B$2</f>
        <v>-0.63176355372093895</v>
      </c>
      <c r="AR29" s="3">
        <f>(AK29-$AF$24)*$B$2</f>
        <v>0.49482389787772024</v>
      </c>
    </row>
    <row r="30" spans="1:44" x14ac:dyDescent="0.2">
      <c r="A30" s="1" t="s">
        <v>106</v>
      </c>
      <c r="B30" s="1">
        <v>-554.76539000000002</v>
      </c>
      <c r="C30" t="s">
        <v>115</v>
      </c>
      <c r="D30" s="6">
        <v>-743.74100999999996</v>
      </c>
      <c r="E30" t="s">
        <v>32</v>
      </c>
      <c r="F30">
        <v>-743.7414</v>
      </c>
      <c r="G30" t="s">
        <v>103</v>
      </c>
      <c r="H30">
        <v>-743.73023999999998</v>
      </c>
      <c r="O30" s="13" t="s">
        <v>20</v>
      </c>
      <c r="P30" s="2">
        <v>-743.71100098600004</v>
      </c>
      <c r="Q30">
        <v>-743.72470153500001</v>
      </c>
      <c r="R30">
        <v>-743.73121566600003</v>
      </c>
      <c r="S30">
        <v>-743.72917768800005</v>
      </c>
      <c r="T30">
        <v>-743.72809402200005</v>
      </c>
      <c r="U30">
        <v>-743.68607648600005</v>
      </c>
      <c r="V30" s="13" t="s">
        <v>20</v>
      </c>
      <c r="W30" s="3">
        <f t="shared" si="1"/>
        <v>-0.75090644219812697</v>
      </c>
      <c r="X30" s="3">
        <f t="shared" si="2"/>
        <v>-1.1237203013655408</v>
      </c>
      <c r="Y30" s="3">
        <f t="shared" si="3"/>
        <v>-1.3009802284856085</v>
      </c>
      <c r="Z30" s="3">
        <f t="shared" si="4"/>
        <v>-1.2455235863414686</v>
      </c>
      <c r="AA30" s="3">
        <f t="shared" si="5"/>
        <v>-1.2160353006158813</v>
      </c>
      <c r="AB30" s="3">
        <f t="shared" si="5"/>
        <v>-7.2670917998198997E-2</v>
      </c>
      <c r="AD30" s="5">
        <f>W30-W29</f>
        <v>0.62779128598496359</v>
      </c>
      <c r="AF30">
        <v>-741.48231499999997</v>
      </c>
      <c r="AG30">
        <v>-741.48107000000005</v>
      </c>
      <c r="AH30">
        <v>-741.481268</v>
      </c>
      <c r="AI30">
        <v>-741.47404700000004</v>
      </c>
      <c r="AJ30">
        <v>-741.46585200000004</v>
      </c>
      <c r="AK30">
        <v>-741.42011300000001</v>
      </c>
      <c r="AM30" s="3">
        <f>(AF30-$AF$24)*$B$2</f>
        <v>-1.0323727289211055</v>
      </c>
      <c r="AN30" s="3">
        <f>(AG30-$AF$24)*$B$2</f>
        <v>-0.99849428692311315</v>
      </c>
      <c r="AO30" s="3">
        <f>(AH30-$AF$24)*$B$2</f>
        <v>-1.0038821837218843</v>
      </c>
      <c r="AP30" s="3">
        <f>(AI30-$AF$24)*$B$2</f>
        <v>-0.80738722012301034</v>
      </c>
      <c r="AQ30" s="3">
        <f>(AJ30-$AF$24)*$B$2</f>
        <v>-0.58438815812299361</v>
      </c>
      <c r="AR30" s="3">
        <f>(AK30-$AF$24)*$B$2</f>
        <v>0.66024321427771271</v>
      </c>
    </row>
    <row r="31" spans="1:44" x14ac:dyDescent="0.2">
      <c r="C31" t="s">
        <v>32</v>
      </c>
      <c r="D31" s="6">
        <v>-743.74234999999999</v>
      </c>
      <c r="E31" t="s">
        <v>24</v>
      </c>
      <c r="F31">
        <v>-743.74257</v>
      </c>
      <c r="G31" t="s">
        <v>47</v>
      </c>
      <c r="H31">
        <v>-743.73032999999998</v>
      </c>
      <c r="O31" s="13" t="s">
        <v>21</v>
      </c>
      <c r="P31" s="2">
        <v>-743.73627302600005</v>
      </c>
      <c r="Q31">
        <v>-743.76941201</v>
      </c>
      <c r="R31">
        <v>-743.73707930700004</v>
      </c>
      <c r="S31">
        <v>-743.77026398099997</v>
      </c>
      <c r="T31">
        <v>-743.77034939800001</v>
      </c>
      <c r="U31">
        <v>-743.72298714199997</v>
      </c>
      <c r="V31" s="13" t="s">
        <v>21</v>
      </c>
      <c r="W31" s="3">
        <f t="shared" si="1"/>
        <v>-1.4385990858622462</v>
      </c>
      <c r="X31" s="3">
        <f t="shared" si="2"/>
        <v>-2.3403638628752153</v>
      </c>
      <c r="Y31" s="3">
        <f t="shared" si="3"/>
        <v>-1.4605392819217258</v>
      </c>
      <c r="Z31" s="3">
        <f t="shared" si="4"/>
        <v>-2.3635473569381236</v>
      </c>
      <c r="AA31" s="3">
        <f t="shared" si="5"/>
        <v>-2.3658716901763199</v>
      </c>
      <c r="AB31" s="3">
        <f t="shared" si="5"/>
        <v>-1.077068924805572</v>
      </c>
      <c r="AF31">
        <v>-741.49528899999996</v>
      </c>
      <c r="AG31">
        <v>-741.49211300000002</v>
      </c>
      <c r="AH31">
        <v>-741.49568599999998</v>
      </c>
      <c r="AI31">
        <v>-741.48745599999995</v>
      </c>
      <c r="AJ31">
        <v>-741.50156900000002</v>
      </c>
      <c r="AK31">
        <v>-741.45756900000003</v>
      </c>
      <c r="AM31" s="3">
        <f>(AF31-$AF$24)*$B$2</f>
        <v>-1.3854160273207139</v>
      </c>
      <c r="AN31" s="3">
        <f>(AG31-$AF$24)*$B$2</f>
        <v>-1.2989919857223615</v>
      </c>
      <c r="AO31" s="3">
        <f>(AH31-$AF$24)*$B$2</f>
        <v>-1.3962190325212813</v>
      </c>
      <c r="AP31" s="3">
        <f>(AI31-$AF$24)*$B$2</f>
        <v>-1.1722675645205756</v>
      </c>
      <c r="AQ31" s="3">
        <f>(AJ31-$AF$24)*$B$2</f>
        <v>-1.5563048753223652</v>
      </c>
      <c r="AR31" s="3">
        <f>(AK31-$AF$24)*$B$2</f>
        <v>-0.35899447532283535</v>
      </c>
    </row>
    <row r="32" spans="1:44" x14ac:dyDescent="0.2">
      <c r="C32" t="s">
        <v>42</v>
      </c>
      <c r="D32" s="6">
        <v>-743.74248</v>
      </c>
      <c r="E32" t="s">
        <v>109</v>
      </c>
      <c r="F32">
        <v>-743.74354000000005</v>
      </c>
      <c r="G32" t="s">
        <v>26</v>
      </c>
      <c r="H32">
        <v>-743.73113000000001</v>
      </c>
      <c r="O32" s="13" t="s">
        <v>22</v>
      </c>
      <c r="P32" s="2">
        <v>-743.73513258100002</v>
      </c>
      <c r="Q32">
        <v>-743.73771367799998</v>
      </c>
      <c r="R32" s="5">
        <v>-743.73627941500001</v>
      </c>
      <c r="S32">
        <v>-743.73814566299995</v>
      </c>
      <c r="T32">
        <v>-743.73164797899994</v>
      </c>
      <c r="U32">
        <v>-743.70701634399995</v>
      </c>
      <c r="V32" s="13" t="s">
        <v>22</v>
      </c>
      <c r="W32" s="3">
        <f t="shared" si="1"/>
        <v>-1.4075657526993552</v>
      </c>
      <c r="X32" s="3">
        <f t="shared" si="2"/>
        <v>-1.4778015318234972</v>
      </c>
      <c r="Y32" s="3">
        <f t="shared" si="3"/>
        <v>-1.4387729407736596</v>
      </c>
      <c r="Z32" s="3">
        <f t="shared" si="4"/>
        <v>-1.4895565348488831</v>
      </c>
      <c r="AA32" s="3">
        <f t="shared" si="5"/>
        <v>-1.3127441569142126</v>
      </c>
      <c r="AB32" s="3">
        <f t="shared" si="5"/>
        <v>-0.64247795794844254</v>
      </c>
      <c r="AD32" s="5">
        <f>W32-W31</f>
        <v>3.1033333162890919E-2</v>
      </c>
      <c r="AF32">
        <v>-741.48778800000002</v>
      </c>
      <c r="AG32">
        <v>-741.49180100000001</v>
      </c>
      <c r="AH32">
        <v>-741.48927300000003</v>
      </c>
      <c r="AI32">
        <v>-741.49213499999996</v>
      </c>
      <c r="AJ32">
        <v>-741.47015099999999</v>
      </c>
      <c r="AK32">
        <v>-741.44120199999998</v>
      </c>
      <c r="AM32" s="3">
        <f>(AF32-$AF$24)*$B$2</f>
        <v>-1.181301815722515</v>
      </c>
      <c r="AN32" s="3">
        <f>(AG32-$AF$24)*$B$2</f>
        <v>-1.2905019665221416</v>
      </c>
      <c r="AO32" s="3">
        <f>(AH32-$AF$24)*$B$2</f>
        <v>-1.2217110417225803</v>
      </c>
      <c r="AP32" s="3">
        <f>(AI32-$AF$24)*$B$2</f>
        <v>-1.2995906409208502</v>
      </c>
      <c r="AQ32" s="3">
        <f>(AJ32-$AF$24)*$B$2</f>
        <v>-0.70137082652153282</v>
      </c>
      <c r="AR32" s="3">
        <f>(AK32-$AF$24)*$B$2</f>
        <v>8.6377781878778481E-2</v>
      </c>
    </row>
    <row r="33" spans="3:44" x14ac:dyDescent="0.2">
      <c r="C33" t="s">
        <v>117</v>
      </c>
      <c r="D33" s="6">
        <v>-743.74257</v>
      </c>
      <c r="E33" t="s">
        <v>37</v>
      </c>
      <c r="F33">
        <v>-743.74392</v>
      </c>
      <c r="G33" t="s">
        <v>48</v>
      </c>
      <c r="H33">
        <v>-743.73171000000002</v>
      </c>
      <c r="O33" s="13" t="s">
        <v>23</v>
      </c>
      <c r="P33">
        <v>-743.75600875199996</v>
      </c>
      <c r="Q33">
        <v>-743.75237778600001</v>
      </c>
      <c r="R33">
        <v>-743.77139558800002</v>
      </c>
      <c r="S33">
        <v>-743.77026301800004</v>
      </c>
      <c r="T33">
        <v>-743.77034899700004</v>
      </c>
      <c r="U33">
        <v>-743.72298776900004</v>
      </c>
      <c r="V33" s="13" t="s">
        <v>23</v>
      </c>
      <c r="W33" s="3">
        <f t="shared" si="1"/>
        <v>-1.9756397674813435</v>
      </c>
      <c r="X33" s="3">
        <f t="shared" si="2"/>
        <v>-1.8768353730772114</v>
      </c>
      <c r="Y33" s="3">
        <f t="shared" si="3"/>
        <v>-2.3943401939806175</v>
      </c>
      <c r="Z33" s="3">
        <f t="shared" si="4"/>
        <v>-2.3635211521691191</v>
      </c>
      <c r="AA33" s="3">
        <f t="shared" si="5"/>
        <v>-2.3658607783256538</v>
      </c>
      <c r="AB33" s="3">
        <f t="shared" si="5"/>
        <v>-1.0770859864808606</v>
      </c>
      <c r="AF33">
        <v>-741.50637400000005</v>
      </c>
      <c r="AG33">
        <v>-741.50989500000003</v>
      </c>
      <c r="AH33">
        <v>-741.51386300000001</v>
      </c>
      <c r="AI33">
        <v>-741.50985800000001</v>
      </c>
      <c r="AJ33">
        <v>-741.50156900000002</v>
      </c>
      <c r="AK33">
        <v>-741.44722100000001</v>
      </c>
      <c r="AM33" s="3">
        <f>(AF33-$AF$24)*$B$2</f>
        <v>-1.6870566133232641</v>
      </c>
      <c r="AN33" s="3">
        <f>(AG33-$AF$24)*$B$2</f>
        <v>-1.7828686569226628</v>
      </c>
      <c r="AO33" s="3">
        <f>(AH33-$AF$24)*$B$2</f>
        <v>-1.8908442857222874</v>
      </c>
      <c r="AP33" s="3">
        <f>(AI33-$AF$24)*$B$2</f>
        <v>-1.7818618277221112</v>
      </c>
      <c r="AQ33" s="3">
        <f>(AJ33-$AF$24)*$B$2</f>
        <v>-1.5563048753223652</v>
      </c>
      <c r="AR33" s="3">
        <f>(AK33-$AF$24)*$B$2</f>
        <v>-7.7408838522242562E-2</v>
      </c>
    </row>
    <row r="34" spans="3:44" x14ac:dyDescent="0.2">
      <c r="C34" t="s">
        <v>39</v>
      </c>
      <c r="D34" s="6">
        <v>-743.74278000000004</v>
      </c>
      <c r="E34" t="s">
        <v>117</v>
      </c>
      <c r="F34">
        <v>-743.74582999999996</v>
      </c>
      <c r="G34" t="s">
        <v>87</v>
      </c>
      <c r="H34">
        <v>-743.73180000000002</v>
      </c>
      <c r="O34" s="13" t="s">
        <v>80</v>
      </c>
      <c r="P34">
        <v>-743.73810601100001</v>
      </c>
      <c r="Q34">
        <v>-743.73357928300004</v>
      </c>
      <c r="R34">
        <v>-743.74798744899999</v>
      </c>
      <c r="S34">
        <v>-743.74897276399997</v>
      </c>
      <c r="T34">
        <v>-743.75678228200002</v>
      </c>
      <c r="U34">
        <v>-743.70403057600004</v>
      </c>
      <c r="V34" s="13" t="s">
        <v>80</v>
      </c>
      <c r="W34" s="3">
        <f t="shared" si="1"/>
        <v>-1.4884775404872812</v>
      </c>
      <c r="X34" s="3">
        <f t="shared" si="2"/>
        <v>-1.3652980288432037</v>
      </c>
      <c r="Y34" s="3">
        <f t="shared" si="3"/>
        <v>-1.7573672787675214</v>
      </c>
      <c r="Z34" s="3">
        <f t="shared" si="4"/>
        <v>-1.7841792764209741</v>
      </c>
      <c r="AA34" s="3">
        <f t="shared" si="5"/>
        <v>-1.9966887564309876</v>
      </c>
      <c r="AB34" s="3">
        <f t="shared" si="5"/>
        <v>-0.56123043344190693</v>
      </c>
      <c r="AD34" s="5">
        <f>W34-W33</f>
        <v>0.48716222699406231</v>
      </c>
      <c r="AF34">
        <v>-741.493922</v>
      </c>
      <c r="AG34">
        <v>-741.49228800000003</v>
      </c>
      <c r="AH34">
        <v>-741.49510499999997</v>
      </c>
      <c r="AI34">
        <v>-741.49296400000003</v>
      </c>
      <c r="AJ34">
        <v>-741.50141599999995</v>
      </c>
      <c r="AK34">
        <v>-741.44693099999995</v>
      </c>
      <c r="AM34" s="3">
        <f>(AF34-$AF$24)*$B$2</f>
        <v>-1.3482177701218225</v>
      </c>
      <c r="AN34" s="3">
        <f>(AG34-$AF$24)*$B$2</f>
        <v>-1.303754015722713</v>
      </c>
      <c r="AO34" s="3">
        <f>(AH34-$AF$24)*$B$2</f>
        <v>-1.3804090929209809</v>
      </c>
      <c r="AP34" s="3">
        <f>(AI34-$AF$24)*$B$2</f>
        <v>-1.322149057322674</v>
      </c>
      <c r="AQ34" s="3">
        <f>(AJ34-$AF$24)*$B$2</f>
        <v>-1.5521415005205024</v>
      </c>
      <c r="AR34" s="3">
        <f>(AK34-$AF$24)*$B$2</f>
        <v>-6.951747452051113E-2</v>
      </c>
    </row>
    <row r="35" spans="3:44" x14ac:dyDescent="0.2">
      <c r="C35" t="s">
        <v>64</v>
      </c>
      <c r="D35" s="6">
        <v>-743.74392</v>
      </c>
      <c r="E35" t="s">
        <v>62</v>
      </c>
      <c r="F35">
        <v>-743.74666000000002</v>
      </c>
      <c r="G35" t="s">
        <v>56</v>
      </c>
      <c r="H35">
        <v>-743.7319</v>
      </c>
      <c r="O35" s="13" t="s">
        <v>81</v>
      </c>
      <c r="P35">
        <v>-743.73284131200001</v>
      </c>
      <c r="Q35">
        <v>-743.74299040300002</v>
      </c>
      <c r="R35">
        <v>-743.74998195900002</v>
      </c>
      <c r="S35">
        <v>-743.74967841800003</v>
      </c>
      <c r="T35">
        <v>-743.74837063699999</v>
      </c>
      <c r="U35">
        <v>-743.702480251</v>
      </c>
      <c r="V35" s="13" t="s">
        <v>81</v>
      </c>
      <c r="W35" s="3">
        <f t="shared" si="1"/>
        <v>-1.3452166571786506</v>
      </c>
      <c r="X35" s="3">
        <f t="shared" si="2"/>
        <v>-1.6213896618347021</v>
      </c>
      <c r="Y35" s="3">
        <f t="shared" si="3"/>
        <v>-1.8116410870843749</v>
      </c>
      <c r="Z35" s="3">
        <f t="shared" si="4"/>
        <v>-1.8033812508089422</v>
      </c>
      <c r="AA35" s="3">
        <f t="shared" si="5"/>
        <v>-1.7677944373483403</v>
      </c>
      <c r="AB35" s="3">
        <f t="shared" si="5"/>
        <v>-0.5190436096708384</v>
      </c>
      <c r="AF35">
        <v>-741.50217299999997</v>
      </c>
      <c r="AG35">
        <v>-741.49860200000001</v>
      </c>
      <c r="AH35">
        <v>-741.49958200000003</v>
      </c>
      <c r="AI35">
        <v>-741.49488799999995</v>
      </c>
      <c r="AJ35">
        <v>-741.47981700000003</v>
      </c>
      <c r="AK35">
        <v>-741.43577800000003</v>
      </c>
      <c r="AM35" s="3">
        <f>(AF35-$AF$24)*$B$2</f>
        <v>-1.5727406817210856</v>
      </c>
      <c r="AN35" s="3">
        <f>(AG35-$AF$24)*$B$2</f>
        <v>-1.4755680581220283</v>
      </c>
      <c r="AO35" s="3">
        <f>(AH35-$AF$24)*$B$2</f>
        <v>-1.5022354261227591</v>
      </c>
      <c r="AP35" s="3">
        <f>(AI35-$AF$24)*$B$2</f>
        <v>-1.3745041757204213</v>
      </c>
      <c r="AQ35" s="3">
        <f>(AJ35-$AF$24)*$B$2</f>
        <v>-0.96439815212257674</v>
      </c>
      <c r="AR35" s="3">
        <f>(AK35-$AF$24)*$B$2</f>
        <v>0.23397350027736721</v>
      </c>
    </row>
    <row r="36" spans="3:44" x14ac:dyDescent="0.2">
      <c r="C36" t="s">
        <v>45</v>
      </c>
      <c r="D36" s="6">
        <v>-743.74663999999996</v>
      </c>
      <c r="E36" t="s">
        <v>118</v>
      </c>
      <c r="F36">
        <v>-743.74684000000002</v>
      </c>
      <c r="G36" t="s">
        <v>2</v>
      </c>
      <c r="H36">
        <v>-743.73244999999997</v>
      </c>
      <c r="O36" s="13" t="s">
        <v>123</v>
      </c>
      <c r="P36">
        <v>-743.64302847399995</v>
      </c>
      <c r="Q36">
        <v>-743.64755033200004</v>
      </c>
      <c r="R36">
        <v>-743.64209559899996</v>
      </c>
      <c r="S36">
        <v>-743.64514633700003</v>
      </c>
      <c r="T36">
        <v>-743.63015861600002</v>
      </c>
      <c r="U36">
        <v>-743.60336347800001</v>
      </c>
      <c r="V36" s="13" t="s">
        <v>123</v>
      </c>
      <c r="W36" s="3">
        <f t="shared" si="1"/>
        <v>1.0987343653437041</v>
      </c>
      <c r="X36" s="3">
        <f t="shared" si="2"/>
        <v>0.97568737418847684</v>
      </c>
      <c r="Y36" s="3">
        <f t="shared" si="3"/>
        <v>1.1241193866934185</v>
      </c>
      <c r="Z36" s="3">
        <f t="shared" si="4"/>
        <v>1.0411039245307154</v>
      </c>
      <c r="AA36" s="3">
        <f t="shared" si="5"/>
        <v>1.4489437932946239</v>
      </c>
      <c r="AB36" s="3">
        <f t="shared" si="5"/>
        <v>2.1780823704957317</v>
      </c>
      <c r="AD36" s="5">
        <f>W36-W35</f>
        <v>2.4439510225223549</v>
      </c>
      <c r="AF36">
        <v>-741.42283899999995</v>
      </c>
      <c r="AG36">
        <v>-741.39697899999999</v>
      </c>
      <c r="AH36">
        <v>-741.39348900000005</v>
      </c>
      <c r="AI36">
        <v>-741.38221099999998</v>
      </c>
      <c r="AJ36">
        <v>-741.36415599999998</v>
      </c>
      <c r="AK36">
        <v>-741.33336999999995</v>
      </c>
      <c r="AM36" s="3">
        <f>(AF36-$AF$24)*$B$2</f>
        <v>0.58606439267938015</v>
      </c>
      <c r="AN36" s="3">
        <f>(AG36-$AF$24)*$B$2</f>
        <v>1.2897563686784557</v>
      </c>
      <c r="AO36" s="3">
        <f>(AH36-$AF$24)*$B$2</f>
        <v>1.3847248526768905</v>
      </c>
      <c r="AP36" s="3">
        <f>(AI36-$AF$24)*$B$2</f>
        <v>1.6916172774785554</v>
      </c>
      <c r="AQ36" s="3">
        <f>(AJ36-$AF$24)*$B$2</f>
        <v>2.1829227154786621</v>
      </c>
      <c r="AR36" s="3">
        <f>(AK36-$AF$24)*$B$2</f>
        <v>3.0206590330796041</v>
      </c>
    </row>
    <row r="37" spans="3:44" x14ac:dyDescent="0.2">
      <c r="C37" t="s">
        <v>24</v>
      </c>
      <c r="D37" s="6">
        <v>-743.74665000000005</v>
      </c>
      <c r="E37" t="s">
        <v>71</v>
      </c>
      <c r="F37">
        <v>-743.74722999999994</v>
      </c>
      <c r="G37" t="s">
        <v>77</v>
      </c>
      <c r="H37">
        <v>-743.73302000000001</v>
      </c>
      <c r="I37">
        <f>(H37-$B$4)*$B$2</f>
        <v>-1.2262662635597417</v>
      </c>
      <c r="O37" s="13" t="s">
        <v>124</v>
      </c>
      <c r="P37">
        <v>-743.67994448599995</v>
      </c>
      <c r="Q37">
        <v>-743.685690894</v>
      </c>
      <c r="R37">
        <v>-743.68734270200002</v>
      </c>
      <c r="S37">
        <v>-743.68824006600005</v>
      </c>
      <c r="T37">
        <v>-743.67648942200003</v>
      </c>
      <c r="U37">
        <v>-743.64741468499994</v>
      </c>
      <c r="V37" s="13" t="s">
        <v>124</v>
      </c>
      <c r="W37" s="3">
        <f t="shared" si="1"/>
        <v>9.4190613204339441E-2</v>
      </c>
      <c r="X37" s="3">
        <f t="shared" si="2"/>
        <v>-6.2178342729821041E-2</v>
      </c>
      <c r="Y37" s="3">
        <f t="shared" si="3"/>
        <v>-0.10712668130315516</v>
      </c>
      <c r="Z37" s="3">
        <f t="shared" si="4"/>
        <v>-0.13154539152623371</v>
      </c>
      <c r="AA37" s="3">
        <f t="shared" si="5"/>
        <v>0.18820843274462942</v>
      </c>
      <c r="AB37" s="3">
        <f t="shared" si="5"/>
        <v>0.97937854609620301</v>
      </c>
      <c r="AF37">
        <v>-741.42246599999999</v>
      </c>
      <c r="AG37">
        <v>-741.42656599999998</v>
      </c>
      <c r="AH37">
        <v>-741.44325600000002</v>
      </c>
      <c r="AI37">
        <v>-741.41952000000003</v>
      </c>
      <c r="AJ37">
        <v>-741.41124000000002</v>
      </c>
      <c r="AK37">
        <v>-741.36960899999997</v>
      </c>
      <c r="AM37" s="3">
        <f>(AF37-$AF$24)*$B$2</f>
        <v>0.5962143194785029</v>
      </c>
      <c r="AN37" s="3">
        <f>(AG37-$AF$24)*$B$2</f>
        <v>0.48464675947866626</v>
      </c>
      <c r="AO37" s="3">
        <f>(AH37-$AF$24)*$B$2</f>
        <v>3.048515547758816E-2</v>
      </c>
      <c r="AP37" s="3">
        <f>(AI37-$AF$24)*$B$2</f>
        <v>0.67637969307718881</v>
      </c>
      <c r="AQ37" s="3">
        <f>(AJ37-$AF$24)*$B$2</f>
        <v>0.90169174107755312</v>
      </c>
      <c r="AR37" s="3">
        <f>(AK37-$AF$24)*$B$2</f>
        <v>2.0345378606789724</v>
      </c>
    </row>
    <row r="38" spans="3:44" x14ac:dyDescent="0.2">
      <c r="C38" t="s">
        <v>72</v>
      </c>
      <c r="D38" s="6">
        <v>-743.74666000000002</v>
      </c>
      <c r="E38" t="s">
        <v>122</v>
      </c>
      <c r="F38">
        <v>-743.75600999999995</v>
      </c>
      <c r="G38" t="s">
        <v>1</v>
      </c>
      <c r="H38">
        <v>-743.73302999999999</v>
      </c>
      <c r="O38" s="1"/>
      <c r="Q38" s="5"/>
    </row>
    <row r="39" spans="3:44" x14ac:dyDescent="0.2">
      <c r="C39" t="s">
        <v>48</v>
      </c>
      <c r="D39" s="6">
        <v>-743.74722999999994</v>
      </c>
      <c r="G39" t="s">
        <v>101</v>
      </c>
      <c r="H39">
        <v>-743.73352999999997</v>
      </c>
      <c r="O39" s="1"/>
      <c r="Q39" s="5"/>
    </row>
    <row r="40" spans="3:44" x14ac:dyDescent="0.2">
      <c r="G40" t="s">
        <v>45</v>
      </c>
      <c r="H40">
        <v>-743.73396000000002</v>
      </c>
      <c r="O40" s="1"/>
      <c r="P40" s="1" t="s">
        <v>216</v>
      </c>
      <c r="Q40" s="1" t="s">
        <v>216</v>
      </c>
      <c r="R40" s="1" t="s">
        <v>236</v>
      </c>
      <c r="S40" s="19" t="s">
        <v>222</v>
      </c>
      <c r="T40" s="19" t="s">
        <v>222</v>
      </c>
      <c r="U40" s="19" t="s">
        <v>223</v>
      </c>
      <c r="V40" s="19" t="s">
        <v>224</v>
      </c>
      <c r="W40" s="1" t="s">
        <v>217</v>
      </c>
      <c r="X40" s="20" t="s">
        <v>225</v>
      </c>
      <c r="Y40" s="20" t="s">
        <v>226</v>
      </c>
      <c r="Z40" s="1" t="s">
        <v>227</v>
      </c>
      <c r="AA40" s="1" t="s">
        <v>228</v>
      </c>
      <c r="AB40" s="1" t="s">
        <v>243</v>
      </c>
      <c r="AC40" s="1" t="s">
        <v>233</v>
      </c>
    </row>
    <row r="41" spans="3:44" x14ac:dyDescent="0.2">
      <c r="G41" t="s">
        <v>67</v>
      </c>
      <c r="H41">
        <v>-743.73496</v>
      </c>
      <c r="O41" s="1" t="s">
        <v>221</v>
      </c>
      <c r="P41" s="1"/>
      <c r="Q41" s="1"/>
      <c r="R41" s="1"/>
      <c r="V41" s="1"/>
      <c r="X41" s="23">
        <v>-0.19456999999999999</v>
      </c>
      <c r="Y41" s="23">
        <v>-0.12282</v>
      </c>
      <c r="AA41" s="4"/>
      <c r="AB41" s="4"/>
      <c r="AC41" s="4"/>
    </row>
    <row r="42" spans="3:44" x14ac:dyDescent="0.2">
      <c r="G42" t="s">
        <v>127</v>
      </c>
      <c r="H42">
        <v>-743.73663999999997</v>
      </c>
      <c r="O42" s="1" t="s">
        <v>9</v>
      </c>
      <c r="P42">
        <v>1.1879999999999999</v>
      </c>
      <c r="Q42">
        <v>1.1910000000000001</v>
      </c>
      <c r="R42">
        <v>179.65</v>
      </c>
      <c r="S42">
        <v>527.51530000000002</v>
      </c>
      <c r="T42">
        <v>571.12919999999997</v>
      </c>
      <c r="U42">
        <v>1266.3294000000001</v>
      </c>
      <c r="V42">
        <v>2328.3060999999998</v>
      </c>
      <c r="X42">
        <v>-0.18479000000000001</v>
      </c>
      <c r="Y42">
        <v>-0.11856999999999999</v>
      </c>
      <c r="Z42" s="5">
        <f>X60</f>
        <v>-0.106188</v>
      </c>
      <c r="AA42" s="5">
        <f>Y60</f>
        <v>0.10621699999999999</v>
      </c>
      <c r="AB42" s="5">
        <f>W25</f>
        <v>-0.18805936759851666</v>
      </c>
      <c r="AC42" s="5">
        <f>AC60</f>
        <v>-0.49900904195829071</v>
      </c>
    </row>
    <row r="43" spans="3:44" x14ac:dyDescent="0.2">
      <c r="G43" t="s">
        <v>65</v>
      </c>
      <c r="H43">
        <v>-743.73692000000005</v>
      </c>
      <c r="O43" s="1" t="s">
        <v>10</v>
      </c>
      <c r="P43">
        <v>1.1859999999999999</v>
      </c>
      <c r="Q43">
        <v>1.1930000000000001</v>
      </c>
      <c r="R43">
        <v>179.9</v>
      </c>
      <c r="S43">
        <v>567.41800000000001</v>
      </c>
      <c r="T43">
        <v>577.84100000000001</v>
      </c>
      <c r="U43">
        <v>1268.8333</v>
      </c>
      <c r="V43">
        <v>2321.1435999999999</v>
      </c>
      <c r="W43">
        <v>-42.717399999999998</v>
      </c>
      <c r="X43">
        <v>-0.19145000000000001</v>
      </c>
      <c r="Y43">
        <v>-0.12606999999999999</v>
      </c>
      <c r="Z43" s="5">
        <f t="shared" ref="Z43:AA43" si="7">X61</f>
        <v>-0.111261</v>
      </c>
      <c r="AA43" s="5">
        <f t="shared" si="7"/>
        <v>0.11126900000000001</v>
      </c>
      <c r="AB43" s="5">
        <f t="shared" ref="AB43:AB54" si="8">W26</f>
        <v>-0.30298693433123414</v>
      </c>
      <c r="AC43" s="5">
        <f t="shared" ref="AC43:AC54" si="9">AC61</f>
        <v>-0.46332040269231145</v>
      </c>
    </row>
    <row r="44" spans="3:44" x14ac:dyDescent="0.2">
      <c r="G44" t="s">
        <v>99</v>
      </c>
      <c r="H44">
        <v>-743.73880999999994</v>
      </c>
      <c r="O44" s="13" t="s">
        <v>11</v>
      </c>
      <c r="P44">
        <v>1.2569999999999999</v>
      </c>
      <c r="Q44">
        <v>1.284</v>
      </c>
      <c r="R44">
        <v>136.69999999999999</v>
      </c>
      <c r="S44">
        <v>547.24570000000006</v>
      </c>
      <c r="T44">
        <v>739.78030000000001</v>
      </c>
      <c r="U44">
        <v>1138.4114999999999</v>
      </c>
      <c r="V44">
        <v>1661.5834</v>
      </c>
      <c r="X44">
        <v>-0.23355999999999999</v>
      </c>
      <c r="Y44">
        <v>-0.15135999999999999</v>
      </c>
      <c r="Z44" s="5">
        <f t="shared" ref="Z44:AA44" si="10">X62</f>
        <v>0.31308399999999997</v>
      </c>
      <c r="AA44" s="5">
        <f t="shared" si="10"/>
        <v>-0.31306200000000001</v>
      </c>
      <c r="AB44" s="5">
        <f t="shared" si="8"/>
        <v>-1.5493891832376707</v>
      </c>
      <c r="AC44" s="5">
        <f t="shared" si="9"/>
        <v>5.5333428001411722E-3</v>
      </c>
    </row>
    <row r="45" spans="3:44" x14ac:dyDescent="0.2">
      <c r="G45" t="s">
        <v>57</v>
      </c>
      <c r="H45">
        <v>-743.73925999999994</v>
      </c>
      <c r="O45" s="13" t="s">
        <v>12</v>
      </c>
      <c r="P45">
        <v>1.1919999999999999</v>
      </c>
      <c r="Q45">
        <v>1.9159999999999999</v>
      </c>
      <c r="R45">
        <v>108.72</v>
      </c>
      <c r="S45">
        <v>433.62169999999998</v>
      </c>
      <c r="T45">
        <v>501.5822</v>
      </c>
      <c r="U45">
        <v>756.88409999999999</v>
      </c>
      <c r="V45">
        <v>1862.7199000000001</v>
      </c>
      <c r="W45">
        <v>-570.13850000000002</v>
      </c>
      <c r="X45">
        <v>-0.23127</v>
      </c>
      <c r="Y45">
        <v>-0.1726</v>
      </c>
      <c r="Z45" s="5">
        <f t="shared" ref="Z45:AA45" si="11">X63</f>
        <v>0.31431899999999996</v>
      </c>
      <c r="AA45" s="5">
        <f t="shared" si="11"/>
        <v>-0.31433800000000001</v>
      </c>
      <c r="AB45" s="5">
        <f t="shared" si="8"/>
        <v>-0.22097609723113698</v>
      </c>
      <c r="AC45" s="5">
        <f t="shared" si="9"/>
        <v>6.4410739400080921</v>
      </c>
    </row>
    <row r="46" spans="3:44" x14ac:dyDescent="0.2">
      <c r="G46" t="s">
        <v>32</v>
      </c>
      <c r="H46">
        <v>-743.73941000000002</v>
      </c>
      <c r="O46" s="13" t="s">
        <v>13</v>
      </c>
      <c r="P46">
        <v>1.181</v>
      </c>
      <c r="Q46">
        <v>4.1639999999999997</v>
      </c>
      <c r="R46">
        <v>108.55</v>
      </c>
      <c r="S46">
        <v>434.21429999999998</v>
      </c>
      <c r="T46">
        <v>523.31410000000005</v>
      </c>
      <c r="U46">
        <v>862.82039999999995</v>
      </c>
      <c r="V46">
        <v>1961.8716999999999</v>
      </c>
      <c r="X46">
        <v>-0.23573</v>
      </c>
      <c r="Y46">
        <v>-0.16147</v>
      </c>
      <c r="Z46" s="5">
        <f t="shared" ref="Z46:AA46" si="12">X64</f>
        <v>0.290159</v>
      </c>
      <c r="AA46" s="5">
        <f t="shared" si="12"/>
        <v>-0.29019699999999998</v>
      </c>
      <c r="AB46" s="5">
        <f t="shared" si="8"/>
        <v>-1.3786977281830906</v>
      </c>
      <c r="AC46" s="5">
        <f t="shared" si="9"/>
        <v>6.4883908034554922</v>
      </c>
    </row>
    <row r="47" spans="3:44" x14ac:dyDescent="0.2">
      <c r="G47" t="s">
        <v>88</v>
      </c>
      <c r="H47">
        <v>-743.73955000000001</v>
      </c>
      <c r="O47" s="13" t="s">
        <v>20</v>
      </c>
      <c r="P47">
        <v>1.1839999999999999</v>
      </c>
      <c r="Q47">
        <v>5.2519999999999998</v>
      </c>
      <c r="R47">
        <v>141.13</v>
      </c>
      <c r="S47">
        <v>431.74590000000001</v>
      </c>
      <c r="T47">
        <v>516.46839999999997</v>
      </c>
      <c r="U47">
        <v>858.02350000000001</v>
      </c>
      <c r="V47">
        <v>1938.136</v>
      </c>
      <c r="W47">
        <v>-43.666400000000003</v>
      </c>
      <c r="X47">
        <v>-0.23357</v>
      </c>
      <c r="Y47">
        <v>-0.17277999999999999</v>
      </c>
      <c r="Z47" s="5">
        <f t="shared" ref="Z47:AA47" si="13">X65</f>
        <v>0.30632199999999993</v>
      </c>
      <c r="AA47" s="5">
        <f t="shared" si="13"/>
        <v>-0.30632900000000002</v>
      </c>
      <c r="AB47" s="5">
        <f t="shared" si="8"/>
        <v>-0.75090644219812697</v>
      </c>
      <c r="AC47" s="5">
        <f t="shared" si="9"/>
        <v>7.0907664550412051</v>
      </c>
    </row>
    <row r="48" spans="3:44" x14ac:dyDescent="0.2">
      <c r="G48" t="s">
        <v>42</v>
      </c>
      <c r="H48">
        <v>-743.74264000000005</v>
      </c>
      <c r="O48" s="13" t="s">
        <v>21</v>
      </c>
      <c r="P48">
        <v>1.1839999999999999</v>
      </c>
      <c r="Q48">
        <v>4.9119999999999999</v>
      </c>
      <c r="R48">
        <v>176.72</v>
      </c>
      <c r="S48">
        <v>420.33420000000001</v>
      </c>
      <c r="T48">
        <v>535.06780000000003</v>
      </c>
      <c r="U48">
        <v>829.06290000000001</v>
      </c>
      <c r="V48">
        <v>1949.5429999999999</v>
      </c>
      <c r="X48">
        <v>-0.23841999999999999</v>
      </c>
      <c r="Y48">
        <v>-0.17288999999999999</v>
      </c>
      <c r="Z48" s="5">
        <f t="shared" ref="Z48:AA48" si="14">X66</f>
        <v>0.34339500000000001</v>
      </c>
      <c r="AA48" s="5">
        <f t="shared" si="14"/>
        <v>-0.34343499999999999</v>
      </c>
      <c r="AB48" s="5">
        <f t="shared" si="8"/>
        <v>-1.4385990858622462</v>
      </c>
      <c r="AC48" s="5">
        <f t="shared" si="9"/>
        <v>6.291125288976664</v>
      </c>
    </row>
    <row r="49" spans="6:29" x14ac:dyDescent="0.2">
      <c r="G49" t="s">
        <v>62</v>
      </c>
      <c r="H49">
        <v>-743.74266999999998</v>
      </c>
      <c r="O49" s="13" t="s">
        <v>22</v>
      </c>
      <c r="P49">
        <v>1.1839999999999999</v>
      </c>
      <c r="Q49">
        <v>4.8109999999999999</v>
      </c>
      <c r="R49">
        <v>175.99</v>
      </c>
      <c r="S49">
        <v>422.17869999999999</v>
      </c>
      <c r="T49">
        <v>535.20950000000005</v>
      </c>
      <c r="U49">
        <v>812.21690000000001</v>
      </c>
      <c r="V49">
        <v>1948.6554000000001</v>
      </c>
      <c r="W49">
        <v>-40.250100000000003</v>
      </c>
      <c r="X49">
        <v>-0.23744999999999999</v>
      </c>
      <c r="Y49">
        <v>-0.16409000000000001</v>
      </c>
      <c r="Z49" s="5">
        <f t="shared" ref="Z49:AA49" si="15">X67</f>
        <v>0.34135900000000002</v>
      </c>
      <c r="AA49" s="5">
        <f t="shared" si="15"/>
        <v>-0.34136900000000003</v>
      </c>
      <c r="AB49" s="5">
        <f t="shared" si="8"/>
        <v>-1.4075657526993552</v>
      </c>
      <c r="AC49" s="5">
        <f t="shared" si="9"/>
        <v>6.3238185297392313</v>
      </c>
    </row>
    <row r="50" spans="6:29" x14ac:dyDescent="0.2">
      <c r="G50" t="s">
        <v>109</v>
      </c>
      <c r="H50">
        <v>-743.74365</v>
      </c>
      <c r="O50" s="13" t="s">
        <v>23</v>
      </c>
      <c r="P50">
        <v>1.1839999999999999</v>
      </c>
      <c r="Q50">
        <v>3.8170000000000002</v>
      </c>
      <c r="R50">
        <v>178.87</v>
      </c>
      <c r="S50">
        <v>534.13509999999997</v>
      </c>
      <c r="T50">
        <v>538.37540000000001</v>
      </c>
      <c r="U50">
        <v>654.27650000000006</v>
      </c>
      <c r="V50">
        <v>1951.1195</v>
      </c>
      <c r="X50">
        <v>-0.22691</v>
      </c>
      <c r="Y50">
        <v>-0.15831999999999999</v>
      </c>
      <c r="Z50" s="5">
        <f t="shared" ref="Z50:AA50" si="16">X68</f>
        <v>0.37586300000000006</v>
      </c>
      <c r="AA50" s="5">
        <f t="shared" si="16"/>
        <v>-0.37589600000000001</v>
      </c>
      <c r="AB50" s="5">
        <f t="shared" si="8"/>
        <v>-1.9756397674813435</v>
      </c>
      <c r="AC50" s="5">
        <f t="shared" si="9"/>
        <v>5.7481524785578495</v>
      </c>
    </row>
    <row r="51" spans="6:29" x14ac:dyDescent="0.2">
      <c r="G51" t="s">
        <v>51</v>
      </c>
      <c r="H51">
        <v>-743.74401</v>
      </c>
      <c r="O51" s="13" t="s">
        <v>80</v>
      </c>
      <c r="P51">
        <v>1.2030000000000001</v>
      </c>
      <c r="Q51">
        <v>3.8889999999999998</v>
      </c>
      <c r="R51">
        <v>155.41</v>
      </c>
      <c r="S51">
        <v>458.50729999999999</v>
      </c>
      <c r="T51">
        <v>478.85070000000002</v>
      </c>
      <c r="U51">
        <v>666.34580000000005</v>
      </c>
      <c r="V51">
        <v>1797.1666</v>
      </c>
      <c r="W51">
        <v>-182.33789999999999</v>
      </c>
      <c r="X51">
        <v>-0.23272000000000001</v>
      </c>
      <c r="Y51">
        <v>-0.17052999999999999</v>
      </c>
      <c r="Z51" s="5">
        <f t="shared" ref="Z51:AA51" si="17">X69</f>
        <v>0.43435800000000002</v>
      </c>
      <c r="AA51" s="5">
        <f t="shared" si="17"/>
        <v>-0.434417</v>
      </c>
      <c r="AB51" s="5">
        <f t="shared" si="8"/>
        <v>-1.4884775404872812</v>
      </c>
      <c r="AC51" s="5">
        <f t="shared" si="9"/>
        <v>6.4323811127508899</v>
      </c>
    </row>
    <row r="52" spans="6:29" x14ac:dyDescent="0.2">
      <c r="G52" t="s">
        <v>96</v>
      </c>
      <c r="H52">
        <v>-743.74509999999998</v>
      </c>
      <c r="O52" s="13" t="s">
        <v>81</v>
      </c>
      <c r="P52">
        <v>1.206</v>
      </c>
      <c r="Q52">
        <v>3.206</v>
      </c>
      <c r="R52">
        <v>130.61000000000001</v>
      </c>
      <c r="S52">
        <v>481.45240000000001</v>
      </c>
      <c r="T52">
        <v>519.07180000000005</v>
      </c>
      <c r="U52">
        <v>592.93790000000001</v>
      </c>
      <c r="V52">
        <v>1776.7692999999999</v>
      </c>
      <c r="X52">
        <v>-0.23311999999999999</v>
      </c>
      <c r="Y52">
        <v>-0.16897999999999999</v>
      </c>
      <c r="Z52" s="5">
        <f t="shared" ref="Z52:AA52" si="18">X70</f>
        <v>0.37287199999999998</v>
      </c>
      <c r="AA52" s="5">
        <f t="shared" si="18"/>
        <v>-0.37290400000000001</v>
      </c>
      <c r="AB52" s="5">
        <f t="shared" si="8"/>
        <v>-1.3452166571786506</v>
      </c>
      <c r="AC52" s="5">
        <f t="shared" si="9"/>
        <v>6.4663874220608042</v>
      </c>
    </row>
    <row r="53" spans="6:29" x14ac:dyDescent="0.2">
      <c r="G53" t="s">
        <v>70</v>
      </c>
      <c r="H53">
        <v>-743.74590999999998</v>
      </c>
      <c r="O53" s="13" t="s">
        <v>123</v>
      </c>
      <c r="P53">
        <v>1.893</v>
      </c>
      <c r="Q53">
        <v>3.41</v>
      </c>
      <c r="R53">
        <v>108.57</v>
      </c>
      <c r="S53">
        <v>573.62239999999997</v>
      </c>
      <c r="T53">
        <v>606.60850000000005</v>
      </c>
      <c r="U53">
        <v>669.58420000000001</v>
      </c>
      <c r="V53">
        <v>769.65520000000004</v>
      </c>
      <c r="W53">
        <v>-385.93729999999999</v>
      </c>
      <c r="X53">
        <v>-0.22789999999999999</v>
      </c>
      <c r="Y53">
        <v>-0.15977</v>
      </c>
      <c r="Z53" s="5">
        <f t="shared" ref="Z53:AA53" si="19">X71</f>
        <v>0.567639</v>
      </c>
      <c r="AA53" s="5">
        <f t="shared" si="19"/>
        <v>-0.56747999999999998</v>
      </c>
      <c r="AB53" s="5">
        <f t="shared" si="8"/>
        <v>1.0987343653437041</v>
      </c>
      <c r="AC53" s="5">
        <f t="shared" si="9"/>
        <v>15.938441646183799</v>
      </c>
    </row>
    <row r="54" spans="6:29" x14ac:dyDescent="0.2">
      <c r="G54" t="s">
        <v>71</v>
      </c>
      <c r="H54">
        <v>-743.74666999999999</v>
      </c>
      <c r="O54" s="13" t="s">
        <v>124</v>
      </c>
      <c r="P54">
        <v>2.8479999999999999</v>
      </c>
      <c r="Q54">
        <v>3.1320000000000001</v>
      </c>
      <c r="R54">
        <v>87.98</v>
      </c>
      <c r="S54">
        <v>541.53949999999998</v>
      </c>
      <c r="T54">
        <v>548.89760000000001</v>
      </c>
      <c r="U54">
        <v>574.41909999999996</v>
      </c>
      <c r="V54">
        <v>940.00300000000004</v>
      </c>
      <c r="X54">
        <v>-0.22500999999999999</v>
      </c>
      <c r="Y54">
        <v>-0.16134999999999999</v>
      </c>
      <c r="Z54" s="5">
        <f t="shared" ref="Z54:AA54" si="20">X72</f>
        <v>0.57077699999999998</v>
      </c>
      <c r="AA54" s="5">
        <f t="shared" si="20"/>
        <v>-0.57076799999999994</v>
      </c>
      <c r="AB54" s="5">
        <f t="shared" si="8"/>
        <v>9.4190613204339441E-2</v>
      </c>
      <c r="AC54" s="5">
        <f t="shared" si="9"/>
        <v>19.274910018843514</v>
      </c>
    </row>
    <row r="55" spans="6:29" x14ac:dyDescent="0.2">
      <c r="G55" t="s">
        <v>116</v>
      </c>
      <c r="H55">
        <v>-743.74684000000002</v>
      </c>
      <c r="U55" s="4"/>
      <c r="V55" s="4"/>
      <c r="W55" s="4"/>
      <c r="X55" s="4"/>
      <c r="Z55" s="4"/>
      <c r="AA55" s="4"/>
      <c r="AB55" s="4"/>
    </row>
    <row r="56" spans="6:29" x14ac:dyDescent="0.2">
      <c r="F56" s="1" t="s">
        <v>158</v>
      </c>
      <c r="G56" s="1" t="s">
        <v>111</v>
      </c>
      <c r="H56" s="1">
        <v>-743.74722999999994</v>
      </c>
      <c r="I56">
        <f>(H56-$B$4)*$B$2</f>
        <v>-1.6129430995579608</v>
      </c>
      <c r="X56" s="4"/>
    </row>
    <row r="57" spans="6:29" x14ac:dyDescent="0.2">
      <c r="G57" t="s">
        <v>43</v>
      </c>
      <c r="H57">
        <v>-743.75279999999998</v>
      </c>
      <c r="X57" s="1" t="s">
        <v>227</v>
      </c>
      <c r="Y57" s="1" t="s">
        <v>228</v>
      </c>
      <c r="AA57" s="1" t="s">
        <v>234</v>
      </c>
      <c r="AB57" s="1" t="s">
        <v>235</v>
      </c>
      <c r="AC57" s="1" t="s">
        <v>233</v>
      </c>
    </row>
    <row r="58" spans="6:29" x14ac:dyDescent="0.2">
      <c r="G58" t="s">
        <v>54</v>
      </c>
      <c r="H58">
        <v>-743.75810999999999</v>
      </c>
      <c r="P58" s="21" t="s">
        <v>229</v>
      </c>
      <c r="Q58" s="21"/>
      <c r="R58" s="21"/>
      <c r="S58" s="21"/>
      <c r="T58" s="21"/>
      <c r="U58" s="22" t="s">
        <v>231</v>
      </c>
      <c r="V58" s="4" t="s">
        <v>230</v>
      </c>
      <c r="W58" s="4" t="s">
        <v>230</v>
      </c>
    </row>
    <row r="59" spans="6:29" x14ac:dyDescent="0.2">
      <c r="F59" s="1" t="s">
        <v>159</v>
      </c>
      <c r="G59" s="1" t="s">
        <v>84</v>
      </c>
      <c r="H59" s="1">
        <v>-743.76337000000001</v>
      </c>
      <c r="I59">
        <f>(H59-$B$4)*$B$2</f>
        <v>-2.0521383235597019</v>
      </c>
      <c r="O59" s="1" t="s">
        <v>221</v>
      </c>
      <c r="P59">
        <v>2.0171000000000001E-2</v>
      </c>
      <c r="Q59">
        <v>-3.0016000000000001E-2</v>
      </c>
      <c r="R59">
        <v>-3.0012E-2</v>
      </c>
      <c r="S59">
        <v>2.0171000000000001E-2</v>
      </c>
      <c r="T59">
        <v>1.9668000000000001E-2</v>
      </c>
      <c r="U59">
        <v>0.32795800000000003</v>
      </c>
      <c r="V59">
        <v>-0.16397100000000001</v>
      </c>
      <c r="W59">
        <v>-0.16397100000000001</v>
      </c>
    </row>
    <row r="60" spans="6:29" x14ac:dyDescent="0.2">
      <c r="O60" s="1" t="s">
        <v>9</v>
      </c>
      <c r="P60">
        <v>6.0699999999999999E-3</v>
      </c>
      <c r="Q60">
        <v>-3.8550000000000001E-2</v>
      </c>
      <c r="R60">
        <v>3.5300000000000002E-4</v>
      </c>
      <c r="S60">
        <v>1.4095999999999999E-2</v>
      </c>
      <c r="T60">
        <v>-8.8156999999999999E-2</v>
      </c>
      <c r="U60">
        <v>0.34827399999999997</v>
      </c>
      <c r="V60">
        <v>-0.13919599999999999</v>
      </c>
      <c r="W60">
        <v>-0.10286099999999999</v>
      </c>
      <c r="X60" s="5">
        <f t="shared" ref="X60" si="21">SUM(P60:T60)</f>
        <v>-0.106188</v>
      </c>
      <c r="Y60" s="5">
        <f t="shared" ref="Y60" si="22">SUM(U60:W60)</f>
        <v>0.10621699999999999</v>
      </c>
      <c r="AA60">
        <v>-554.74939500000005</v>
      </c>
      <c r="AB60">
        <v>-188.92254800000001</v>
      </c>
      <c r="AC60" s="5">
        <f>W25-((AA60-$P$23)-(AB60-$B$3))*$B$2</f>
        <v>-0.49900904195829071</v>
      </c>
    </row>
    <row r="61" spans="6:29" x14ac:dyDescent="0.2">
      <c r="O61" s="1" t="s">
        <v>10</v>
      </c>
      <c r="P61">
        <v>3.1700000000000001E-4</v>
      </c>
      <c r="Q61">
        <v>-3.3605999999999997E-2</v>
      </c>
      <c r="R61">
        <v>-3.4550000000000002E-3</v>
      </c>
      <c r="S61">
        <v>-5.6010000000000001E-3</v>
      </c>
      <c r="T61">
        <v>-6.8916000000000005E-2</v>
      </c>
      <c r="U61">
        <v>0.35252</v>
      </c>
      <c r="V61">
        <v>-0.132048</v>
      </c>
      <c r="W61">
        <v>-0.10920299999999999</v>
      </c>
      <c r="X61" s="5">
        <f t="shared" ref="X61:X72" si="23">SUM(P61:T61)</f>
        <v>-0.111261</v>
      </c>
      <c r="Y61" s="5">
        <f t="shared" ref="Y61:Y72" si="24">SUM(U61:W61)</f>
        <v>0.11126900000000001</v>
      </c>
      <c r="AA61">
        <v>-554.75491399999999</v>
      </c>
      <c r="AB61">
        <v>-188.92253199999999</v>
      </c>
      <c r="AC61" s="5">
        <f t="shared" ref="AC61:AC72" si="25">W26-((AA61-$P$23)-(AB61-$B$3))*$B$2</f>
        <v>-0.46332040269231145</v>
      </c>
    </row>
    <row r="62" spans="6:29" x14ac:dyDescent="0.2">
      <c r="O62" s="13" t="s">
        <v>11</v>
      </c>
      <c r="P62">
        <v>0.107691</v>
      </c>
      <c r="Q62">
        <v>1.9937E-2</v>
      </c>
      <c r="R62">
        <v>7.0706000000000005E-2</v>
      </c>
      <c r="S62">
        <v>5.1215999999999998E-2</v>
      </c>
      <c r="T62">
        <v>6.3533999999999993E-2</v>
      </c>
      <c r="U62">
        <v>0.15723500000000001</v>
      </c>
      <c r="V62">
        <v>-0.22534100000000001</v>
      </c>
      <c r="W62">
        <v>-0.24495600000000001</v>
      </c>
      <c r="X62" s="5">
        <f t="shared" si="23"/>
        <v>0.31308399999999997</v>
      </c>
      <c r="Y62" s="5">
        <f t="shared" si="24"/>
        <v>-0.31306200000000001</v>
      </c>
      <c r="AA62">
        <v>-554.75762399999996</v>
      </c>
      <c r="AB62">
        <v>-188.86220800000001</v>
      </c>
      <c r="AC62" s="5">
        <f t="shared" si="25"/>
        <v>5.5333428001411722E-3</v>
      </c>
    </row>
    <row r="63" spans="6:29" x14ac:dyDescent="0.2">
      <c r="O63" s="13" t="s">
        <v>12</v>
      </c>
      <c r="P63">
        <v>0.110139</v>
      </c>
      <c r="Q63">
        <v>3.0306E-2</v>
      </c>
      <c r="R63">
        <v>8.9458999999999997E-2</v>
      </c>
      <c r="S63">
        <v>3.2661999999999997E-2</v>
      </c>
      <c r="T63">
        <v>5.1753E-2</v>
      </c>
      <c r="U63">
        <v>0.127717</v>
      </c>
      <c r="V63">
        <v>-0.272675</v>
      </c>
      <c r="W63">
        <v>-0.16938</v>
      </c>
      <c r="X63" s="5">
        <f t="shared" si="23"/>
        <v>0.31431899999999996</v>
      </c>
      <c r="Y63" s="5">
        <f t="shared" si="24"/>
        <v>-0.31433800000000001</v>
      </c>
      <c r="AA63">
        <v>-554.756303</v>
      </c>
      <c r="AB63">
        <v>-188.673205</v>
      </c>
      <c r="AC63" s="5">
        <f t="shared" si="25"/>
        <v>6.4410739400080921</v>
      </c>
    </row>
    <row r="64" spans="6:29" x14ac:dyDescent="0.2">
      <c r="O64" s="13" t="s">
        <v>13</v>
      </c>
      <c r="P64">
        <v>0.11741500000000001</v>
      </c>
      <c r="Q64">
        <v>6.3755999999999993E-2</v>
      </c>
      <c r="R64">
        <v>1.5587999999999999E-2</v>
      </c>
      <c r="S64">
        <v>0.104742</v>
      </c>
      <c r="T64">
        <v>-1.1342E-2</v>
      </c>
      <c r="U64">
        <v>9.6875000000000003E-2</v>
      </c>
      <c r="V64">
        <v>-0.138409</v>
      </c>
      <c r="W64">
        <v>-0.248663</v>
      </c>
      <c r="X64" s="5">
        <f t="shared" si="23"/>
        <v>0.290159</v>
      </c>
      <c r="Y64" s="5">
        <f t="shared" si="24"/>
        <v>-0.29019699999999998</v>
      </c>
      <c r="AA64">
        <v>-554.75383399999998</v>
      </c>
      <c r="AB64">
        <v>-188.626452</v>
      </c>
      <c r="AC64" s="5">
        <f t="shared" si="25"/>
        <v>6.4883908034554922</v>
      </c>
    </row>
    <row r="65" spans="15:29" x14ac:dyDescent="0.2">
      <c r="O65" s="13" t="s">
        <v>20</v>
      </c>
      <c r="P65">
        <v>0.101449</v>
      </c>
      <c r="Q65">
        <v>7.5850000000000001E-2</v>
      </c>
      <c r="R65">
        <v>2.8583000000000001E-2</v>
      </c>
      <c r="S65">
        <v>0.10229199999999999</v>
      </c>
      <c r="T65">
        <v>-1.8519999999999999E-3</v>
      </c>
      <c r="U65">
        <v>9.1254000000000002E-2</v>
      </c>
      <c r="V65">
        <v>-0.145426</v>
      </c>
      <c r="W65">
        <v>-0.25215700000000002</v>
      </c>
      <c r="X65" s="5">
        <f t="shared" si="23"/>
        <v>0.30632199999999993</v>
      </c>
      <c r="Y65" s="5">
        <f t="shared" si="24"/>
        <v>-0.30632900000000002</v>
      </c>
      <c r="AA65">
        <v>-554.75255700000002</v>
      </c>
      <c r="AB65">
        <v>-188.62610900000001</v>
      </c>
      <c r="AC65" s="5">
        <f t="shared" si="25"/>
        <v>7.0907664550412051</v>
      </c>
    </row>
    <row r="66" spans="15:29" x14ac:dyDescent="0.2">
      <c r="O66" s="13" t="s">
        <v>21</v>
      </c>
      <c r="P66">
        <v>9.5302999999999999E-2</v>
      </c>
      <c r="Q66">
        <v>4.1972000000000002E-2</v>
      </c>
      <c r="R66">
        <v>8.8084999999999997E-2</v>
      </c>
      <c r="S66">
        <v>9.5295000000000005E-2</v>
      </c>
      <c r="T66">
        <v>2.274E-2</v>
      </c>
      <c r="U66">
        <v>7.9669000000000004E-2</v>
      </c>
      <c r="V66">
        <v>-0.15608900000000001</v>
      </c>
      <c r="W66">
        <v>-0.267015</v>
      </c>
      <c r="X66" s="5">
        <f t="shared" si="23"/>
        <v>0.34339500000000001</v>
      </c>
      <c r="Y66" s="5">
        <f t="shared" si="24"/>
        <v>-0.34343499999999999</v>
      </c>
      <c r="AA66">
        <v>-554.74838199999999</v>
      </c>
      <c r="AB66">
        <v>-188.626048</v>
      </c>
      <c r="AC66" s="5">
        <f t="shared" si="25"/>
        <v>6.291125288976664</v>
      </c>
    </row>
    <row r="67" spans="15:29" x14ac:dyDescent="0.2">
      <c r="O67" s="13" t="s">
        <v>22</v>
      </c>
      <c r="P67">
        <v>0.11112</v>
      </c>
      <c r="Q67">
        <v>2.9012E-2</v>
      </c>
      <c r="R67">
        <v>9.7449999999999995E-2</v>
      </c>
      <c r="S67">
        <v>8.2837999999999995E-2</v>
      </c>
      <c r="T67">
        <v>2.0938999999999999E-2</v>
      </c>
      <c r="U67">
        <v>7.9878000000000005E-2</v>
      </c>
      <c r="V67">
        <v>-0.15623400000000001</v>
      </c>
      <c r="W67">
        <v>-0.265013</v>
      </c>
      <c r="X67" s="5">
        <f t="shared" si="23"/>
        <v>0.34135900000000002</v>
      </c>
      <c r="Y67" s="5">
        <f t="shared" si="24"/>
        <v>-0.34136900000000003</v>
      </c>
      <c r="AA67">
        <v>-554.74842899999999</v>
      </c>
      <c r="AB67">
        <v>-188.626034</v>
      </c>
      <c r="AC67" s="5">
        <f t="shared" si="25"/>
        <v>6.3238185297392313</v>
      </c>
    </row>
    <row r="68" spans="15:29" x14ac:dyDescent="0.2">
      <c r="O68" s="13" t="s">
        <v>23</v>
      </c>
      <c r="P68">
        <v>7.7166999999999999E-2</v>
      </c>
      <c r="Q68">
        <v>1.2684000000000001E-2</v>
      </c>
      <c r="R68">
        <v>0.135162</v>
      </c>
      <c r="S68">
        <v>7.7284000000000005E-2</v>
      </c>
      <c r="T68">
        <v>7.3566000000000006E-2</v>
      </c>
      <c r="U68">
        <v>7.5570999999999999E-2</v>
      </c>
      <c r="V68">
        <v>-0.16209499999999999</v>
      </c>
      <c r="W68">
        <v>-0.28937200000000002</v>
      </c>
      <c r="X68" s="5">
        <f t="shared" si="23"/>
        <v>0.37586300000000006</v>
      </c>
      <c r="Y68" s="5">
        <f t="shared" si="24"/>
        <v>-0.37589600000000001</v>
      </c>
      <c r="AA68">
        <v>-554.74927600000001</v>
      </c>
      <c r="AB68">
        <v>-188.62716</v>
      </c>
      <c r="AC68" s="5">
        <f t="shared" si="25"/>
        <v>5.7481524785578495</v>
      </c>
    </row>
    <row r="69" spans="15:29" x14ac:dyDescent="0.2">
      <c r="O69" s="13" t="s">
        <v>80</v>
      </c>
      <c r="P69">
        <v>0.12378400000000001</v>
      </c>
      <c r="Q69">
        <v>-9.9249999999999998E-3</v>
      </c>
      <c r="R69">
        <v>0.137682</v>
      </c>
      <c r="S69">
        <v>6.6205E-2</v>
      </c>
      <c r="T69">
        <v>0.11661199999999999</v>
      </c>
      <c r="U69">
        <v>4.4946E-2</v>
      </c>
      <c r="V69">
        <v>-0.17763100000000001</v>
      </c>
      <c r="W69">
        <v>-0.301732</v>
      </c>
      <c r="X69" s="5">
        <f t="shared" si="23"/>
        <v>0.43435800000000002</v>
      </c>
      <c r="Y69" s="5">
        <f t="shared" si="24"/>
        <v>-0.434417</v>
      </c>
      <c r="AA69">
        <v>-554.75429599999995</v>
      </c>
      <c r="AB69">
        <v>-188.62493799999999</v>
      </c>
      <c r="AC69" s="5">
        <f t="shared" si="25"/>
        <v>6.4323811127508899</v>
      </c>
    </row>
    <row r="70" spans="15:29" x14ac:dyDescent="0.2">
      <c r="O70" s="13" t="s">
        <v>81</v>
      </c>
      <c r="P70">
        <v>6.9134000000000001E-2</v>
      </c>
      <c r="Q70">
        <v>-3.5943000000000003E-2</v>
      </c>
      <c r="R70">
        <v>0.14066699999999999</v>
      </c>
      <c r="S70">
        <v>4.1229000000000002E-2</v>
      </c>
      <c r="T70">
        <v>0.15778500000000001</v>
      </c>
      <c r="U70">
        <v>5.1819999999999998E-2</v>
      </c>
      <c r="V70">
        <v>-0.179892</v>
      </c>
      <c r="W70">
        <v>-0.24483199999999999</v>
      </c>
      <c r="X70" s="5">
        <f t="shared" si="23"/>
        <v>0.37287199999999998</v>
      </c>
      <c r="Y70" s="5">
        <f t="shared" si="24"/>
        <v>-0.37290400000000001</v>
      </c>
      <c r="AA70">
        <v>-554.75093800000002</v>
      </c>
      <c r="AB70">
        <v>-188.625595</v>
      </c>
      <c r="AC70" s="5">
        <f t="shared" si="25"/>
        <v>6.4663874220608042</v>
      </c>
    </row>
    <row r="71" spans="15:29" x14ac:dyDescent="0.2">
      <c r="O71" s="13" t="s">
        <v>123</v>
      </c>
      <c r="P71">
        <v>0.147786</v>
      </c>
      <c r="Q71">
        <v>2.1794999999999998E-2</v>
      </c>
      <c r="R71">
        <v>9.7693000000000002E-2</v>
      </c>
      <c r="S71">
        <v>0.15785199999999999</v>
      </c>
      <c r="T71">
        <v>0.142513</v>
      </c>
      <c r="U71">
        <v>-6.3144000000000006E-2</v>
      </c>
      <c r="V71">
        <v>-0.216695</v>
      </c>
      <c r="W71">
        <v>-0.28764099999999998</v>
      </c>
      <c r="X71" s="5">
        <f t="shared" si="23"/>
        <v>0.567639</v>
      </c>
      <c r="Y71" s="5">
        <f t="shared" si="24"/>
        <v>-0.56747999999999998</v>
      </c>
      <c r="AA71">
        <v>-554.72080600000004</v>
      </c>
      <c r="AB71">
        <v>-188.337187</v>
      </c>
      <c r="AC71" s="5">
        <f t="shared" si="25"/>
        <v>15.938441646183799</v>
      </c>
    </row>
    <row r="72" spans="15:29" x14ac:dyDescent="0.2">
      <c r="O72" s="13" t="s">
        <v>124</v>
      </c>
      <c r="P72">
        <v>0.105756</v>
      </c>
      <c r="Q72">
        <v>9.2346999999999999E-2</v>
      </c>
      <c r="R72">
        <v>6.8788000000000002E-2</v>
      </c>
      <c r="S72">
        <v>0.14450199999999999</v>
      </c>
      <c r="T72">
        <v>0.159384</v>
      </c>
      <c r="U72">
        <v>-6.3283000000000006E-2</v>
      </c>
      <c r="V72">
        <v>-0.22378899999999999</v>
      </c>
      <c r="W72">
        <v>-0.283696</v>
      </c>
      <c r="X72" s="5">
        <f t="shared" si="23"/>
        <v>0.57077699999999998</v>
      </c>
      <c r="Y72" s="5">
        <f t="shared" si="24"/>
        <v>-0.57076799999999994</v>
      </c>
      <c r="AA72">
        <v>-554.70956200000001</v>
      </c>
      <c r="AB72">
        <v>-188.166415</v>
      </c>
      <c r="AC72" s="5">
        <f t="shared" si="25"/>
        <v>19.274910018843514</v>
      </c>
    </row>
  </sheetData>
  <mergeCells count="1">
    <mergeCell ref="P58:T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22FD-B4D6-6C4C-AF7D-F2844E265231}">
  <dimension ref="A1:AJ66"/>
  <sheetViews>
    <sheetView topLeftCell="N22" workbookViewId="0">
      <selection activeCell="O38" sqref="O38:AC50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26" x14ac:dyDescent="0.2">
      <c r="A1" s="1" t="s">
        <v>0</v>
      </c>
    </row>
    <row r="2" spans="1:26" x14ac:dyDescent="0.2">
      <c r="A2" s="1" t="s">
        <v>14</v>
      </c>
      <c r="B2">
        <v>27.211600000000001</v>
      </c>
    </row>
    <row r="3" spans="1:26" x14ac:dyDescent="0.2">
      <c r="A3" s="1" t="s">
        <v>8</v>
      </c>
      <c r="B3">
        <v>-188.9225659</v>
      </c>
      <c r="L3" s="1"/>
      <c r="Z3">
        <v>-188.6945073</v>
      </c>
    </row>
    <row r="4" spans="1:26" x14ac:dyDescent="0.2">
      <c r="A4" s="1" t="s">
        <v>19</v>
      </c>
      <c r="B4">
        <f>$B$3+$B$14</f>
        <v>-830.61416589999999</v>
      </c>
      <c r="L4" s="1"/>
    </row>
    <row r="5" spans="1:26" x14ac:dyDescent="0.2">
      <c r="L5" s="1"/>
    </row>
    <row r="6" spans="1:26" s="1" customFormat="1" x14ac:dyDescent="0.2">
      <c r="A6" s="1" t="s">
        <v>129</v>
      </c>
      <c r="C6" s="1" t="s">
        <v>4</v>
      </c>
      <c r="E6" s="1" t="s">
        <v>5</v>
      </c>
      <c r="G6" s="1" t="s">
        <v>6</v>
      </c>
      <c r="I6" s="1" t="s">
        <v>7</v>
      </c>
      <c r="S6"/>
      <c r="T6"/>
      <c r="U6"/>
    </row>
    <row r="7" spans="1:26" x14ac:dyDescent="0.2">
      <c r="A7" t="s">
        <v>44</v>
      </c>
      <c r="B7">
        <v>-641.56428000000005</v>
      </c>
      <c r="C7" t="s">
        <v>33</v>
      </c>
      <c r="D7">
        <v>-830.58408999999995</v>
      </c>
      <c r="E7" t="s">
        <v>103</v>
      </c>
      <c r="F7">
        <v>-830.58006</v>
      </c>
      <c r="G7" t="s">
        <v>28</v>
      </c>
      <c r="H7">
        <v>-830.45237999999995</v>
      </c>
      <c r="I7" t="s">
        <v>40</v>
      </c>
      <c r="J7">
        <v>-830.45186000000001</v>
      </c>
    </row>
    <row r="8" spans="1:26" x14ac:dyDescent="0.2">
      <c r="A8" t="s">
        <v>98</v>
      </c>
      <c r="B8">
        <v>-641.62239</v>
      </c>
      <c r="C8" t="s">
        <v>72</v>
      </c>
      <c r="D8">
        <v>-830.61505</v>
      </c>
      <c r="E8" t="s">
        <v>53</v>
      </c>
      <c r="F8">
        <v>-830.61292000000003</v>
      </c>
      <c r="G8" t="s">
        <v>120</v>
      </c>
      <c r="H8">
        <v>-830.50910999999996</v>
      </c>
      <c r="I8" t="s">
        <v>104</v>
      </c>
      <c r="J8">
        <v>-830.46893999999998</v>
      </c>
    </row>
    <row r="9" spans="1:26" x14ac:dyDescent="0.2">
      <c r="A9" s="12" t="s">
        <v>160</v>
      </c>
      <c r="B9" s="12">
        <v>-641.69128999999998</v>
      </c>
      <c r="C9" t="s">
        <v>34</v>
      </c>
      <c r="D9">
        <v>-830.61929999999995</v>
      </c>
      <c r="E9" t="s">
        <v>47</v>
      </c>
      <c r="F9">
        <v>-830.61923000000002</v>
      </c>
      <c r="G9" t="s">
        <v>94</v>
      </c>
      <c r="H9">
        <v>-830.51238999999998</v>
      </c>
      <c r="I9" t="s">
        <v>26</v>
      </c>
      <c r="J9">
        <v>-830.47029999999995</v>
      </c>
    </row>
    <row r="10" spans="1:26" x14ac:dyDescent="0.2">
      <c r="A10" t="s">
        <v>2</v>
      </c>
      <c r="B10">
        <v>-641.69147999999996</v>
      </c>
      <c r="C10" t="s">
        <v>37</v>
      </c>
      <c r="D10">
        <v>-830.62073999999996</v>
      </c>
      <c r="E10" t="s">
        <v>122</v>
      </c>
      <c r="F10">
        <v>-830.62275999999997</v>
      </c>
      <c r="G10" t="s">
        <v>127</v>
      </c>
      <c r="H10">
        <v>-830.51777000000004</v>
      </c>
      <c r="I10" t="s">
        <v>34</v>
      </c>
      <c r="J10">
        <v>-830.50503000000003</v>
      </c>
      <c r="P10" s="7"/>
    </row>
    <row r="11" spans="1:26" x14ac:dyDescent="0.2">
      <c r="A11" t="s">
        <v>37</v>
      </c>
      <c r="B11">
        <v>-641.69149000000004</v>
      </c>
      <c r="C11" t="s">
        <v>121</v>
      </c>
      <c r="D11">
        <v>-830.62519999999995</v>
      </c>
      <c r="E11" t="s">
        <v>63</v>
      </c>
      <c r="F11">
        <v>-830.62657000000002</v>
      </c>
      <c r="G11" t="s">
        <v>58</v>
      </c>
      <c r="H11">
        <v>-830.52320999999995</v>
      </c>
      <c r="I11" t="s">
        <v>45</v>
      </c>
      <c r="J11">
        <v>-830.53030999999999</v>
      </c>
      <c r="P11" s="7"/>
    </row>
    <row r="12" spans="1:26" x14ac:dyDescent="0.2">
      <c r="A12" t="s">
        <v>65</v>
      </c>
      <c r="B12">
        <v>-641.69150000000002</v>
      </c>
      <c r="C12" t="s">
        <v>84</v>
      </c>
      <c r="D12">
        <v>-830.62522999999999</v>
      </c>
      <c r="E12" t="s">
        <v>43</v>
      </c>
      <c r="F12">
        <v>-830.62768000000005</v>
      </c>
      <c r="G12" t="s">
        <v>34</v>
      </c>
      <c r="H12">
        <v>-830.52359999999999</v>
      </c>
      <c r="I12" t="s">
        <v>27</v>
      </c>
      <c r="J12">
        <v>-830.56111999999996</v>
      </c>
      <c r="P12" s="7"/>
    </row>
    <row r="13" spans="1:26" x14ac:dyDescent="0.2">
      <c r="A13" t="s">
        <v>47</v>
      </c>
      <c r="B13">
        <v>-641.69150999999999</v>
      </c>
      <c r="C13" t="s">
        <v>47</v>
      </c>
      <c r="D13">
        <v>-830.62657000000002</v>
      </c>
      <c r="E13" t="s">
        <v>30</v>
      </c>
      <c r="F13">
        <v>-830.6277</v>
      </c>
      <c r="G13" t="s">
        <v>107</v>
      </c>
      <c r="H13">
        <v>-830.56592999999998</v>
      </c>
      <c r="I13" t="s">
        <v>59</v>
      </c>
      <c r="J13">
        <v>-830.57452000000001</v>
      </c>
      <c r="P13" s="7"/>
    </row>
    <row r="14" spans="1:26" x14ac:dyDescent="0.2">
      <c r="A14" s="1" t="s">
        <v>51</v>
      </c>
      <c r="B14" s="1">
        <v>-641.69159999999999</v>
      </c>
      <c r="C14" t="s">
        <v>25</v>
      </c>
      <c r="D14">
        <v>-830.62674000000004</v>
      </c>
      <c r="E14" t="s">
        <v>97</v>
      </c>
      <c r="F14">
        <v>-830.63358000000005</v>
      </c>
      <c r="G14" t="s">
        <v>116</v>
      </c>
      <c r="H14">
        <v>-830.56659000000002</v>
      </c>
      <c r="I14" t="s">
        <v>87</v>
      </c>
      <c r="J14">
        <v>-830.58447999999999</v>
      </c>
      <c r="P14" s="7"/>
    </row>
    <row r="15" spans="1:26" x14ac:dyDescent="0.2">
      <c r="C15" t="s">
        <v>26</v>
      </c>
      <c r="D15">
        <v>-830.62762999999995</v>
      </c>
      <c r="E15" t="s">
        <v>31</v>
      </c>
      <c r="F15">
        <v>-830.63626999999997</v>
      </c>
      <c r="G15" t="s">
        <v>72</v>
      </c>
      <c r="H15">
        <v>-830.56659999999999</v>
      </c>
      <c r="I15" t="s">
        <v>28</v>
      </c>
      <c r="J15">
        <v>-830.62657000000002</v>
      </c>
      <c r="P15" s="7"/>
    </row>
    <row r="16" spans="1:26" x14ac:dyDescent="0.2">
      <c r="B16">
        <f>(B14-B9)*B2</f>
        <v>-8.4355960003573722E-3</v>
      </c>
      <c r="C16" t="s">
        <v>86</v>
      </c>
      <c r="D16">
        <v>-830.62764000000004</v>
      </c>
      <c r="E16" t="s">
        <v>52</v>
      </c>
      <c r="F16">
        <v>-830.63994000000002</v>
      </c>
      <c r="G16" t="s">
        <v>24</v>
      </c>
      <c r="H16">
        <v>-830.56712000000005</v>
      </c>
      <c r="I16" t="s">
        <v>1</v>
      </c>
      <c r="J16">
        <v>-830.63729000000001</v>
      </c>
      <c r="P16" s="7"/>
    </row>
    <row r="17" spans="1:36" x14ac:dyDescent="0.2">
      <c r="C17" t="s">
        <v>43</v>
      </c>
      <c r="D17">
        <v>-830.6277</v>
      </c>
      <c r="E17" t="s">
        <v>50</v>
      </c>
      <c r="F17">
        <v>-830.64247</v>
      </c>
      <c r="G17" t="s">
        <v>97</v>
      </c>
      <c r="H17">
        <v>-830.56922999999995</v>
      </c>
      <c r="I17" t="s">
        <v>76</v>
      </c>
      <c r="J17">
        <v>-830.64315999999997</v>
      </c>
      <c r="P17" s="7"/>
    </row>
    <row r="18" spans="1:36" x14ac:dyDescent="0.2">
      <c r="C18" t="s">
        <v>67</v>
      </c>
      <c r="D18">
        <v>-830.63626999999997</v>
      </c>
      <c r="E18" t="s">
        <v>41</v>
      </c>
      <c r="F18">
        <v>-830.64766999999995</v>
      </c>
      <c r="G18" t="s">
        <v>114</v>
      </c>
      <c r="H18">
        <v>-830.57854999999995</v>
      </c>
      <c r="P18" s="7"/>
    </row>
    <row r="19" spans="1:36" x14ac:dyDescent="0.2">
      <c r="C19" t="s">
        <v>53</v>
      </c>
      <c r="D19">
        <v>-830.63685999999996</v>
      </c>
      <c r="E19" t="s">
        <v>65</v>
      </c>
      <c r="F19">
        <v>-830.64768000000004</v>
      </c>
      <c r="G19" t="s">
        <v>45</v>
      </c>
      <c r="H19">
        <v>-830.57970999999998</v>
      </c>
      <c r="O19" s="1" t="s">
        <v>0</v>
      </c>
      <c r="X19" s="5"/>
      <c r="Y19" s="5"/>
      <c r="Z19" s="5"/>
      <c r="AA19" s="5"/>
      <c r="AB19" s="1" t="s">
        <v>232</v>
      </c>
    </row>
    <row r="20" spans="1:36" x14ac:dyDescent="0.2">
      <c r="C20" t="s">
        <v>110</v>
      </c>
      <c r="D20">
        <v>-830.63824</v>
      </c>
      <c r="E20" t="s">
        <v>114</v>
      </c>
      <c r="F20">
        <v>-830.64774999999997</v>
      </c>
      <c r="G20" t="s">
        <v>38</v>
      </c>
      <c r="H20">
        <v>-830.58124999999995</v>
      </c>
    </row>
    <row r="21" spans="1:36" x14ac:dyDescent="0.2">
      <c r="C21" t="s">
        <v>122</v>
      </c>
      <c r="D21">
        <v>-830.64386000000002</v>
      </c>
      <c r="E21" t="s">
        <v>87</v>
      </c>
      <c r="F21">
        <v>-830.66341999999997</v>
      </c>
      <c r="G21" t="s">
        <v>122</v>
      </c>
      <c r="H21">
        <v>-830.58148000000006</v>
      </c>
      <c r="P21" s="1"/>
      <c r="Q21" s="1"/>
      <c r="R21" s="1"/>
      <c r="S21" s="1"/>
    </row>
    <row r="22" spans="1:36" x14ac:dyDescent="0.2">
      <c r="C22" t="s">
        <v>64</v>
      </c>
      <c r="D22">
        <v>-830.64545999999996</v>
      </c>
      <c r="G22" t="s">
        <v>76</v>
      </c>
      <c r="H22">
        <v>-830.58519999999999</v>
      </c>
      <c r="P22" s="1" t="s">
        <v>15</v>
      </c>
      <c r="Q22" s="1" t="s">
        <v>16</v>
      </c>
      <c r="R22" s="1" t="s">
        <v>17</v>
      </c>
      <c r="S22" s="1" t="s">
        <v>18</v>
      </c>
    </row>
    <row r="23" spans="1:36" x14ac:dyDescent="0.2">
      <c r="C23" t="s">
        <v>106</v>
      </c>
      <c r="D23">
        <v>-830.64766999999995</v>
      </c>
      <c r="G23" t="s">
        <v>30</v>
      </c>
      <c r="H23">
        <v>-830.58717999999999</v>
      </c>
      <c r="O23" s="1" t="s">
        <v>129</v>
      </c>
      <c r="P23">
        <f>B14</f>
        <v>-641.69159999999999</v>
      </c>
      <c r="Q23">
        <v>-641.71535619999997</v>
      </c>
      <c r="R23">
        <v>-641.68528509999999</v>
      </c>
      <c r="S23">
        <v>-641.64527199999998</v>
      </c>
      <c r="AB23">
        <v>-639.33417599999996</v>
      </c>
      <c r="AC23">
        <v>-639.46308499999998</v>
      </c>
      <c r="AD23">
        <v>-639.44746199999997</v>
      </c>
      <c r="AE23">
        <v>-639.39530000000002</v>
      </c>
    </row>
    <row r="24" spans="1:36" x14ac:dyDescent="0.2">
      <c r="C24" t="s">
        <v>71</v>
      </c>
      <c r="D24">
        <v>-830.64768000000004</v>
      </c>
      <c r="G24" t="s">
        <v>1</v>
      </c>
      <c r="H24">
        <v>-830.61291000000006</v>
      </c>
      <c r="O24" s="1" t="s">
        <v>179</v>
      </c>
      <c r="P24">
        <f>P23+$B$3</f>
        <v>-830.61416589999999</v>
      </c>
      <c r="Q24">
        <f>Q23+$B$3</f>
        <v>-830.63792209999997</v>
      </c>
      <c r="R24">
        <f>R23+$B$3</f>
        <v>-830.60785099999998</v>
      </c>
      <c r="S24">
        <f>S23+$B$3</f>
        <v>-830.56783789999997</v>
      </c>
      <c r="U24" s="3">
        <f>(P24-$P$24)*$B$2</f>
        <v>0</v>
      </c>
      <c r="V24" s="3">
        <f t="shared" ref="V24:X35" si="0">(Q24-$P$24)*$B$2</f>
        <v>-0.64644421191945034</v>
      </c>
      <c r="W24" s="3">
        <f t="shared" si="0"/>
        <v>0.17183853284018161</v>
      </c>
      <c r="X24" s="3">
        <f t="shared" si="0"/>
        <v>1.2606590048004571</v>
      </c>
      <c r="AB24">
        <f>AB23+$Z$3</f>
        <v>-828.02868330000001</v>
      </c>
      <c r="AC24">
        <f t="shared" ref="AC24:AE24" si="1">AC23+$Z$3</f>
        <v>-828.15759230000003</v>
      </c>
      <c r="AD24">
        <f t="shared" si="1"/>
        <v>-828.14196930000003</v>
      </c>
      <c r="AE24">
        <f t="shared" si="1"/>
        <v>-828.08980730000007</v>
      </c>
      <c r="AG24" s="3">
        <f>(AB24-$AB$24)*$B$2</f>
        <v>0</v>
      </c>
      <c r="AH24" s="3">
        <f>(AC24-$AB$24)*$B$2</f>
        <v>-3.5078201444005845</v>
      </c>
      <c r="AI24" s="3">
        <f>(AD24-$AB$24)*$B$2</f>
        <v>-3.0826933176004472</v>
      </c>
      <c r="AJ24" s="3">
        <f>(AE24-$AB$24)*$B$2</f>
        <v>-1.6632818384017269</v>
      </c>
    </row>
    <row r="25" spans="1:36" x14ac:dyDescent="0.2">
      <c r="C25" t="s">
        <v>97</v>
      </c>
      <c r="D25">
        <v>-830.66341</v>
      </c>
      <c r="G25" t="s">
        <v>117</v>
      </c>
      <c r="H25">
        <v>-830.61292000000003</v>
      </c>
      <c r="O25" s="1" t="s">
        <v>153</v>
      </c>
      <c r="P25">
        <v>-830.625230977</v>
      </c>
      <c r="Q25">
        <v>-830.64893397900005</v>
      </c>
      <c r="R25">
        <v>-830.62478964399997</v>
      </c>
      <c r="S25">
        <v>-830.56725457699997</v>
      </c>
      <c r="T25" s="1" t="s">
        <v>153</v>
      </c>
      <c r="U25" s="3">
        <f t="shared" ref="U25:U35" si="2">(P25-$P$24)*$B$2</f>
        <v>-0.30109844929352719</v>
      </c>
      <c r="V25" s="3">
        <f t="shared" si="0"/>
        <v>-0.94609505851801956</v>
      </c>
      <c r="W25" s="3">
        <f t="shared" si="0"/>
        <v>-0.28908907223001606</v>
      </c>
      <c r="X25" s="3">
        <f t="shared" si="0"/>
        <v>1.2765321569472774</v>
      </c>
      <c r="Z25" s="25">
        <f>U26-U25</f>
        <v>5.566647079392309E-2</v>
      </c>
      <c r="AB25">
        <v>-828.14701100000002</v>
      </c>
      <c r="AC25">
        <v>-828.17538500000001</v>
      </c>
      <c r="AD25">
        <v>-828.15293799999995</v>
      </c>
      <c r="AE25">
        <v>-828.10203000000001</v>
      </c>
      <c r="AG25" s="3">
        <f>(AB25-$AB$24)*$B$2</f>
        <v>-3.2198860413202426</v>
      </c>
      <c r="AH25" s="3">
        <f>(AC25-$AB$24)*$B$2</f>
        <v>-3.9919879797198412</v>
      </c>
      <c r="AI25" s="3">
        <f>(AD25-$AB$24)*$B$2</f>
        <v>-3.3811691945183036</v>
      </c>
      <c r="AJ25" s="3">
        <f>(AE25-$AB$24)*$B$2</f>
        <v>-1.9958810617200511</v>
      </c>
    </row>
    <row r="26" spans="1:36" x14ac:dyDescent="0.2">
      <c r="C26" t="s">
        <v>35</v>
      </c>
      <c r="D26">
        <v>-830.66341999999997</v>
      </c>
      <c r="G26" t="s">
        <v>63</v>
      </c>
      <c r="H26">
        <v>-830.61368000000004</v>
      </c>
      <c r="O26" s="1" t="s">
        <v>180</v>
      </c>
      <c r="P26">
        <v>-830.62318528799995</v>
      </c>
      <c r="Q26">
        <v>-830.64771610800005</v>
      </c>
      <c r="R26">
        <v>-830.62043478700002</v>
      </c>
      <c r="S26">
        <v>-830.57001793100005</v>
      </c>
      <c r="T26" s="1" t="s">
        <v>180</v>
      </c>
      <c r="U26" s="3">
        <f t="shared" si="2"/>
        <v>-0.2454319784996041</v>
      </c>
      <c r="V26" s="3">
        <f t="shared" si="0"/>
        <v>-0.91295484001457261</v>
      </c>
      <c r="W26" s="3">
        <f t="shared" si="0"/>
        <v>-0.17058644549009577</v>
      </c>
      <c r="X26" s="3">
        <f t="shared" si="0"/>
        <v>1.2013368732386829</v>
      </c>
      <c r="AB26">
        <v>-828.16080499999998</v>
      </c>
      <c r="AC26">
        <v>-828.16686400000003</v>
      </c>
      <c r="AD26">
        <v>-828.144226</v>
      </c>
      <c r="AE26">
        <v>-828.09901500000001</v>
      </c>
      <c r="AG26" s="3">
        <f>(AB26-$AB$24)*$B$2</f>
        <v>-3.5952428517191999</v>
      </c>
      <c r="AH26" s="3">
        <f>(AC26-$AB$24)*$B$2</f>
        <v>-3.7601179361205661</v>
      </c>
      <c r="AI26" s="3">
        <f>(AD26-$AB$24)*$B$2</f>
        <v>-3.1441017353197767</v>
      </c>
      <c r="AJ26" s="3">
        <f>(AE26-$AB$24)*$B$2</f>
        <v>-1.9138380877199184</v>
      </c>
    </row>
    <row r="27" spans="1:36" x14ac:dyDescent="0.2">
      <c r="G27" t="s">
        <v>100</v>
      </c>
      <c r="H27">
        <v>-830.61491999999998</v>
      </c>
      <c r="O27" s="1" t="s">
        <v>11</v>
      </c>
      <c r="P27">
        <v>-830.66342002900001</v>
      </c>
      <c r="Q27" s="1">
        <v>-830.68027039699996</v>
      </c>
      <c r="R27">
        <v>-830.64804147699999</v>
      </c>
      <c r="S27">
        <v>-830.57572493999999</v>
      </c>
      <c r="T27" s="1" t="s">
        <v>11</v>
      </c>
      <c r="U27" s="3">
        <f t="shared" si="2"/>
        <v>-1.3402836566969176</v>
      </c>
      <c r="V27" s="3">
        <f t="shared" si="0"/>
        <v>-1.7988091305643659</v>
      </c>
      <c r="W27" s="3">
        <f t="shared" si="0"/>
        <v>-0.92180865109329335</v>
      </c>
      <c r="X27" s="3">
        <f t="shared" si="0"/>
        <v>1.0460400271360717</v>
      </c>
      <c r="Z27" s="25">
        <f>U28-U27</f>
        <v>2.4191623705961529</v>
      </c>
      <c r="AB27">
        <v>-828.18135900000004</v>
      </c>
      <c r="AC27">
        <v>-828.19092899999998</v>
      </c>
      <c r="AD27">
        <v>-828.16751499999998</v>
      </c>
      <c r="AE27">
        <v>-828.10595999999998</v>
      </c>
      <c r="AG27" s="3">
        <f>(AB27-$AB$24)*$B$2</f>
        <v>-4.1545500781208604</v>
      </c>
      <c r="AH27" s="3">
        <f>(AC27-$AB$24)*$B$2</f>
        <v>-4.4149650901192192</v>
      </c>
      <c r="AI27" s="3">
        <f>(AD27-$AB$24)*$B$2</f>
        <v>-3.777832687719151</v>
      </c>
      <c r="AJ27" s="3">
        <f>(AE27-$AB$24)*$B$2</f>
        <v>-2.1028226497191929</v>
      </c>
    </row>
    <row r="28" spans="1:36" x14ac:dyDescent="0.2">
      <c r="G28" t="s">
        <v>66</v>
      </c>
      <c r="H28">
        <v>-830.61918000000003</v>
      </c>
      <c r="O28" s="1" t="s">
        <v>171</v>
      </c>
      <c r="P28">
        <v>-830.57451815000002</v>
      </c>
      <c r="Q28" s="2">
        <v>-830.59924683600002</v>
      </c>
      <c r="R28">
        <v>-830.616074379</v>
      </c>
      <c r="S28">
        <v>-830.56352322400005</v>
      </c>
      <c r="T28" s="1" t="s">
        <v>171</v>
      </c>
      <c r="U28" s="3">
        <f t="shared" si="2"/>
        <v>1.0788787138992353</v>
      </c>
      <c r="V28" s="3">
        <f t="shared" si="0"/>
        <v>0.40597160194155057</v>
      </c>
      <c r="W28" s="3">
        <f t="shared" si="0"/>
        <v>-5.1932767156615003E-2</v>
      </c>
      <c r="X28" s="3">
        <f t="shared" si="0"/>
        <v>1.3780682422399277</v>
      </c>
      <c r="AB28">
        <v>-828.104784</v>
      </c>
      <c r="AC28">
        <v>-828.11600399999998</v>
      </c>
      <c r="AD28">
        <v>-828.09927600000003</v>
      </c>
      <c r="AE28">
        <v>-828.07959700000004</v>
      </c>
      <c r="AG28" s="3">
        <f>(AB28-$AB$24)*$B$2</f>
        <v>-2.0708218081195535</v>
      </c>
      <c r="AH28" s="3">
        <f>(AC28-$AB$24)*$B$2</f>
        <v>-2.376135960119016</v>
      </c>
      <c r="AI28" s="3">
        <f>(AD28-$AB$24)*$B$2</f>
        <v>-1.9209403153205487</v>
      </c>
      <c r="AJ28" s="3">
        <f>(AE28-$AB$24)*$B$2</f>
        <v>-1.3854432389206452</v>
      </c>
    </row>
    <row r="29" spans="1:36" x14ac:dyDescent="0.2">
      <c r="G29" t="s">
        <v>61</v>
      </c>
      <c r="H29">
        <v>-830.61923999999999</v>
      </c>
      <c r="O29" s="1" t="s">
        <v>175</v>
      </c>
      <c r="P29">
        <v>-830.57970911400002</v>
      </c>
      <c r="Q29">
        <v>-830.61296431400001</v>
      </c>
      <c r="R29">
        <v>-830.61607726700004</v>
      </c>
      <c r="S29">
        <v>-830.563523143</v>
      </c>
      <c r="T29" s="1" t="s">
        <v>175</v>
      </c>
      <c r="U29" s="3">
        <f t="shared" si="2"/>
        <v>0.93762427791662772</v>
      </c>
      <c r="V29" s="3">
        <f t="shared" si="0"/>
        <v>3.269707759703442E-2</v>
      </c>
      <c r="W29" s="3">
        <f t="shared" si="0"/>
        <v>-5.2011354258503527E-2</v>
      </c>
      <c r="X29" s="3">
        <f t="shared" si="0"/>
        <v>1.378070446380967</v>
      </c>
      <c r="Z29" s="25">
        <f>U30-U29</f>
        <v>-5.1391800546392252E-2</v>
      </c>
      <c r="AB29">
        <v>-828.11503300000004</v>
      </c>
      <c r="AC29">
        <v>-828.12749699999995</v>
      </c>
      <c r="AD29">
        <v>-828.12977999999998</v>
      </c>
      <c r="AE29">
        <v>-828.08211200000005</v>
      </c>
      <c r="AG29" s="3">
        <f>(AB29-$AB$24)*$B$2</f>
        <v>-2.3497134965207604</v>
      </c>
      <c r="AH29" s="3">
        <f>(AC29-$AB$24)*$B$2</f>
        <v>-2.6888788789182843</v>
      </c>
      <c r="AI29" s="3">
        <f>(AD29-$AB$24)*$B$2</f>
        <v>-2.7510029617192098</v>
      </c>
      <c r="AJ29" s="3">
        <f>(AE29-$AB$24)*$B$2</f>
        <v>-1.4538804129210996</v>
      </c>
    </row>
    <row r="30" spans="1:36" x14ac:dyDescent="0.2">
      <c r="A30" s="1"/>
      <c r="B30" s="1"/>
      <c r="G30" t="s">
        <v>84</v>
      </c>
      <c r="H30">
        <v>-830.61928</v>
      </c>
      <c r="O30" s="1" t="s">
        <v>176</v>
      </c>
      <c r="P30" s="2">
        <v>-830.58159771299995</v>
      </c>
      <c r="Q30">
        <v>-830.61216572000001</v>
      </c>
      <c r="R30">
        <v>-830.60693400399998</v>
      </c>
      <c r="S30">
        <v>-830.54796489800003</v>
      </c>
      <c r="T30" s="1" t="s">
        <v>176</v>
      </c>
      <c r="U30" s="3">
        <f t="shared" si="2"/>
        <v>0.88623247737023547</v>
      </c>
      <c r="V30" s="3">
        <f t="shared" si="0"/>
        <v>5.4428098087505032E-2</v>
      </c>
      <c r="W30" s="3">
        <f t="shared" si="0"/>
        <v>0.19679146119380436</v>
      </c>
      <c r="X30" s="3">
        <f t="shared" si="0"/>
        <v>1.801435186022031</v>
      </c>
      <c r="AB30">
        <v>-828.11672199999998</v>
      </c>
      <c r="AC30">
        <v>-828.12868500000002</v>
      </c>
      <c r="AD30">
        <v>-828.12282700000003</v>
      </c>
      <c r="AE30">
        <v>-828.07017099999996</v>
      </c>
      <c r="AG30" s="3">
        <f>(AB30-$AB$24)*$B$2</f>
        <v>-2.3956738889191849</v>
      </c>
      <c r="AH30" s="3">
        <f>(AC30-$AB$24)*$B$2</f>
        <v>-2.7212062597201925</v>
      </c>
      <c r="AI30" s="3">
        <f>(AD30-$AB$24)*$B$2</f>
        <v>-2.5618007069204847</v>
      </c>
      <c r="AJ30" s="3">
        <f>(AE30-$AB$24)*$B$2</f>
        <v>-1.1289466973185807</v>
      </c>
    </row>
    <row r="31" spans="1:36" x14ac:dyDescent="0.2">
      <c r="G31" t="s">
        <v>43</v>
      </c>
      <c r="H31">
        <v>-830.61928999999998</v>
      </c>
      <c r="O31" s="1" t="s">
        <v>181</v>
      </c>
      <c r="P31" s="2">
        <v>-830.595651589</v>
      </c>
      <c r="Q31">
        <v>-830.62138907799999</v>
      </c>
      <c r="R31">
        <v>-830.60198570700004</v>
      </c>
      <c r="S31">
        <v>-830.56422926599998</v>
      </c>
      <c r="T31" s="1" t="s">
        <v>181</v>
      </c>
      <c r="U31" s="3">
        <f t="shared" si="2"/>
        <v>0.50380402520732526</v>
      </c>
      <c r="V31" s="3">
        <f t="shared" si="0"/>
        <v>-0.19655423046490414</v>
      </c>
      <c r="W31" s="3">
        <f t="shared" si="0"/>
        <v>0.331442539837418</v>
      </c>
      <c r="X31" s="3">
        <f t="shared" si="0"/>
        <v>1.35885570975454</v>
      </c>
      <c r="Z31" s="25">
        <f>U32-U31</f>
        <v>3.9490578983088738</v>
      </c>
      <c r="AB31">
        <v>-828.12343299999998</v>
      </c>
      <c r="AC31">
        <v>-828.13781400000005</v>
      </c>
      <c r="AD31">
        <v>-828.12381400000004</v>
      </c>
      <c r="AE31">
        <v>-828.09142099999997</v>
      </c>
      <c r="AG31" s="3">
        <f>(AB31-$AB$24)*$B$2</f>
        <v>-2.578290936519068</v>
      </c>
      <c r="AH31" s="3">
        <f>(AC31-$AB$24)*$B$2</f>
        <v>-2.9696209561210067</v>
      </c>
      <c r="AI31" s="3">
        <f>(AD31-$AB$24)*$B$2</f>
        <v>-2.5886585561207345</v>
      </c>
      <c r="AJ31" s="3">
        <f>(AE31-$AB$24)*$B$2</f>
        <v>-1.7071931973188281</v>
      </c>
    </row>
    <row r="32" spans="1:36" x14ac:dyDescent="0.2">
      <c r="B32">
        <v>3</v>
      </c>
      <c r="C32">
        <v>5</v>
      </c>
      <c r="D32">
        <v>7</v>
      </c>
      <c r="G32" t="s">
        <v>110</v>
      </c>
      <c r="H32">
        <v>-830.61929999999995</v>
      </c>
      <c r="O32" s="1" t="s">
        <v>182</v>
      </c>
      <c r="P32" s="2">
        <v>-830.45052752799995</v>
      </c>
      <c r="Q32">
        <v>-830.466057621</v>
      </c>
      <c r="R32">
        <v>-830.46924935799996</v>
      </c>
      <c r="S32">
        <v>-830.481364429</v>
      </c>
      <c r="T32" s="1" t="s">
        <v>182</v>
      </c>
      <c r="U32" s="3">
        <f t="shared" si="2"/>
        <v>4.452861923516199</v>
      </c>
      <c r="V32" s="3">
        <f t="shared" si="0"/>
        <v>4.0302632448359805</v>
      </c>
      <c r="W32" s="3">
        <f t="shared" si="0"/>
        <v>3.9434109742880894</v>
      </c>
      <c r="X32" s="3">
        <f t="shared" si="0"/>
        <v>3.6137405082634206</v>
      </c>
      <c r="AB32">
        <v>-827.98253399999999</v>
      </c>
      <c r="AC32">
        <v>-827.995634</v>
      </c>
      <c r="AD32">
        <v>-827.98050799999999</v>
      </c>
      <c r="AE32">
        <v>-827.95199300000002</v>
      </c>
      <c r="AG32" s="3">
        <f>(AB32-$AB$24)*$B$2</f>
        <v>1.2557962918806693</v>
      </c>
      <c r="AH32" s="3">
        <f>(AC32-$AB$24)*$B$2</f>
        <v>0.8993243318804367</v>
      </c>
      <c r="AI32" s="3">
        <f>(AD32-$AB$24)*$B$2</f>
        <v>1.3109269934806898</v>
      </c>
      <c r="AJ32" s="3">
        <f>(AE32-$AB$24)*$B$2</f>
        <v>2.0868657674798818</v>
      </c>
    </row>
    <row r="33" spans="1:36" x14ac:dyDescent="0.2">
      <c r="A33" t="s">
        <v>112</v>
      </c>
      <c r="B33">
        <v>-641.71121489999996</v>
      </c>
      <c r="C33">
        <v>-641.68794809999997</v>
      </c>
      <c r="D33">
        <v>-641.64515889999996</v>
      </c>
      <c r="G33" t="s">
        <v>49</v>
      </c>
      <c r="H33">
        <v>-830.62067000000002</v>
      </c>
      <c r="O33" s="1" t="s">
        <v>183</v>
      </c>
      <c r="P33" s="2">
        <v>-830.54092821500001</v>
      </c>
      <c r="Q33">
        <v>-830.54282729399995</v>
      </c>
      <c r="R33" s="5">
        <v>-830.52411166499996</v>
      </c>
      <c r="S33">
        <v>-830.50190376700004</v>
      </c>
      <c r="T33" s="1" t="s">
        <v>183</v>
      </c>
      <c r="U33" s="3">
        <f t="shared" si="2"/>
        <v>1.9929145891454818</v>
      </c>
      <c r="V33" s="3">
        <f t="shared" si="0"/>
        <v>1.9412376110306959</v>
      </c>
      <c r="W33" s="3">
        <f t="shared" si="0"/>
        <v>2.4505198211266825</v>
      </c>
      <c r="X33" s="3">
        <f t="shared" si="0"/>
        <v>3.0548322583412952</v>
      </c>
      <c r="Z33" s="25">
        <f>U34-U33</f>
        <v>-2.3611214972236247</v>
      </c>
      <c r="AB33">
        <v>-828.06484899999998</v>
      </c>
      <c r="AC33">
        <v>-828.063087</v>
      </c>
      <c r="AD33">
        <v>-828.03985999999998</v>
      </c>
      <c r="AE33">
        <v>-828.01052500000003</v>
      </c>
      <c r="AG33" s="3">
        <f>(AB33-$AB$24)*$B$2</f>
        <v>-0.98412656211917138</v>
      </c>
      <c r="AH33" s="3">
        <f>(AC33-$AB$24)*$B$2</f>
        <v>-0.93617972291957507</v>
      </c>
      <c r="AI33" s="3">
        <f>(AD33-$AB$24)*$B$2</f>
        <v>-0.30413588971903432</v>
      </c>
      <c r="AJ33" s="3">
        <f>(AE33-$AB$24)*$B$2</f>
        <v>0.49411639627950649</v>
      </c>
    </row>
    <row r="34" spans="1:36" x14ac:dyDescent="0.2">
      <c r="G34" t="s">
        <v>88</v>
      </c>
      <c r="H34">
        <v>-830.62261000000001</v>
      </c>
      <c r="O34" s="1" t="s">
        <v>154</v>
      </c>
      <c r="P34" s="2">
        <v>-830.62769714800004</v>
      </c>
      <c r="Q34">
        <v>-830.65049223000005</v>
      </c>
      <c r="R34" s="5">
        <v>-830.61792156499996</v>
      </c>
      <c r="S34">
        <v>-830.57655588199998</v>
      </c>
      <c r="T34" s="1" t="s">
        <v>154</v>
      </c>
      <c r="U34" s="3">
        <f t="shared" si="2"/>
        <v>-0.36820690807814277</v>
      </c>
      <c r="V34" s="3">
        <f t="shared" si="0"/>
        <v>-0.9884975614297784</v>
      </c>
      <c r="W34" s="3">
        <f t="shared" si="0"/>
        <v>-0.1021976537132241</v>
      </c>
      <c r="X34" s="3">
        <f t="shared" si="0"/>
        <v>1.023428765809056</v>
      </c>
      <c r="AB34">
        <v>-828.01663499999995</v>
      </c>
      <c r="AC34">
        <v>-828.19092999999998</v>
      </c>
      <c r="AD34">
        <v>-828.15293799999995</v>
      </c>
      <c r="AE34">
        <v>-828.10203000000001</v>
      </c>
      <c r="AG34" s="3">
        <f>(AB34-$AB$24)*$B$2</f>
        <v>0.32785352028164383</v>
      </c>
      <c r="AH34" s="3">
        <f>(AC34-$AB$24)*$B$2</f>
        <v>-4.4149923017191499</v>
      </c>
      <c r="AI34" s="3">
        <f>(AD34-$AB$24)*$B$2</f>
        <v>-3.3811691945183036</v>
      </c>
      <c r="AJ34" s="3">
        <f>(AE34-$AB$24)*$B$2</f>
        <v>-1.9958810617200511</v>
      </c>
    </row>
    <row r="35" spans="1:36" x14ac:dyDescent="0.2">
      <c r="G35" t="s">
        <v>90</v>
      </c>
      <c r="H35">
        <v>-830.62279000000001</v>
      </c>
      <c r="O35" s="1" t="s">
        <v>155</v>
      </c>
      <c r="P35" s="2">
        <v>-830.62453262099996</v>
      </c>
      <c r="Q35">
        <v>-830.64762136100001</v>
      </c>
      <c r="R35" s="5">
        <v>-830.61870871999997</v>
      </c>
      <c r="S35">
        <v>-830.56220522000001</v>
      </c>
      <c r="T35" s="1" t="s">
        <v>155</v>
      </c>
      <c r="U35" s="3">
        <f t="shared" si="2"/>
        <v>-0.28209506516274263</v>
      </c>
      <c r="V35" s="3">
        <f t="shared" si="0"/>
        <v>-0.91037662254805829</v>
      </c>
      <c r="W35" s="3">
        <f t="shared" si="0"/>
        <v>-0.12361740071154541</v>
      </c>
      <c r="X35" s="3">
        <f t="shared" si="0"/>
        <v>1.4139332398874347</v>
      </c>
      <c r="Z35" s="25">
        <f>U36-U35</f>
        <v>0.28209506516274263</v>
      </c>
      <c r="AB35">
        <v>-828.170614</v>
      </c>
      <c r="AC35">
        <v>-828.16781400000002</v>
      </c>
      <c r="AD35">
        <v>-828.15031199999999</v>
      </c>
      <c r="AE35">
        <v>-828.09631899999999</v>
      </c>
      <c r="AG35" s="3">
        <f>(AB35-$AB$24)*$B$2</f>
        <v>-3.8621614361196999</v>
      </c>
      <c r="AH35" s="3">
        <f>(AC35-$AB$24)*$B$2</f>
        <v>-3.7859689561202643</v>
      </c>
      <c r="AI35" s="3">
        <f>(AD35-$AB$24)*$B$2</f>
        <v>-3.3097115329192879</v>
      </c>
      <c r="AJ35" s="3">
        <f>(AE35-$AB$24)*$B$2</f>
        <v>-1.8404756141195249</v>
      </c>
    </row>
    <row r="36" spans="1:36" x14ac:dyDescent="0.2">
      <c r="G36" t="s">
        <v>25</v>
      </c>
      <c r="H36">
        <v>-830.62702000000002</v>
      </c>
      <c r="O36" s="1"/>
      <c r="Q36" s="5"/>
      <c r="U36" s="4"/>
      <c r="V36" s="4"/>
      <c r="W36" s="4"/>
      <c r="X36" s="4"/>
    </row>
    <row r="37" spans="1:36" x14ac:dyDescent="0.2">
      <c r="G37" t="s">
        <v>108</v>
      </c>
      <c r="H37">
        <v>-830.6277</v>
      </c>
      <c r="O37" s="1"/>
      <c r="Q37" s="5"/>
    </row>
    <row r="38" spans="1:36" x14ac:dyDescent="0.2">
      <c r="G38" t="s">
        <v>32</v>
      </c>
      <c r="H38">
        <v>-830.63685999999996</v>
      </c>
      <c r="O38" s="1"/>
      <c r="P38" s="1" t="s">
        <v>216</v>
      </c>
      <c r="Q38" s="1" t="s">
        <v>216</v>
      </c>
      <c r="R38" s="1" t="s">
        <v>236</v>
      </c>
      <c r="S38" s="19" t="s">
        <v>222</v>
      </c>
      <c r="T38" s="19" t="s">
        <v>222</v>
      </c>
      <c r="U38" s="19" t="s">
        <v>223</v>
      </c>
      <c r="V38" s="19" t="s">
        <v>224</v>
      </c>
      <c r="W38" s="1" t="s">
        <v>217</v>
      </c>
      <c r="X38" s="20" t="s">
        <v>225</v>
      </c>
      <c r="Y38" s="20" t="s">
        <v>226</v>
      </c>
      <c r="Z38" s="1" t="s">
        <v>227</v>
      </c>
      <c r="AA38" s="1" t="s">
        <v>228</v>
      </c>
      <c r="AB38" s="1" t="s">
        <v>243</v>
      </c>
      <c r="AC38" s="1" t="s">
        <v>233</v>
      </c>
    </row>
    <row r="39" spans="1:36" x14ac:dyDescent="0.2">
      <c r="G39" t="s">
        <v>96</v>
      </c>
      <c r="H39">
        <v>-830.63747999999998</v>
      </c>
      <c r="O39" s="1" t="s">
        <v>221</v>
      </c>
      <c r="P39" s="1"/>
      <c r="Q39" s="1"/>
      <c r="R39" s="1"/>
      <c r="S39" s="19"/>
      <c r="T39" s="19"/>
      <c r="U39" s="19"/>
      <c r="V39" s="19"/>
      <c r="W39" s="1"/>
      <c r="X39" s="24">
        <v>-0.20411000000000001</v>
      </c>
      <c r="Y39" s="24">
        <v>-0.16420000000000001</v>
      </c>
    </row>
    <row r="40" spans="1:36" x14ac:dyDescent="0.2">
      <c r="G40" t="s">
        <v>93</v>
      </c>
      <c r="H40">
        <v>-830.63764000000003</v>
      </c>
      <c r="O40" s="1" t="s">
        <v>153</v>
      </c>
      <c r="P40">
        <v>1.1850000000000001</v>
      </c>
      <c r="Q40">
        <v>1.1919999999999999</v>
      </c>
      <c r="R40">
        <v>179.56</v>
      </c>
      <c r="S40">
        <v>583.27639999999997</v>
      </c>
      <c r="T40">
        <v>586.51110000000006</v>
      </c>
      <c r="U40">
        <v>1280.8311000000001</v>
      </c>
      <c r="V40">
        <v>2325.8134</v>
      </c>
      <c r="W40" s="4"/>
      <c r="X40">
        <v>-0.19489999999999999</v>
      </c>
      <c r="Y40">
        <v>-0.15578</v>
      </c>
      <c r="Z40" s="5">
        <f>X56</f>
        <v>-8.6467000000000002E-2</v>
      </c>
      <c r="AA40" s="5">
        <f>Y56</f>
        <v>8.6496999999999991E-2</v>
      </c>
      <c r="AB40" s="5">
        <f>U25</f>
        <v>-0.30109844929352719</v>
      </c>
      <c r="AC40" s="5">
        <f>AC56</f>
        <v>-0.34602752205440074</v>
      </c>
    </row>
    <row r="41" spans="1:36" x14ac:dyDescent="0.2">
      <c r="G41" t="s">
        <v>47</v>
      </c>
      <c r="H41">
        <v>-830.63766999999996</v>
      </c>
      <c r="O41" s="1" t="s">
        <v>180</v>
      </c>
      <c r="P41">
        <v>1.1879999999999999</v>
      </c>
      <c r="Q41">
        <v>1.196</v>
      </c>
      <c r="R41">
        <v>176.68</v>
      </c>
      <c r="S41">
        <v>502.54950000000002</v>
      </c>
      <c r="T41">
        <v>576.44590000000005</v>
      </c>
      <c r="U41">
        <v>1253.8723</v>
      </c>
      <c r="V41">
        <v>2288.3903</v>
      </c>
      <c r="W41">
        <v>-21.274699999999999</v>
      </c>
      <c r="X41">
        <v>-0.20632</v>
      </c>
      <c r="Y41">
        <v>-0.16325000000000001</v>
      </c>
      <c r="Z41" s="5">
        <f t="shared" ref="Z41:AA41" si="3">X57</f>
        <v>-3.6574999999999996E-2</v>
      </c>
      <c r="AA41" s="5">
        <f t="shared" si="3"/>
        <v>3.6675999999999986E-2</v>
      </c>
      <c r="AB41" s="5">
        <f t="shared" ref="AB41:AB50" si="4">U26</f>
        <v>-0.2454319784996041</v>
      </c>
      <c r="AC41" s="5">
        <f t="shared" ref="AC41:AC50" si="5">AC57</f>
        <v>-0.2784151588589287</v>
      </c>
    </row>
    <row r="42" spans="1:36" x14ac:dyDescent="0.2">
      <c r="G42" t="s">
        <v>113</v>
      </c>
      <c r="H42">
        <v>-830.63805000000002</v>
      </c>
      <c r="O42" s="1" t="s">
        <v>11</v>
      </c>
      <c r="P42">
        <v>1.244</v>
      </c>
      <c r="Q42">
        <v>1.28</v>
      </c>
      <c r="R42">
        <v>137.77000000000001</v>
      </c>
      <c r="S42">
        <v>551.34029999999996</v>
      </c>
      <c r="T42">
        <v>752.10130000000004</v>
      </c>
      <c r="U42">
        <v>1157.0142000000001</v>
      </c>
      <c r="V42">
        <v>1709.4021</v>
      </c>
      <c r="X42">
        <v>-0.22953000000000001</v>
      </c>
      <c r="Y42">
        <v>-0.17610000000000001</v>
      </c>
      <c r="Z42" s="5">
        <f t="shared" ref="Z42:AA42" si="6">X58</f>
        <v>0.28628699999999996</v>
      </c>
      <c r="AA42" s="5">
        <f t="shared" si="6"/>
        <v>-0.28639100000000001</v>
      </c>
      <c r="AB42" s="5">
        <f t="shared" si="4"/>
        <v>-1.3402836566969176</v>
      </c>
      <c r="AC42" s="5">
        <f t="shared" si="5"/>
        <v>-4.1422286657629259E-2</v>
      </c>
    </row>
    <row r="43" spans="1:36" x14ac:dyDescent="0.2">
      <c r="G43" t="s">
        <v>85</v>
      </c>
      <c r="H43">
        <v>-830.63809000000003</v>
      </c>
      <c r="O43" s="1" t="s">
        <v>171</v>
      </c>
      <c r="P43">
        <v>1.175</v>
      </c>
      <c r="Q43">
        <v>2.2130000000000001</v>
      </c>
      <c r="R43">
        <v>106.72</v>
      </c>
      <c r="S43">
        <v>374.55900000000003</v>
      </c>
      <c r="T43">
        <v>448.36369999999999</v>
      </c>
      <c r="U43">
        <v>743.41340000000002</v>
      </c>
      <c r="V43">
        <v>1973.4826</v>
      </c>
      <c r="W43">
        <v>-256.76139999999998</v>
      </c>
      <c r="X43">
        <v>-0.24210999999999999</v>
      </c>
      <c r="Y43">
        <v>-0.19742999999999999</v>
      </c>
      <c r="Z43" s="5">
        <f t="shared" ref="Z43:AA43" si="7">X59</f>
        <v>0.31152999999999997</v>
      </c>
      <c r="AA43" s="5">
        <f t="shared" si="7"/>
        <v>-0.31151400000000001</v>
      </c>
      <c r="AB43" s="5">
        <f t="shared" si="4"/>
        <v>1.0788787138992353</v>
      </c>
      <c r="AC43" s="5">
        <f t="shared" si="5"/>
        <v>8.1219183627402138</v>
      </c>
    </row>
    <row r="44" spans="1:36" x14ac:dyDescent="0.2">
      <c r="G44" t="s">
        <v>99</v>
      </c>
      <c r="H44">
        <v>-830.63995</v>
      </c>
      <c r="O44" s="1" t="s">
        <v>175</v>
      </c>
      <c r="P44">
        <v>1.1679999999999999</v>
      </c>
      <c r="Q44">
        <v>3.2280000000000002</v>
      </c>
      <c r="R44">
        <v>97.85</v>
      </c>
      <c r="S44">
        <v>331.76139999999998</v>
      </c>
      <c r="T44">
        <v>458.49360000000001</v>
      </c>
      <c r="U44">
        <v>797.7595</v>
      </c>
      <c r="V44">
        <v>2027.9319</v>
      </c>
      <c r="X44">
        <v>-0.24313000000000001</v>
      </c>
      <c r="Y44">
        <v>-0.19722000000000001</v>
      </c>
      <c r="Z44" s="5">
        <f t="shared" ref="Z44:AA44" si="8">X60</f>
        <v>0.29713200000000001</v>
      </c>
      <c r="AA44" s="5">
        <f t="shared" si="8"/>
        <v>-0.29719399999999996</v>
      </c>
      <c r="AB44" s="5">
        <f t="shared" si="4"/>
        <v>0.93762427791662772</v>
      </c>
      <c r="AC44" s="5">
        <f t="shared" si="5"/>
        <v>8.8104544571577286</v>
      </c>
    </row>
    <row r="45" spans="1:36" x14ac:dyDescent="0.2">
      <c r="G45" t="s">
        <v>95</v>
      </c>
      <c r="H45">
        <v>-830.64077999999995</v>
      </c>
      <c r="O45" s="1" t="s">
        <v>176</v>
      </c>
      <c r="P45">
        <v>1.202</v>
      </c>
      <c r="Q45">
        <v>3.262</v>
      </c>
      <c r="R45">
        <v>115.17</v>
      </c>
      <c r="S45">
        <v>426.04739999999998</v>
      </c>
      <c r="T45">
        <v>589.68910000000005</v>
      </c>
      <c r="U45">
        <v>766.72</v>
      </c>
      <c r="V45">
        <v>1799.3545999999999</v>
      </c>
      <c r="W45">
        <v>-61.5642</v>
      </c>
      <c r="X45">
        <v>-0.24833</v>
      </c>
      <c r="Y45">
        <v>-0.20069000000000001</v>
      </c>
      <c r="Z45" s="5">
        <f t="shared" ref="Z45:AA45" si="9">X61</f>
        <v>0.43027800000000005</v>
      </c>
      <c r="AA45" s="5">
        <f t="shared" si="9"/>
        <v>-0.43032999999999999</v>
      </c>
      <c r="AB45" s="5">
        <f t="shared" si="4"/>
        <v>0.88623247737023547</v>
      </c>
      <c r="AC45" s="5">
        <f t="shared" si="5"/>
        <v>8.8919641110114487</v>
      </c>
    </row>
    <row r="46" spans="1:36" x14ac:dyDescent="0.2">
      <c r="G46" t="s">
        <v>27</v>
      </c>
      <c r="H46">
        <v>-830.64247999999998</v>
      </c>
      <c r="O46" s="1" t="s">
        <v>181</v>
      </c>
      <c r="P46">
        <v>1.2190000000000001</v>
      </c>
      <c r="Q46">
        <v>3.6219999999999999</v>
      </c>
      <c r="R46">
        <v>122.04</v>
      </c>
      <c r="S46">
        <v>456.46359999999999</v>
      </c>
      <c r="T46">
        <v>528.0847</v>
      </c>
      <c r="U46">
        <v>773.17909999999995</v>
      </c>
      <c r="V46">
        <v>1700.4791</v>
      </c>
      <c r="X46">
        <v>-0.24231</v>
      </c>
      <c r="Y46">
        <v>-0.19023000000000001</v>
      </c>
      <c r="Z46" s="5">
        <f t="shared" ref="Z46:AA46" si="10">X62</f>
        <v>0.522594</v>
      </c>
      <c r="AA46" s="5">
        <f t="shared" si="10"/>
        <v>-0.52260499999999999</v>
      </c>
      <c r="AB46" s="5">
        <f t="shared" si="4"/>
        <v>0.50380402520732526</v>
      </c>
      <c r="AC46" s="5">
        <f t="shared" si="5"/>
        <v>8.479058666845825</v>
      </c>
    </row>
    <row r="47" spans="1:36" x14ac:dyDescent="0.2">
      <c r="G47" t="s">
        <v>65</v>
      </c>
      <c r="H47">
        <v>-830.64419999999996</v>
      </c>
      <c r="O47" s="1" t="s">
        <v>182</v>
      </c>
      <c r="P47">
        <v>2.2879999999999998</v>
      </c>
      <c r="Q47">
        <v>4.4379999999999997</v>
      </c>
      <c r="R47">
        <v>120.46</v>
      </c>
      <c r="S47">
        <v>609.81470000000002</v>
      </c>
      <c r="T47">
        <v>619.14970000000005</v>
      </c>
      <c r="U47">
        <v>735.1472</v>
      </c>
      <c r="V47">
        <v>789.00329999999997</v>
      </c>
      <c r="W47">
        <v>-276.81709999999998</v>
      </c>
      <c r="X47">
        <v>-0.25252999999999998</v>
      </c>
      <c r="Y47">
        <v>-0.19442999999999999</v>
      </c>
      <c r="Z47" s="5">
        <f t="shared" ref="Z47:AA47" si="11">X63</f>
        <v>0.66516600000000004</v>
      </c>
      <c r="AA47" s="5">
        <f t="shared" si="11"/>
        <v>-0.66542599999999996</v>
      </c>
      <c r="AB47" s="5">
        <f t="shared" si="4"/>
        <v>4.452861923516199</v>
      </c>
      <c r="AC47" s="5">
        <f t="shared" si="5"/>
        <v>22.306716501555016</v>
      </c>
    </row>
    <row r="48" spans="1:36" x14ac:dyDescent="0.2">
      <c r="G48" t="s">
        <v>36</v>
      </c>
      <c r="H48">
        <v>-830.64545999999996</v>
      </c>
      <c r="O48" s="1" t="s">
        <v>183</v>
      </c>
      <c r="P48">
        <v>3.1280000000000001</v>
      </c>
      <c r="Q48">
        <v>3.6720000000000002</v>
      </c>
      <c r="R48">
        <v>83.33</v>
      </c>
      <c r="S48">
        <v>555.01750000000004</v>
      </c>
      <c r="T48">
        <v>574.50980000000004</v>
      </c>
      <c r="U48">
        <v>587.38890000000004</v>
      </c>
      <c r="V48">
        <v>814.40790000000004</v>
      </c>
      <c r="X48">
        <v>-0.24346999999999999</v>
      </c>
      <c r="Y48">
        <v>-0.17527999999999999</v>
      </c>
      <c r="Z48" s="5">
        <f t="shared" ref="Z48:AA48" si="12">X64</f>
        <v>0.80827000000000004</v>
      </c>
      <c r="AA48" s="5">
        <f t="shared" si="12"/>
        <v>-0.80835699999999999</v>
      </c>
      <c r="AB48" s="5">
        <f t="shared" si="4"/>
        <v>1.9929145891454818</v>
      </c>
      <c r="AC48" s="5">
        <f t="shared" si="5"/>
        <v>22.55622817918584</v>
      </c>
    </row>
    <row r="49" spans="7:29" x14ac:dyDescent="0.2">
      <c r="G49" t="s">
        <v>74</v>
      </c>
      <c r="H49">
        <v>-830.64766999999995</v>
      </c>
      <c r="O49" s="1" t="s">
        <v>154</v>
      </c>
      <c r="P49">
        <v>1.1850000000000001</v>
      </c>
      <c r="Q49">
        <v>1.1919999999999999</v>
      </c>
      <c r="R49">
        <v>179.76</v>
      </c>
      <c r="S49">
        <v>581.23249999999996</v>
      </c>
      <c r="T49">
        <v>586.62360000000001</v>
      </c>
      <c r="U49">
        <v>1277.9195</v>
      </c>
      <c r="V49">
        <v>2325.2682</v>
      </c>
      <c r="X49">
        <v>-0.19744</v>
      </c>
      <c r="Y49">
        <v>-0.15626000000000001</v>
      </c>
      <c r="Z49" s="5">
        <f t="shared" ref="Z49:AA49" si="13">X65</f>
        <v>-8.7571999999999997E-2</v>
      </c>
      <c r="AA49" s="5">
        <f t="shared" si="13"/>
        <v>8.7578000000000017E-2</v>
      </c>
      <c r="AB49" s="5">
        <f t="shared" si="4"/>
        <v>-0.36820690807814277</v>
      </c>
      <c r="AC49" s="5">
        <f t="shared" si="5"/>
        <v>-0.36856338003708811</v>
      </c>
    </row>
    <row r="50" spans="7:29" x14ac:dyDescent="0.2">
      <c r="G50" t="s">
        <v>54</v>
      </c>
      <c r="H50">
        <v>-830.64782000000002</v>
      </c>
      <c r="O50" s="1" t="s">
        <v>155</v>
      </c>
      <c r="P50">
        <v>1.1879999999999999</v>
      </c>
      <c r="Q50">
        <v>1.2090000000000001</v>
      </c>
      <c r="R50">
        <v>170.5</v>
      </c>
      <c r="S50">
        <v>459.92360000000002</v>
      </c>
      <c r="T50">
        <v>566.31759999999997</v>
      </c>
      <c r="U50">
        <v>1220.8677</v>
      </c>
      <c r="V50">
        <v>2231.8164999999999</v>
      </c>
      <c r="W50">
        <v>-103.9079</v>
      </c>
      <c r="X50">
        <v>-0.20638000000000001</v>
      </c>
      <c r="Y50">
        <v>-0.16489999999999999</v>
      </c>
      <c r="Z50" s="5">
        <f t="shared" ref="Z50:AA50" si="14">X66</f>
        <v>-8.2189999999999989E-3</v>
      </c>
      <c r="AA50" s="5">
        <f t="shared" si="14"/>
        <v>8.2269999999999843E-3</v>
      </c>
      <c r="AB50" s="5">
        <f t="shared" si="4"/>
        <v>-0.28209506516274263</v>
      </c>
      <c r="AC50" s="5">
        <f t="shared" si="5"/>
        <v>-0.2084904083228058</v>
      </c>
    </row>
    <row r="51" spans="7:29" x14ac:dyDescent="0.2">
      <c r="G51" t="s">
        <v>119</v>
      </c>
      <c r="H51">
        <v>-830.64795000000004</v>
      </c>
      <c r="U51" s="4"/>
      <c r="V51" s="4"/>
      <c r="W51" s="4"/>
      <c r="X51" s="4"/>
    </row>
    <row r="52" spans="7:29" x14ac:dyDescent="0.2">
      <c r="G52" t="s">
        <v>57</v>
      </c>
      <c r="H52">
        <v>-830.64838999999995</v>
      </c>
      <c r="X52" s="4"/>
    </row>
    <row r="53" spans="7:29" x14ac:dyDescent="0.2">
      <c r="G53" t="s">
        <v>59</v>
      </c>
      <c r="H53">
        <v>-830.65367000000003</v>
      </c>
      <c r="X53" s="1" t="s">
        <v>227</v>
      </c>
      <c r="Y53" s="1" t="s">
        <v>228</v>
      </c>
      <c r="AA53" s="1" t="s">
        <v>234</v>
      </c>
      <c r="AB53" s="1" t="s">
        <v>235</v>
      </c>
      <c r="AC53" s="1" t="s">
        <v>233</v>
      </c>
    </row>
    <row r="54" spans="7:29" x14ac:dyDescent="0.2">
      <c r="G54" t="s">
        <v>62</v>
      </c>
      <c r="H54">
        <v>-830.66341999999997</v>
      </c>
      <c r="P54" s="21" t="s">
        <v>229</v>
      </c>
      <c r="Q54" s="21"/>
      <c r="R54" s="21"/>
      <c r="S54" s="21"/>
      <c r="T54" s="21"/>
      <c r="U54" s="22" t="s">
        <v>231</v>
      </c>
      <c r="V54" s="4" t="s">
        <v>230</v>
      </c>
      <c r="W54" s="4" t="s">
        <v>230</v>
      </c>
    </row>
    <row r="55" spans="7:29" x14ac:dyDescent="0.2">
      <c r="O55" s="1" t="s">
        <v>221</v>
      </c>
      <c r="P55" s="7">
        <v>-2.2772000000000001E-2</v>
      </c>
      <c r="Q55" s="7">
        <v>2.3373000000000001E-2</v>
      </c>
      <c r="R55" s="7">
        <v>-2.2596999999999999E-2</v>
      </c>
      <c r="S55" s="7">
        <v>1.0985999999999999E-2</v>
      </c>
      <c r="T55" s="7">
        <v>1.103E-2</v>
      </c>
      <c r="U55">
        <v>0.32795800000000003</v>
      </c>
      <c r="V55">
        <v>-0.16397100000000001</v>
      </c>
      <c r="W55">
        <v>-0.16397100000000001</v>
      </c>
    </row>
    <row r="56" spans="7:29" x14ac:dyDescent="0.2">
      <c r="O56" s="1" t="s">
        <v>153</v>
      </c>
      <c r="P56" s="7">
        <v>-5.8057999999999998E-2</v>
      </c>
      <c r="Q56" s="7">
        <v>2.5236999999999999E-2</v>
      </c>
      <c r="R56" s="7">
        <v>1.6246E-2</v>
      </c>
      <c r="S56" s="7">
        <v>-3.4967999999999999E-2</v>
      </c>
      <c r="T56" s="7">
        <v>-3.4923999999999997E-2</v>
      </c>
      <c r="U56" s="7">
        <v>0.34378799999999998</v>
      </c>
      <c r="V56" s="7">
        <v>-0.12322900000000001</v>
      </c>
      <c r="W56" s="7">
        <v>-0.13406199999999999</v>
      </c>
      <c r="X56" s="5">
        <f t="shared" ref="X56" si="15">SUM(P56:T56)</f>
        <v>-8.6467000000000002E-2</v>
      </c>
      <c r="Y56" s="5">
        <f t="shared" ref="Y56" si="16">SUM(U56:W56)</f>
        <v>8.6496999999999991E-2</v>
      </c>
      <c r="AA56">
        <v>-641.68989699999997</v>
      </c>
      <c r="AB56">
        <v>-188.92251400000001</v>
      </c>
      <c r="AC56" s="5">
        <f>U25-((AA56-$P$23)-(AB56-$B$3))*$B$2</f>
        <v>-0.34602752205440074</v>
      </c>
    </row>
    <row r="57" spans="7:29" x14ac:dyDescent="0.2">
      <c r="O57" s="1" t="s">
        <v>180</v>
      </c>
      <c r="P57" s="7">
        <v>1.3154000000000001E-2</v>
      </c>
      <c r="Q57" s="7">
        <v>-2.8981E-2</v>
      </c>
      <c r="R57" s="7">
        <v>1.8904000000000001E-2</v>
      </c>
      <c r="S57" s="7">
        <v>-9.4920000000000004E-3</v>
      </c>
      <c r="T57" s="7">
        <v>-3.0159999999999999E-2</v>
      </c>
      <c r="U57" s="7">
        <v>0.31811699999999998</v>
      </c>
      <c r="V57" s="7">
        <v>-0.132074</v>
      </c>
      <c r="W57" s="7">
        <v>-0.149367</v>
      </c>
      <c r="X57" s="5">
        <f t="shared" ref="X57:X66" si="17">SUM(P57:T57)</f>
        <v>-3.6574999999999996E-2</v>
      </c>
      <c r="Y57" s="5">
        <f t="shared" ref="Y57:Y66" si="18">SUM(U57:W57)</f>
        <v>3.6675999999999986E-2</v>
      </c>
      <c r="AA57">
        <v>-641.69005700000002</v>
      </c>
      <c r="AB57">
        <v>-188.922235</v>
      </c>
      <c r="AC57" s="5">
        <f t="shared" ref="AC57:AC66" si="19">U26-((AA57-$P$23)-(AB57-$B$3))*$B$2</f>
        <v>-0.2784151588589287</v>
      </c>
    </row>
    <row r="58" spans="7:29" x14ac:dyDescent="0.2">
      <c r="O58" s="1" t="s">
        <v>11</v>
      </c>
      <c r="P58" s="7">
        <v>0.13560800000000001</v>
      </c>
      <c r="Q58" s="7">
        <v>3.3368000000000002E-2</v>
      </c>
      <c r="R58" s="7">
        <v>0.111772</v>
      </c>
      <c r="S58" s="7">
        <v>2.843E-3</v>
      </c>
      <c r="T58" s="7">
        <v>2.696E-3</v>
      </c>
      <c r="U58" s="7">
        <v>0.165302</v>
      </c>
      <c r="V58" s="7">
        <v>-0.21379400000000001</v>
      </c>
      <c r="W58" s="7">
        <v>-0.237899</v>
      </c>
      <c r="X58" s="5">
        <f t="shared" si="17"/>
        <v>0.28628699999999996</v>
      </c>
      <c r="Y58" s="5">
        <f t="shared" si="18"/>
        <v>-0.28639100000000001</v>
      </c>
      <c r="AA58">
        <v>-641.68417399999998</v>
      </c>
      <c r="AB58">
        <v>-188.86740800000001</v>
      </c>
      <c r="AC58" s="5">
        <f t="shared" si="19"/>
        <v>-4.1422286657629259E-2</v>
      </c>
    </row>
    <row r="59" spans="7:29" x14ac:dyDescent="0.2">
      <c r="O59" s="1" t="s">
        <v>171</v>
      </c>
      <c r="P59" s="7">
        <v>7.2501999999999997E-2</v>
      </c>
      <c r="Q59" s="7">
        <v>-1.9106000000000001E-2</v>
      </c>
      <c r="R59" s="7">
        <v>4.768E-2</v>
      </c>
      <c r="S59" s="7">
        <v>4.7678999999999999E-2</v>
      </c>
      <c r="T59" s="7">
        <v>0.162775</v>
      </c>
      <c r="U59" s="7">
        <v>0.121334</v>
      </c>
      <c r="V59" s="7">
        <v>-0.12485499999999999</v>
      </c>
      <c r="W59" s="7">
        <v>-0.30799300000000002</v>
      </c>
      <c r="X59" s="5">
        <f t="shared" si="17"/>
        <v>0.31152999999999997</v>
      </c>
      <c r="Y59" s="5">
        <f t="shared" si="18"/>
        <v>-0.31151400000000001</v>
      </c>
      <c r="AA59">
        <v>-641.68181100000004</v>
      </c>
      <c r="AB59">
        <v>-188.653952</v>
      </c>
      <c r="AC59" s="5">
        <f t="shared" si="19"/>
        <v>8.1219183627402138</v>
      </c>
    </row>
    <row r="60" spans="7:29" x14ac:dyDescent="0.2">
      <c r="O60" s="1" t="s">
        <v>175</v>
      </c>
      <c r="P60" s="7">
        <v>4.1917999999999997E-2</v>
      </c>
      <c r="Q60" s="7">
        <v>-1.5387E-2</v>
      </c>
      <c r="R60" s="7">
        <v>4.4642000000000001E-2</v>
      </c>
      <c r="S60" s="7">
        <v>4.4621000000000001E-2</v>
      </c>
      <c r="T60" s="7">
        <v>0.181338</v>
      </c>
      <c r="U60" s="7">
        <v>0.120758</v>
      </c>
      <c r="V60" s="7">
        <v>-9.7237000000000004E-2</v>
      </c>
      <c r="W60" s="7">
        <v>-0.32071499999999997</v>
      </c>
      <c r="X60" s="5">
        <f t="shared" si="17"/>
        <v>0.29713200000000001</v>
      </c>
      <c r="Y60" s="5">
        <f t="shared" si="18"/>
        <v>-0.29719399999999996</v>
      </c>
      <c r="AA60">
        <v>-641.68663000000004</v>
      </c>
      <c r="AB60">
        <v>-188.628277</v>
      </c>
      <c r="AC60" s="5">
        <f t="shared" si="19"/>
        <v>8.8104544571577286</v>
      </c>
    </row>
    <row r="61" spans="7:29" x14ac:dyDescent="0.2">
      <c r="O61" s="1" t="s">
        <v>176</v>
      </c>
      <c r="P61" s="7">
        <v>0.122056</v>
      </c>
      <c r="Q61" s="7">
        <v>-1.0670000000000001E-2</v>
      </c>
      <c r="R61" s="7">
        <v>7.9597000000000001E-2</v>
      </c>
      <c r="S61" s="7">
        <v>6.5604999999999997E-2</v>
      </c>
      <c r="T61" s="7">
        <v>0.17369000000000001</v>
      </c>
      <c r="U61" s="7">
        <v>6.8146999999999999E-2</v>
      </c>
      <c r="V61" s="7">
        <v>-0.16062499999999999</v>
      </c>
      <c r="W61" s="7">
        <v>-0.33785199999999999</v>
      </c>
      <c r="X61" s="5">
        <f t="shared" si="17"/>
        <v>0.43027800000000005</v>
      </c>
      <c r="Y61" s="5">
        <f t="shared" si="18"/>
        <v>-0.43032999999999999</v>
      </c>
      <c r="AA61">
        <v>-641.68960200000004</v>
      </c>
      <c r="AB61">
        <v>-188.62636499999999</v>
      </c>
      <c r="AC61" s="5">
        <f t="shared" si="19"/>
        <v>8.8919641110114487</v>
      </c>
    </row>
    <row r="62" spans="7:29" x14ac:dyDescent="0.2">
      <c r="O62" s="1" t="s">
        <v>181</v>
      </c>
      <c r="P62" s="7">
        <v>0.15548400000000001</v>
      </c>
      <c r="Q62" s="7">
        <v>-2.8566000000000001E-2</v>
      </c>
      <c r="R62" s="7">
        <v>0.13741700000000001</v>
      </c>
      <c r="S62" s="7">
        <v>6.1043E-2</v>
      </c>
      <c r="T62" s="7">
        <v>0.197216</v>
      </c>
      <c r="U62" s="7">
        <v>3.6935999999999997E-2</v>
      </c>
      <c r="V62" s="7">
        <v>-0.19264700000000001</v>
      </c>
      <c r="W62" s="7">
        <v>-0.366894</v>
      </c>
      <c r="X62" s="5">
        <f t="shared" si="17"/>
        <v>0.522594</v>
      </c>
      <c r="Y62" s="5">
        <f t="shared" si="18"/>
        <v>-0.52260499999999999</v>
      </c>
      <c r="AA62">
        <v>-641.68481799999995</v>
      </c>
      <c r="AB62">
        <v>-188.62270100000001</v>
      </c>
      <c r="AC62" s="5">
        <f t="shared" si="19"/>
        <v>8.479058666845825</v>
      </c>
    </row>
    <row r="63" spans="7:29" x14ac:dyDescent="0.2">
      <c r="O63" s="1" t="s">
        <v>182</v>
      </c>
      <c r="P63" s="7">
        <v>0.14833499999999999</v>
      </c>
      <c r="Q63" s="7">
        <v>0.19063099999999999</v>
      </c>
      <c r="R63" s="7">
        <v>4.0037999999999997E-2</v>
      </c>
      <c r="S63" s="7">
        <v>0.16811400000000001</v>
      </c>
      <c r="T63" s="7">
        <v>0.118048</v>
      </c>
      <c r="U63" s="7">
        <v>-2.8427000000000001E-2</v>
      </c>
      <c r="V63" s="7">
        <v>-0.29707299999999998</v>
      </c>
      <c r="W63" s="7">
        <v>-0.33992600000000001</v>
      </c>
      <c r="X63" s="5">
        <f t="shared" si="17"/>
        <v>0.66516600000000004</v>
      </c>
      <c r="Y63" s="5">
        <f t="shared" si="18"/>
        <v>-0.66542599999999996</v>
      </c>
      <c r="AA63">
        <v>-641.66950799999995</v>
      </c>
      <c r="AB63">
        <v>-188.244362</v>
      </c>
      <c r="AC63" s="5">
        <f t="shared" si="19"/>
        <v>22.306716501555016</v>
      </c>
    </row>
    <row r="64" spans="7:29" x14ac:dyDescent="0.2">
      <c r="O64" s="1" t="s">
        <v>183</v>
      </c>
      <c r="P64" s="7">
        <v>0.131073</v>
      </c>
      <c r="Q64" s="7">
        <v>0.22186800000000001</v>
      </c>
      <c r="R64" s="7">
        <v>0.17624500000000001</v>
      </c>
      <c r="S64" s="7">
        <v>9.1160000000000005E-2</v>
      </c>
      <c r="T64" s="7">
        <v>0.18792400000000001</v>
      </c>
      <c r="U64" s="7">
        <v>-0.118394</v>
      </c>
      <c r="V64" s="7">
        <v>-0.330596</v>
      </c>
      <c r="W64" s="7">
        <v>-0.35936699999999999</v>
      </c>
      <c r="X64" s="5">
        <f t="shared" si="17"/>
        <v>0.80827000000000004</v>
      </c>
      <c r="Y64" s="5">
        <f t="shared" si="18"/>
        <v>-0.80835699999999999</v>
      </c>
      <c r="AA64">
        <v>-641.663138</v>
      </c>
      <c r="AB64">
        <v>-188.13842199999999</v>
      </c>
      <c r="AC64" s="5">
        <f t="shared" si="19"/>
        <v>22.55622817918584</v>
      </c>
    </row>
    <row r="65" spans="15:29" x14ac:dyDescent="0.2">
      <c r="O65" s="1" t="s">
        <v>154</v>
      </c>
      <c r="P65" s="7">
        <v>1.3491E-2</v>
      </c>
      <c r="Q65" s="7">
        <v>-4.2659000000000002E-2</v>
      </c>
      <c r="R65" s="7">
        <v>-4.2785999999999998E-2</v>
      </c>
      <c r="S65" s="7">
        <v>-1.3275E-2</v>
      </c>
      <c r="T65" s="7">
        <v>-2.343E-3</v>
      </c>
      <c r="U65" s="7">
        <v>0.34409000000000001</v>
      </c>
      <c r="V65" s="7">
        <v>-0.13326499999999999</v>
      </c>
      <c r="W65" s="7">
        <v>-0.123247</v>
      </c>
      <c r="X65" s="5">
        <f t="shared" si="17"/>
        <v>-8.7571999999999997E-2</v>
      </c>
      <c r="Y65" s="5">
        <f t="shared" si="18"/>
        <v>8.7578000000000017E-2</v>
      </c>
      <c r="AA65">
        <v>-641.69154000000003</v>
      </c>
      <c r="AB65">
        <v>-188.92251899999999</v>
      </c>
      <c r="AC65" s="5">
        <f t="shared" si="19"/>
        <v>-0.36856338003708811</v>
      </c>
    </row>
    <row r="66" spans="15:29" x14ac:dyDescent="0.2">
      <c r="O66" s="1" t="s">
        <v>155</v>
      </c>
      <c r="P66" s="7">
        <v>-2.7047000000000002E-2</v>
      </c>
      <c r="Q66" s="7">
        <v>4.8219999999999999E-3</v>
      </c>
      <c r="R66" s="7">
        <v>2.2159000000000002E-2</v>
      </c>
      <c r="S66" s="7">
        <v>-1.7624999999999998E-2</v>
      </c>
      <c r="T66" s="7">
        <v>9.4719999999999995E-3</v>
      </c>
      <c r="U66" s="7">
        <v>0.301929</v>
      </c>
      <c r="V66" s="7">
        <v>-0.14657300000000001</v>
      </c>
      <c r="W66" s="7">
        <v>-0.14712900000000001</v>
      </c>
      <c r="X66" s="5">
        <f t="shared" si="17"/>
        <v>-8.2189999999999989E-3</v>
      </c>
      <c r="Y66" s="5">
        <f t="shared" si="18"/>
        <v>8.2269999999999843E-3</v>
      </c>
      <c r="AA66">
        <v>-641.691554</v>
      </c>
      <c r="AB66">
        <v>-188.919815</v>
      </c>
      <c r="AC66" s="5">
        <f t="shared" si="19"/>
        <v>-0.2084904083228058</v>
      </c>
    </row>
  </sheetData>
  <mergeCells count="1">
    <mergeCell ref="P54:T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F3C0-2445-3F44-8420-B2A53D1CFC8D}">
  <dimension ref="A1:AM60"/>
  <sheetViews>
    <sheetView topLeftCell="N22" workbookViewId="0">
      <selection activeCell="O36" sqref="O36:AC46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11.33203125" customWidth="1"/>
    <col min="15" max="15" width="18.33203125" customWidth="1"/>
    <col min="20" max="20" width="18.6640625" customWidth="1"/>
  </cols>
  <sheetData>
    <row r="1" spans="1:29" x14ac:dyDescent="0.2">
      <c r="A1" s="1" t="s">
        <v>0</v>
      </c>
    </row>
    <row r="2" spans="1:29" x14ac:dyDescent="0.2">
      <c r="A2" s="1" t="s">
        <v>14</v>
      </c>
      <c r="B2">
        <v>27.211600000000001</v>
      </c>
    </row>
    <row r="3" spans="1:29" x14ac:dyDescent="0.2">
      <c r="A3" s="1" t="s">
        <v>8</v>
      </c>
      <c r="B3">
        <v>-188.9225659</v>
      </c>
      <c r="L3" s="1"/>
      <c r="AC3">
        <v>-188.6945073</v>
      </c>
    </row>
    <row r="4" spans="1:29" x14ac:dyDescent="0.2">
      <c r="A4" s="1" t="s">
        <v>19</v>
      </c>
      <c r="B4">
        <f>$B$3+$B$29</f>
        <v>-787.90494430000001</v>
      </c>
      <c r="L4" s="1"/>
    </row>
    <row r="5" spans="1:29" x14ac:dyDescent="0.2">
      <c r="L5" s="1"/>
    </row>
    <row r="6" spans="1:29" s="1" customFormat="1" x14ac:dyDescent="0.2">
      <c r="A6" s="1" t="s">
        <v>130</v>
      </c>
      <c r="C6" s="1" t="s">
        <v>4</v>
      </c>
      <c r="E6" s="1" t="s">
        <v>5</v>
      </c>
      <c r="G6" s="1" t="s">
        <v>6</v>
      </c>
      <c r="I6" s="1" t="s">
        <v>7</v>
      </c>
      <c r="S6"/>
      <c r="T6"/>
      <c r="U6"/>
    </row>
    <row r="7" spans="1:29" x14ac:dyDescent="0.2">
      <c r="A7" t="s">
        <v>67</v>
      </c>
      <c r="B7">
        <v>-598.88147000000004</v>
      </c>
      <c r="C7" t="s">
        <v>49</v>
      </c>
      <c r="D7">
        <v>-787.88959</v>
      </c>
      <c r="E7" t="s">
        <v>2</v>
      </c>
      <c r="F7">
        <v>-787.87085999999999</v>
      </c>
      <c r="G7" t="s">
        <v>24</v>
      </c>
      <c r="H7">
        <v>-787.82595000000003</v>
      </c>
      <c r="I7" t="s">
        <v>37</v>
      </c>
      <c r="J7">
        <v>-787.77165000000002</v>
      </c>
    </row>
    <row r="8" spans="1:29" x14ac:dyDescent="0.2">
      <c r="A8" t="s">
        <v>25</v>
      </c>
      <c r="B8">
        <v>-598.91323999999997</v>
      </c>
      <c r="C8" t="s">
        <v>117</v>
      </c>
      <c r="D8">
        <v>-787.91053999999997</v>
      </c>
      <c r="E8" t="s">
        <v>108</v>
      </c>
      <c r="F8">
        <v>-787.87351999999998</v>
      </c>
      <c r="G8" t="s">
        <v>69</v>
      </c>
      <c r="H8">
        <v>-787.84490000000005</v>
      </c>
      <c r="I8" t="s">
        <v>83</v>
      </c>
      <c r="J8">
        <v>-787.78985</v>
      </c>
    </row>
    <row r="9" spans="1:29" x14ac:dyDescent="0.2">
      <c r="A9" t="s">
        <v>27</v>
      </c>
      <c r="B9">
        <v>-598.91822000000002</v>
      </c>
      <c r="C9" t="s">
        <v>41</v>
      </c>
      <c r="D9">
        <v>-787.91818999999998</v>
      </c>
      <c r="E9" t="s">
        <v>75</v>
      </c>
      <c r="F9">
        <v>-787.91702999999995</v>
      </c>
      <c r="G9" t="s">
        <v>58</v>
      </c>
      <c r="H9">
        <v>-787.86301000000003</v>
      </c>
      <c r="I9" t="s">
        <v>33</v>
      </c>
      <c r="J9">
        <v>-787.79827</v>
      </c>
    </row>
    <row r="10" spans="1:29" x14ac:dyDescent="0.2">
      <c r="A10" t="s">
        <v>101</v>
      </c>
      <c r="B10">
        <v>-598.93557999999996</v>
      </c>
      <c r="C10" t="s">
        <v>108</v>
      </c>
      <c r="D10">
        <v>-787.91967</v>
      </c>
      <c r="E10" t="s">
        <v>107</v>
      </c>
      <c r="F10">
        <v>-787.91741000000002</v>
      </c>
      <c r="G10" t="s">
        <v>92</v>
      </c>
      <c r="H10">
        <v>-787.86563000000001</v>
      </c>
      <c r="I10" t="s">
        <v>76</v>
      </c>
      <c r="J10">
        <v>-787.83528000000001</v>
      </c>
      <c r="P10" s="7"/>
    </row>
    <row r="11" spans="1:29" x14ac:dyDescent="0.2">
      <c r="A11" t="s">
        <v>111</v>
      </c>
      <c r="B11">
        <v>-598.94113000000004</v>
      </c>
      <c r="C11" t="s">
        <v>54</v>
      </c>
      <c r="D11">
        <v>-787.92196999999999</v>
      </c>
      <c r="E11" t="s">
        <v>68</v>
      </c>
      <c r="F11">
        <v>-787.91822000000002</v>
      </c>
      <c r="G11" t="s">
        <v>112</v>
      </c>
      <c r="H11">
        <v>-787.86962000000005</v>
      </c>
      <c r="I11" t="s">
        <v>95</v>
      </c>
      <c r="J11">
        <v>-787.85055999999997</v>
      </c>
      <c r="P11" s="7"/>
    </row>
    <row r="12" spans="1:29" x14ac:dyDescent="0.2">
      <c r="A12" t="s">
        <v>64</v>
      </c>
      <c r="B12">
        <v>-598.94473000000005</v>
      </c>
      <c r="C12" t="s">
        <v>91</v>
      </c>
      <c r="D12">
        <v>-787.92304000000001</v>
      </c>
      <c r="E12" t="s">
        <v>54</v>
      </c>
      <c r="F12">
        <v>-787.91967</v>
      </c>
      <c r="G12" t="s">
        <v>122</v>
      </c>
      <c r="H12">
        <v>-787.87085999999999</v>
      </c>
      <c r="I12" t="s">
        <v>90</v>
      </c>
      <c r="J12">
        <v>-787.90526</v>
      </c>
      <c r="P12" s="7"/>
    </row>
    <row r="13" spans="1:29" x14ac:dyDescent="0.2">
      <c r="A13" t="s">
        <v>110</v>
      </c>
      <c r="B13">
        <v>-598.94474000000002</v>
      </c>
      <c r="C13" t="s">
        <v>100</v>
      </c>
      <c r="D13">
        <v>-787.92304999999999</v>
      </c>
      <c r="E13" t="s">
        <v>53</v>
      </c>
      <c r="F13">
        <v>-787.92304999999999</v>
      </c>
      <c r="G13" t="s">
        <v>102</v>
      </c>
      <c r="H13">
        <v>-787.87325999999996</v>
      </c>
      <c r="I13" t="s">
        <v>77</v>
      </c>
      <c r="J13">
        <v>-787.90596000000005</v>
      </c>
      <c r="P13" s="7"/>
    </row>
    <row r="14" spans="1:29" x14ac:dyDescent="0.2">
      <c r="A14" t="s">
        <v>89</v>
      </c>
      <c r="B14">
        <v>-598.95298000000003</v>
      </c>
      <c r="C14" t="s">
        <v>127</v>
      </c>
      <c r="D14">
        <v>-787.92388000000005</v>
      </c>
      <c r="E14" t="s">
        <v>69</v>
      </c>
      <c r="F14">
        <v>-787.92389000000003</v>
      </c>
      <c r="G14" t="s">
        <v>46</v>
      </c>
      <c r="H14">
        <v>-787.87792000000002</v>
      </c>
      <c r="I14" t="s">
        <v>78</v>
      </c>
      <c r="J14">
        <v>-787.90620999999999</v>
      </c>
      <c r="P14" s="7"/>
    </row>
    <row r="15" spans="1:29" x14ac:dyDescent="0.2">
      <c r="A15" t="s">
        <v>49</v>
      </c>
      <c r="B15">
        <v>-598.96564000000001</v>
      </c>
      <c r="C15" t="s">
        <v>66</v>
      </c>
      <c r="D15">
        <v>-787.92389000000003</v>
      </c>
      <c r="E15" t="s">
        <v>39</v>
      </c>
      <c r="F15">
        <v>-787.93422999999996</v>
      </c>
      <c r="G15" t="s">
        <v>36</v>
      </c>
      <c r="H15">
        <v>-787.88122999999996</v>
      </c>
      <c r="I15" t="s">
        <v>47</v>
      </c>
      <c r="J15">
        <v>-787.90647000000001</v>
      </c>
      <c r="P15" s="7"/>
    </row>
    <row r="16" spans="1:29" x14ac:dyDescent="0.2">
      <c r="A16" t="s">
        <v>119</v>
      </c>
      <c r="B16">
        <v>-598.96564999999998</v>
      </c>
      <c r="C16" t="s">
        <v>115</v>
      </c>
      <c r="D16">
        <v>-787.93422999999996</v>
      </c>
      <c r="E16" t="s">
        <v>93</v>
      </c>
      <c r="F16">
        <v>-787.93798000000004</v>
      </c>
      <c r="G16" t="s">
        <v>74</v>
      </c>
      <c r="H16">
        <v>-787.88370999999995</v>
      </c>
      <c r="I16" t="s">
        <v>62</v>
      </c>
      <c r="J16">
        <v>-787.92304999999999</v>
      </c>
      <c r="P16" s="7"/>
    </row>
    <row r="17" spans="1:39" x14ac:dyDescent="0.2">
      <c r="A17" t="s">
        <v>40</v>
      </c>
      <c r="B17">
        <v>-598.96565999999996</v>
      </c>
      <c r="C17" t="s">
        <v>99</v>
      </c>
      <c r="D17">
        <v>-787.93798000000004</v>
      </c>
      <c r="E17" t="s">
        <v>33</v>
      </c>
      <c r="F17">
        <v>-787.93958999999995</v>
      </c>
      <c r="G17" t="s">
        <v>98</v>
      </c>
      <c r="H17">
        <v>-787.89031999999997</v>
      </c>
      <c r="I17" t="s">
        <v>84</v>
      </c>
      <c r="J17">
        <v>-787.93309999999997</v>
      </c>
      <c r="P17" s="7"/>
    </row>
    <row r="18" spans="1:39" x14ac:dyDescent="0.2">
      <c r="A18" t="s">
        <v>104</v>
      </c>
      <c r="B18">
        <v>-598.97284000000002</v>
      </c>
      <c r="C18" t="s">
        <v>33</v>
      </c>
      <c r="D18">
        <v>-787.93877999999995</v>
      </c>
      <c r="E18" t="s">
        <v>67</v>
      </c>
      <c r="F18">
        <v>-787.94083999999998</v>
      </c>
      <c r="G18" t="s">
        <v>61</v>
      </c>
      <c r="H18">
        <v>-787.89278999999999</v>
      </c>
      <c r="I18" t="s">
        <v>67</v>
      </c>
      <c r="J18">
        <v>-787.93445999999994</v>
      </c>
      <c r="P18" s="7"/>
    </row>
    <row r="19" spans="1:39" x14ac:dyDescent="0.2">
      <c r="A19" t="s">
        <v>105</v>
      </c>
      <c r="B19">
        <v>-598.97976000000006</v>
      </c>
      <c r="C19" t="s">
        <v>109</v>
      </c>
      <c r="D19">
        <v>-787.93957999999998</v>
      </c>
      <c r="E19" t="s">
        <v>86</v>
      </c>
      <c r="F19">
        <v>-787.94559000000004</v>
      </c>
      <c r="G19" t="s">
        <v>118</v>
      </c>
      <c r="H19">
        <v>-787.89302999999995</v>
      </c>
      <c r="I19" t="s">
        <v>100</v>
      </c>
      <c r="J19">
        <v>-787.93678999999997</v>
      </c>
    </row>
    <row r="20" spans="1:39" x14ac:dyDescent="0.2">
      <c r="A20" t="s">
        <v>84</v>
      </c>
      <c r="B20">
        <v>-598.97977000000003</v>
      </c>
      <c r="C20" t="s">
        <v>29</v>
      </c>
      <c r="D20">
        <v>-787.93958999999995</v>
      </c>
      <c r="E20" t="s">
        <v>45</v>
      </c>
      <c r="F20">
        <v>-787.95303999999999</v>
      </c>
      <c r="G20" t="s">
        <v>27</v>
      </c>
      <c r="H20">
        <v>-787.90881000000002</v>
      </c>
      <c r="I20" t="s">
        <v>27</v>
      </c>
      <c r="J20">
        <v>-787.93947000000003</v>
      </c>
      <c r="O20" s="1" t="s">
        <v>0</v>
      </c>
      <c r="X20" s="5"/>
      <c r="Y20" s="5"/>
      <c r="AE20" s="1" t="s">
        <v>232</v>
      </c>
    </row>
    <row r="21" spans="1:39" x14ac:dyDescent="0.2">
      <c r="A21" t="s">
        <v>78</v>
      </c>
      <c r="B21">
        <v>-598.98235999999997</v>
      </c>
      <c r="C21" t="s">
        <v>79</v>
      </c>
      <c r="D21">
        <v>-787.94411000000002</v>
      </c>
      <c r="E21" t="s">
        <v>24</v>
      </c>
      <c r="F21">
        <v>-787.95630000000006</v>
      </c>
      <c r="G21" t="s">
        <v>76</v>
      </c>
      <c r="H21">
        <v>-787.91297999999995</v>
      </c>
      <c r="I21" t="s">
        <v>93</v>
      </c>
      <c r="J21">
        <v>-787.94332999999995</v>
      </c>
      <c r="P21" s="1"/>
      <c r="Q21" s="1"/>
      <c r="R21" s="1"/>
      <c r="S21" s="1"/>
    </row>
    <row r="22" spans="1:39" x14ac:dyDescent="0.2">
      <c r="A22" t="s">
        <v>52</v>
      </c>
      <c r="B22">
        <v>-598.98236999999995</v>
      </c>
      <c r="C22" t="s">
        <v>88</v>
      </c>
      <c r="D22">
        <v>-787.94559000000004</v>
      </c>
      <c r="E22" t="s">
        <v>70</v>
      </c>
      <c r="F22">
        <v>-787.96641999999997</v>
      </c>
      <c r="G22" t="s">
        <v>72</v>
      </c>
      <c r="H22">
        <v>-787.92159000000004</v>
      </c>
      <c r="I22" t="s">
        <v>110</v>
      </c>
      <c r="J22">
        <v>-787.95429000000001</v>
      </c>
      <c r="P22" s="1" t="s">
        <v>15</v>
      </c>
      <c r="Q22" s="1" t="s">
        <v>16</v>
      </c>
      <c r="R22" s="1" t="s">
        <v>17</v>
      </c>
      <c r="S22" s="1" t="s">
        <v>18</v>
      </c>
      <c r="T22" s="1" t="s">
        <v>185</v>
      </c>
      <c r="U22" s="1" t="s">
        <v>186</v>
      </c>
    </row>
    <row r="23" spans="1:39" x14ac:dyDescent="0.2">
      <c r="A23" t="s">
        <v>32</v>
      </c>
      <c r="B23">
        <v>-598.98238000000003</v>
      </c>
      <c r="C23" t="s">
        <v>31</v>
      </c>
      <c r="D23">
        <v>-787.95630000000006</v>
      </c>
      <c r="G23" t="s">
        <v>62</v>
      </c>
      <c r="H23">
        <v>-787.92283999999995</v>
      </c>
      <c r="O23" s="1" t="s">
        <v>130</v>
      </c>
      <c r="P23">
        <f>B29</f>
        <v>-598.98237840000002</v>
      </c>
      <c r="Q23">
        <v>-599.00682510000001</v>
      </c>
      <c r="R23">
        <v>-599.00888640000005</v>
      </c>
      <c r="S23">
        <v>-599.00942840000005</v>
      </c>
      <c r="T23">
        <v>-598.9730098</v>
      </c>
      <c r="U23">
        <v>-598.87580890000004</v>
      </c>
      <c r="AE23" s="2">
        <v>-596.64500999999996</v>
      </c>
      <c r="AF23" s="2">
        <v>-596.72409000000005</v>
      </c>
      <c r="AG23" s="2">
        <v>-596.73473000000001</v>
      </c>
      <c r="AH23" s="2">
        <v>-596.71703000000002</v>
      </c>
    </row>
    <row r="24" spans="1:39" x14ac:dyDescent="0.2">
      <c r="A24" t="s">
        <v>112</v>
      </c>
      <c r="B24">
        <v>-598.98239999999998</v>
      </c>
      <c r="C24" t="s">
        <v>102</v>
      </c>
      <c r="D24">
        <v>-787.95844</v>
      </c>
      <c r="G24" t="s">
        <v>75</v>
      </c>
      <c r="H24">
        <v>-787.92304999999999</v>
      </c>
      <c r="O24" s="1" t="s">
        <v>184</v>
      </c>
      <c r="P24">
        <f t="shared" ref="P24:U24" si="0">P23+$B$3</f>
        <v>-787.90494430000001</v>
      </c>
      <c r="Q24">
        <f t="shared" si="0"/>
        <v>-787.92939100000001</v>
      </c>
      <c r="R24">
        <f t="shared" si="0"/>
        <v>-787.93145230000005</v>
      </c>
      <c r="S24">
        <f t="shared" si="0"/>
        <v>-787.93199430000004</v>
      </c>
      <c r="T24">
        <f t="shared" si="0"/>
        <v>-787.89557569999999</v>
      </c>
      <c r="U24">
        <f t="shared" si="0"/>
        <v>-787.79837480000003</v>
      </c>
      <c r="W24" s="3">
        <f t="shared" ref="W24:AB24" si="1">(P24-$P$24)*$B$2</f>
        <v>0</v>
      </c>
      <c r="X24" s="3">
        <f t="shared" si="1"/>
        <v>-0.66523382171996193</v>
      </c>
      <c r="Y24" s="3">
        <f t="shared" si="1"/>
        <v>-0.72132509280096002</v>
      </c>
      <c r="Z24" s="3">
        <f t="shared" si="1"/>
        <v>-0.73607378000084644</v>
      </c>
      <c r="AA24" s="3">
        <f t="shared" si="1"/>
        <v>0.2549345957604397</v>
      </c>
      <c r="AB24" s="3">
        <f t="shared" si="1"/>
        <v>2.8999266061993954</v>
      </c>
      <c r="AC24" s="3"/>
      <c r="AD24" s="3"/>
      <c r="AE24">
        <f>AE23+$AC$3</f>
        <v>-785.3395172999999</v>
      </c>
      <c r="AF24">
        <f t="shared" ref="AF24:AH24" si="2">AF23+$AC$3</f>
        <v>-785.4185973000001</v>
      </c>
      <c r="AG24">
        <f t="shared" si="2"/>
        <v>-785.42923730000007</v>
      </c>
      <c r="AH24">
        <f t="shared" si="2"/>
        <v>-785.41153729999996</v>
      </c>
      <c r="AJ24" s="3">
        <f>(AE24-$AE$24)*$B$2</f>
        <v>0</v>
      </c>
      <c r="AK24" s="3">
        <f>(AF24-$AE$24)*$B$2</f>
        <v>-2.1518933280055417</v>
      </c>
      <c r="AL24" s="3">
        <f>(AG24-$AE$24)*$B$2</f>
        <v>-2.441424752004635</v>
      </c>
      <c r="AM24" s="3">
        <f>(AH24-$AE$24)*$B$2</f>
        <v>-1.9597794320017938</v>
      </c>
    </row>
    <row r="25" spans="1:39" x14ac:dyDescent="0.2">
      <c r="A25" s="2" t="s">
        <v>100</v>
      </c>
      <c r="B25" s="2">
        <v>-598.98240999999996</v>
      </c>
      <c r="C25" t="s">
        <v>77</v>
      </c>
      <c r="D25">
        <v>-787.96022000000005</v>
      </c>
      <c r="G25" t="s">
        <v>50</v>
      </c>
      <c r="H25">
        <v>-787.92389000000003</v>
      </c>
      <c r="J25">
        <f>(B4-H25)*B2</f>
        <v>0.51554281012047609</v>
      </c>
      <c r="O25" s="1" t="s">
        <v>9</v>
      </c>
      <c r="P25">
        <v>-787.92389330100002</v>
      </c>
      <c r="Q25">
        <v>-787.93993784199995</v>
      </c>
      <c r="R25">
        <v>-787.94220798000003</v>
      </c>
      <c r="S25">
        <v>-787.92155602399998</v>
      </c>
      <c r="V25" s="1" t="s">
        <v>9</v>
      </c>
      <c r="W25" s="3">
        <f t="shared" ref="W25:W33" si="3">(P25-$P$24)*$B$2</f>
        <v>-0.515632635611871</v>
      </c>
      <c r="X25" s="3">
        <f t="shared" ref="X25:X33" si="4">(Q25-$P$24)*$B$2</f>
        <v>-0.95223026748552153</v>
      </c>
      <c r="Y25" s="3">
        <f t="shared" ref="Y25:Y33" si="5">(R25-$P$24)*$B$2</f>
        <v>-1.0140043546886441</v>
      </c>
      <c r="Z25" s="3">
        <f t="shared" ref="Z25:Z33" si="6">(S25-$P$24)*$B$2</f>
        <v>-0.45203158879764155</v>
      </c>
      <c r="AE25" s="2">
        <v>-785.43880999999999</v>
      </c>
      <c r="AF25" s="2">
        <v>-785.45550000000003</v>
      </c>
      <c r="AG25" s="2">
        <v>-785.47103000000004</v>
      </c>
      <c r="AH25" s="2">
        <v>-785.41971000000001</v>
      </c>
      <c r="AJ25" s="3">
        <f>(AE25-$AE$24)*$B$2</f>
        <v>-2.7019132353224986</v>
      </c>
      <c r="AK25" s="3">
        <f>(AF25-$AE$24)*$B$2</f>
        <v>-3.1560748393235767</v>
      </c>
      <c r="AL25" s="3">
        <f>(AG25-$AE$24)*$B$2</f>
        <v>-3.5786709873239166</v>
      </c>
      <c r="AM25" s="3">
        <f>(AH25-$AE$24)*$B$2</f>
        <v>-2.1821716753230334</v>
      </c>
    </row>
    <row r="26" spans="1:39" x14ac:dyDescent="0.2">
      <c r="A26" t="s">
        <v>63</v>
      </c>
      <c r="B26">
        <v>-598.98338000000001</v>
      </c>
      <c r="C26" t="s">
        <v>89</v>
      </c>
      <c r="D26">
        <v>-787.96641</v>
      </c>
      <c r="G26" t="s">
        <v>107</v>
      </c>
      <c r="H26">
        <v>-787.92930999999999</v>
      </c>
      <c r="O26" s="1" t="s">
        <v>10</v>
      </c>
      <c r="P26">
        <v>-787.93533940299994</v>
      </c>
      <c r="Q26">
        <v>-787.95569014700004</v>
      </c>
      <c r="R26">
        <v>-787.95076699499998</v>
      </c>
      <c r="S26">
        <v>-787.92129421000004</v>
      </c>
      <c r="V26" s="1" t="s">
        <v>10</v>
      </c>
      <c r="W26" s="3">
        <f t="shared" si="3"/>
        <v>-0.82709938479296408</v>
      </c>
      <c r="X26" s="3">
        <f t="shared" si="4"/>
        <v>-1.3808756902260206</v>
      </c>
      <c r="Y26" s="3">
        <f t="shared" si="5"/>
        <v>-1.2469088472611789</v>
      </c>
      <c r="Z26" s="3">
        <f t="shared" si="6"/>
        <v>-0.44490721095683899</v>
      </c>
      <c r="AC26" s="25">
        <f>W26-W25</f>
        <v>-0.31146674918109307</v>
      </c>
      <c r="AE26" s="2">
        <v>-785.41841999999997</v>
      </c>
      <c r="AF26" s="2">
        <v>-785.45318999999995</v>
      </c>
      <c r="AG26" s="2">
        <v>-785.44890999999996</v>
      </c>
      <c r="AH26" s="2">
        <v>-785.42588000000001</v>
      </c>
      <c r="AJ26" s="3">
        <f>(AE26-$AE$24)*$B$2</f>
        <v>-2.1470687113219453</v>
      </c>
      <c r="AK26" s="3">
        <f>(AF26-$AE$24)*$B$2</f>
        <v>-3.0932160433214126</v>
      </c>
      <c r="AL26" s="3">
        <f>(AG26-$AE$24)*$B$2</f>
        <v>-2.9767503953215684</v>
      </c>
      <c r="AM26" s="3">
        <f>(AH26-$AE$24)*$B$2</f>
        <v>-2.3500672473229609</v>
      </c>
    </row>
    <row r="27" spans="1:39" x14ac:dyDescent="0.2">
      <c r="A27" t="s">
        <v>70</v>
      </c>
      <c r="B27">
        <v>-598.98395000000005</v>
      </c>
      <c r="C27" t="s">
        <v>59</v>
      </c>
      <c r="D27">
        <v>-787.96641999999997</v>
      </c>
      <c r="G27" t="s">
        <v>117</v>
      </c>
      <c r="H27">
        <v>-787.93320000000006</v>
      </c>
      <c r="O27" s="13" t="s">
        <v>11</v>
      </c>
      <c r="P27">
        <v>-787.96641658800002</v>
      </c>
      <c r="Q27" s="2">
        <v>-787.97735086900002</v>
      </c>
      <c r="R27" s="1">
        <v>-787.98209668899995</v>
      </c>
      <c r="S27">
        <v>-787.95101002800004</v>
      </c>
      <c r="V27" s="13" t="s">
        <v>11</v>
      </c>
      <c r="W27" s="3">
        <f t="shared" si="3"/>
        <v>-1.6727593121409221</v>
      </c>
      <c r="X27" s="3">
        <f t="shared" si="4"/>
        <v>-1.9702985930006411</v>
      </c>
      <c r="Y27" s="3">
        <f t="shared" si="5"/>
        <v>-2.0994399485106143</v>
      </c>
      <c r="Z27" s="3">
        <f t="shared" si="6"/>
        <v>-1.25352216404563</v>
      </c>
      <c r="AE27" s="2">
        <v>-785.45851000000005</v>
      </c>
      <c r="AF27" s="2">
        <v>-785.46672000000001</v>
      </c>
      <c r="AG27" s="2">
        <v>-785.47180000000003</v>
      </c>
      <c r="AH27" s="2">
        <v>-785.44609000000003</v>
      </c>
      <c r="AJ27" s="3">
        <f>(AE27-$AE$24)*$B$2</f>
        <v>-3.2379817553240531</v>
      </c>
      <c r="AK27" s="3">
        <f>(AF27-$AE$24)*$B$2</f>
        <v>-3.4613889913230396</v>
      </c>
      <c r="AL27" s="3">
        <f>(AG27-$AE$24)*$B$2</f>
        <v>-3.5996239193236068</v>
      </c>
      <c r="AM27" s="3">
        <f>(AH27-$AE$24)*$B$2</f>
        <v>-2.9000136833235066</v>
      </c>
    </row>
    <row r="28" spans="1:39" x14ac:dyDescent="0.2">
      <c r="A28" t="s">
        <v>48</v>
      </c>
      <c r="B28">
        <v>-598.98396000000002</v>
      </c>
      <c r="G28" t="s">
        <v>91</v>
      </c>
      <c r="H28">
        <v>-787.93422999999996</v>
      </c>
      <c r="O28" s="13" t="s">
        <v>12</v>
      </c>
      <c r="P28">
        <v>-787.92594481799995</v>
      </c>
      <c r="Q28" s="2">
        <v>-787.94594425800005</v>
      </c>
      <c r="R28">
        <v>-787.94571218900001</v>
      </c>
      <c r="S28">
        <v>-787.93933596600004</v>
      </c>
      <c r="V28" s="13" t="s">
        <v>12</v>
      </c>
      <c r="W28" s="3">
        <f t="shared" si="3"/>
        <v>-0.5714576956070877</v>
      </c>
      <c r="X28" s="3">
        <f t="shared" si="4"/>
        <v>-1.1156744571139723</v>
      </c>
      <c r="Y28" s="3">
        <f t="shared" si="5"/>
        <v>-1.1093594883122444</v>
      </c>
      <c r="Z28" s="3">
        <f t="shared" si="6"/>
        <v>-0.935852258526503</v>
      </c>
      <c r="AC28" s="25">
        <f>W28-W27</f>
        <v>1.1013016165338345</v>
      </c>
      <c r="AE28" s="2">
        <v>-785.42942000000005</v>
      </c>
      <c r="AF28" s="2">
        <v>-785.44266000000005</v>
      </c>
      <c r="AG28" s="2">
        <v>-785.44506000000001</v>
      </c>
      <c r="AH28" s="2">
        <v>-785.43825000000004</v>
      </c>
      <c r="AJ28" s="3">
        <f>(AE28-$AE$24)*$B$2</f>
        <v>-2.4463963113241483</v>
      </c>
      <c r="AK28" s="3">
        <f>(AF28-$AE$24)*$B$2</f>
        <v>-2.806677895324043</v>
      </c>
      <c r="AL28" s="3">
        <f>(AG28-$AE$24)*$B$2</f>
        <v>-2.8719857353231175</v>
      </c>
      <c r="AM28" s="3">
        <f>(AH28-$AE$24)*$B$2</f>
        <v>-2.6866747393238493</v>
      </c>
    </row>
    <row r="29" spans="1:39" x14ac:dyDescent="0.2">
      <c r="A29" s="1" t="s">
        <v>3</v>
      </c>
      <c r="B29" s="1">
        <v>-598.98237840000002</v>
      </c>
      <c r="G29" t="s">
        <v>35</v>
      </c>
      <c r="H29">
        <v>-787.93574000000001</v>
      </c>
      <c r="O29" s="13" t="s">
        <v>13</v>
      </c>
      <c r="P29">
        <v>-787.93320414799996</v>
      </c>
      <c r="Q29">
        <v>-787.94842950400005</v>
      </c>
      <c r="R29">
        <v>-787.95219268599999</v>
      </c>
      <c r="S29">
        <v>-787.93396905199995</v>
      </c>
      <c r="V29" s="13" t="s">
        <v>13</v>
      </c>
      <c r="W29" s="3">
        <f t="shared" si="3"/>
        <v>-0.76899567983538097</v>
      </c>
      <c r="X29" s="3">
        <f t="shared" si="4"/>
        <v>-1.1833019771673547</v>
      </c>
      <c r="Y29" s="3">
        <f t="shared" si="5"/>
        <v>-1.2857041804770117</v>
      </c>
      <c r="Z29" s="3">
        <f t="shared" si="6"/>
        <v>-0.78980994152159845</v>
      </c>
      <c r="AE29" s="2">
        <v>-785.44158000000004</v>
      </c>
      <c r="AF29" s="2">
        <v>-785.44804999999997</v>
      </c>
      <c r="AG29" s="2">
        <v>-785.4769</v>
      </c>
      <c r="AH29" s="2">
        <v>-785.43379000000004</v>
      </c>
      <c r="AJ29" s="3">
        <f>(AE29-$AE$24)*$B$2</f>
        <v>-2.7772893673239958</v>
      </c>
      <c r="AK29" s="3">
        <f>(AF29-$AE$24)*$B$2</f>
        <v>-2.9533484193218742</v>
      </c>
      <c r="AL29" s="3">
        <f>(AG29-$AE$24)*$B$2</f>
        <v>-3.7384030793227998</v>
      </c>
      <c r="AM29" s="3">
        <f>(AH29-$AE$24)*$B$2</f>
        <v>-2.5653110033239965</v>
      </c>
    </row>
    <row r="30" spans="1:39" x14ac:dyDescent="0.2">
      <c r="A30" t="s">
        <v>26</v>
      </c>
      <c r="B30">
        <v>-598.98338000000001</v>
      </c>
      <c r="G30" t="s">
        <v>82</v>
      </c>
      <c r="H30">
        <v>-787.94397000000004</v>
      </c>
      <c r="O30" s="13" t="s">
        <v>20</v>
      </c>
      <c r="P30" s="2">
        <v>-787.92652677399997</v>
      </c>
      <c r="Q30">
        <v>-787.94355771999994</v>
      </c>
      <c r="R30">
        <v>-787.94728977499994</v>
      </c>
      <c r="S30">
        <v>-787.93272286499996</v>
      </c>
      <c r="V30" s="13" t="s">
        <v>20</v>
      </c>
      <c r="W30" s="3">
        <f t="shared" si="3"/>
        <v>-0.58729364949720719</v>
      </c>
      <c r="X30" s="3">
        <f t="shared" si="4"/>
        <v>-1.0507329396701846</v>
      </c>
      <c r="Y30" s="3">
        <f t="shared" si="5"/>
        <v>-1.1522881275081955</v>
      </c>
      <c r="Z30" s="3">
        <f t="shared" si="6"/>
        <v>-0.75589919935260363</v>
      </c>
      <c r="AC30" s="25">
        <f>W30-W29</f>
        <v>0.18170203033817378</v>
      </c>
      <c r="AE30" s="2">
        <v>-785.43967999999995</v>
      </c>
      <c r="AF30" s="2">
        <v>-785.44961999999998</v>
      </c>
      <c r="AG30" s="2">
        <v>-785.46433000000002</v>
      </c>
      <c r="AH30" s="2">
        <v>-785.43210999999997</v>
      </c>
      <c r="AJ30" s="3">
        <f>(AE30-$AE$24)*$B$2</f>
        <v>-2.7255873273215059</v>
      </c>
      <c r="AK30" s="3">
        <f>(AF30-$AE$24)*$B$2</f>
        <v>-2.9960706313222869</v>
      </c>
      <c r="AL30" s="3">
        <f>(AG30-$AE$24)*$B$2</f>
        <v>-3.3963532673232781</v>
      </c>
      <c r="AM30" s="3">
        <f>(AH30-$AE$24)*$B$2</f>
        <v>-2.5195955153218601</v>
      </c>
    </row>
    <row r="31" spans="1:39" x14ac:dyDescent="0.2">
      <c r="A31" t="s">
        <v>56</v>
      </c>
      <c r="B31">
        <v>-598.98396000000002</v>
      </c>
      <c r="G31" t="s">
        <v>53</v>
      </c>
      <c r="H31">
        <v>-787.94493999999997</v>
      </c>
      <c r="O31" s="13" t="s">
        <v>21</v>
      </c>
      <c r="P31" s="2">
        <v>-787.96023111600005</v>
      </c>
      <c r="Q31">
        <v>-787.97421358600002</v>
      </c>
      <c r="R31">
        <v>-787.97888698400004</v>
      </c>
      <c r="S31">
        <v>-787.95079615600002</v>
      </c>
      <c r="V31" s="13" t="s">
        <v>21</v>
      </c>
      <c r="W31" s="3">
        <f t="shared" si="3"/>
        <v>-1.5044427222665355</v>
      </c>
      <c r="X31" s="3">
        <f t="shared" si="4"/>
        <v>-1.8849281029178158</v>
      </c>
      <c r="Y31" s="3">
        <f t="shared" si="5"/>
        <v>-2.0120987399352317</v>
      </c>
      <c r="Z31" s="3">
        <f t="shared" si="6"/>
        <v>-1.2477023647299526</v>
      </c>
      <c r="AE31" s="2">
        <v>-785.47842000000003</v>
      </c>
      <c r="AF31" s="2">
        <v>-785.48099000000002</v>
      </c>
      <c r="AG31" s="2">
        <v>-785.47726</v>
      </c>
      <c r="AH31" s="2">
        <v>-785.44848999999999</v>
      </c>
      <c r="AJ31" s="3">
        <f>(AE31-$AE$24)*$B$2</f>
        <v>-3.779764711323554</v>
      </c>
      <c r="AK31" s="3">
        <f>(AF31-$AE$24)*$B$2</f>
        <v>-3.8496985233233234</v>
      </c>
      <c r="AL31" s="3">
        <f>(AG31-$AE$24)*$B$2</f>
        <v>-3.7481992553228158</v>
      </c>
      <c r="AM31" s="3">
        <f>(AH31-$AE$24)*$B$2</f>
        <v>-2.9653215233225811</v>
      </c>
    </row>
    <row r="32" spans="1:39" x14ac:dyDescent="0.2">
      <c r="G32" t="s">
        <v>105</v>
      </c>
      <c r="H32">
        <v>-787.94606999999996</v>
      </c>
      <c r="O32" s="13" t="s">
        <v>22</v>
      </c>
      <c r="P32" s="2">
        <v>-787.76344431500002</v>
      </c>
      <c r="Q32">
        <v>-787.76904702800005</v>
      </c>
      <c r="R32">
        <v>-787.77364390000002</v>
      </c>
      <c r="S32">
        <v>-787.77845782300005</v>
      </c>
      <c r="V32" s="13" t="s">
        <v>22</v>
      </c>
      <c r="W32" s="3">
        <f t="shared" si="3"/>
        <v>3.8504409918258866</v>
      </c>
      <c r="X32" s="3">
        <f t="shared" si="4"/>
        <v>3.697982206754264</v>
      </c>
      <c r="Y32" s="3">
        <f t="shared" si="5"/>
        <v>3.5728939646396309</v>
      </c>
      <c r="Z32" s="3">
        <f t="shared" si="6"/>
        <v>3.441899417532047</v>
      </c>
      <c r="AC32" s="25">
        <f>W32-W31</f>
        <v>5.3548837140924217</v>
      </c>
      <c r="AE32" s="2">
        <v>-785.27954999999997</v>
      </c>
      <c r="AF32" s="2">
        <v>-785.27971000000002</v>
      </c>
      <c r="AG32" s="2">
        <v>-785.27212999999995</v>
      </c>
      <c r="AH32" s="2">
        <v>-785.29001000000005</v>
      </c>
      <c r="AJ32" s="3">
        <f>(AE32-$AE$24)*$B$2</f>
        <v>1.6318061806779776</v>
      </c>
      <c r="AK32" s="3">
        <f>(AF32-$AE$24)*$B$2</f>
        <v>1.6274523246765955</v>
      </c>
      <c r="AL32" s="3">
        <f>(AG32-$AE$24)*$B$2</f>
        <v>1.8337162526786477</v>
      </c>
      <c r="AM32" s="3">
        <f>(AH32-$AE$24)*$B$2</f>
        <v>1.3471728446757985</v>
      </c>
    </row>
    <row r="33" spans="2:39" x14ac:dyDescent="0.2">
      <c r="G33" t="s">
        <v>26</v>
      </c>
      <c r="H33">
        <v>-787.94680000000005</v>
      </c>
      <c r="O33" s="13" t="s">
        <v>23</v>
      </c>
      <c r="P33" s="2">
        <v>-787.80698548199996</v>
      </c>
      <c r="Q33">
        <v>-787.81083675800005</v>
      </c>
      <c r="R33" s="5">
        <v>-787.81998585600002</v>
      </c>
      <c r="S33">
        <v>-787.780635061</v>
      </c>
      <c r="V33" s="13" t="s">
        <v>23</v>
      </c>
      <c r="W33" s="3">
        <f t="shared" si="3"/>
        <v>2.6656161718902127</v>
      </c>
      <c r="X33" s="3">
        <f t="shared" si="4"/>
        <v>2.5608167898861289</v>
      </c>
      <c r="Y33" s="3">
        <f t="shared" si="5"/>
        <v>2.3118551947502479</v>
      </c>
      <c r="Z33" s="3">
        <f t="shared" si="6"/>
        <v>3.3826532879727509</v>
      </c>
      <c r="AE33" s="2">
        <v>-785.32412999999997</v>
      </c>
      <c r="AF33" s="2">
        <v>-785.32429000000002</v>
      </c>
      <c r="AG33" s="2">
        <v>-785.32443999999998</v>
      </c>
      <c r="AH33" s="2">
        <v>-785.30223999999998</v>
      </c>
      <c r="AJ33" s="3">
        <f>(AE33-$AE$24)*$B$2</f>
        <v>0.4187130526780784</v>
      </c>
      <c r="AK33" s="3">
        <f>(AF33-$AE$24)*$B$2</f>
        <v>0.41435919667669641</v>
      </c>
      <c r="AL33" s="3">
        <f>(AG33-$AE$24)*$B$2</f>
        <v>0.41027745667772103</v>
      </c>
      <c r="AM33" s="3">
        <f>(AH33-$AE$24)*$B$2</f>
        <v>1.0143749766776666</v>
      </c>
    </row>
    <row r="34" spans="2:39" x14ac:dyDescent="0.2">
      <c r="B34">
        <f>(B31-B25)*B2</f>
        <v>-4.2177980001786866E-2</v>
      </c>
      <c r="G34" t="s">
        <v>66</v>
      </c>
      <c r="H34">
        <v>-787.94735000000003</v>
      </c>
    </row>
    <row r="35" spans="2:39" x14ac:dyDescent="0.2">
      <c r="G35" t="s">
        <v>89</v>
      </c>
      <c r="H35">
        <v>-787.94847000000004</v>
      </c>
    </row>
    <row r="36" spans="2:39" x14ac:dyDescent="0.2">
      <c r="G36" t="s">
        <v>47</v>
      </c>
      <c r="H36">
        <v>-787.94991000000005</v>
      </c>
      <c r="O36" s="1"/>
      <c r="P36" s="1" t="s">
        <v>216</v>
      </c>
      <c r="Q36" s="1" t="s">
        <v>216</v>
      </c>
      <c r="R36" s="1" t="s">
        <v>236</v>
      </c>
      <c r="S36" s="19" t="s">
        <v>222</v>
      </c>
      <c r="T36" s="19" t="s">
        <v>222</v>
      </c>
      <c r="U36" s="19" t="s">
        <v>223</v>
      </c>
      <c r="V36" s="19" t="s">
        <v>224</v>
      </c>
      <c r="W36" s="1" t="s">
        <v>217</v>
      </c>
      <c r="X36" s="20" t="s">
        <v>225</v>
      </c>
      <c r="Y36" s="20" t="s">
        <v>226</v>
      </c>
      <c r="Z36" s="1" t="s">
        <v>227</v>
      </c>
      <c r="AA36" s="1" t="s">
        <v>228</v>
      </c>
      <c r="AB36" s="1" t="s">
        <v>243</v>
      </c>
      <c r="AC36" s="1" t="s">
        <v>233</v>
      </c>
    </row>
    <row r="37" spans="2:39" x14ac:dyDescent="0.2">
      <c r="G37" t="s">
        <v>119</v>
      </c>
      <c r="H37">
        <v>-787.95140000000004</v>
      </c>
      <c r="O37" s="1" t="s">
        <v>221</v>
      </c>
      <c r="P37" s="1"/>
      <c r="Q37" s="1"/>
      <c r="R37" s="1"/>
      <c r="S37" s="19"/>
      <c r="W37" s="1"/>
      <c r="X37" s="23">
        <v>-0.21464</v>
      </c>
      <c r="Y37" s="23">
        <v>-0.16830999999999999</v>
      </c>
      <c r="Z37" s="4"/>
      <c r="AA37" s="4"/>
    </row>
    <row r="38" spans="2:39" x14ac:dyDescent="0.2">
      <c r="G38" t="s">
        <v>71</v>
      </c>
      <c r="H38">
        <v>-787.95222999999999</v>
      </c>
      <c r="O38" s="1" t="s">
        <v>9</v>
      </c>
      <c r="P38">
        <v>1.1850000000000001</v>
      </c>
      <c r="Q38">
        <v>1.1919999999999999</v>
      </c>
      <c r="R38">
        <v>178.33</v>
      </c>
      <c r="S38">
        <v>552.17280000000005</v>
      </c>
      <c r="T38">
        <v>564.17840000000001</v>
      </c>
      <c r="U38">
        <v>1276.7019</v>
      </c>
      <c r="V38">
        <v>2336.0679</v>
      </c>
      <c r="W38" s="1"/>
      <c r="X38">
        <v>-0.20602000000000001</v>
      </c>
      <c r="Y38">
        <v>-0.1623</v>
      </c>
      <c r="Z38" s="5">
        <f>X52</f>
        <v>-0.120835</v>
      </c>
      <c r="AA38" s="5">
        <f>Y52</f>
        <v>0.12101100000000002</v>
      </c>
      <c r="AB38" s="5">
        <f>W25</f>
        <v>-0.515632635611871</v>
      </c>
      <c r="AC38" s="5">
        <f>AC52</f>
        <v>-0.54702121621150923</v>
      </c>
    </row>
    <row r="39" spans="2:39" x14ac:dyDescent="0.2">
      <c r="G39" t="s">
        <v>106</v>
      </c>
      <c r="H39">
        <v>-787.95303999999999</v>
      </c>
      <c r="O39" s="1" t="s">
        <v>10</v>
      </c>
      <c r="P39">
        <v>1.2150000000000001</v>
      </c>
      <c r="Q39">
        <v>1.294</v>
      </c>
      <c r="R39">
        <v>145.41</v>
      </c>
      <c r="S39">
        <v>546.26179999999999</v>
      </c>
      <c r="T39">
        <v>647.68529999999998</v>
      </c>
      <c r="U39">
        <v>1066.4911</v>
      </c>
      <c r="V39">
        <v>1862.3710000000001</v>
      </c>
      <c r="W39">
        <v>-34.267699999999998</v>
      </c>
      <c r="X39">
        <v>-0.23724000000000001</v>
      </c>
      <c r="Y39">
        <v>-0.19405</v>
      </c>
      <c r="Z39" s="5">
        <f t="shared" ref="Z39:AA39" si="7">X53</f>
        <v>0.24693400000000001</v>
      </c>
      <c r="AA39" s="5">
        <f t="shared" si="7"/>
        <v>-0.24710199999999999</v>
      </c>
      <c r="AB39" s="5">
        <f t="shared" ref="AB39:AB46" si="8">W26</f>
        <v>-0.82709938479296408</v>
      </c>
      <c r="AC39" s="5">
        <f t="shared" ref="AC39:AC46" si="9">AC53</f>
        <v>0.24178586900752685</v>
      </c>
    </row>
    <row r="40" spans="2:39" x14ac:dyDescent="0.2">
      <c r="G40" t="s">
        <v>96</v>
      </c>
      <c r="H40">
        <v>-787.95537999999999</v>
      </c>
      <c r="O40" s="13" t="s">
        <v>11</v>
      </c>
      <c r="P40">
        <v>1.2509999999999999</v>
      </c>
      <c r="Q40">
        <v>1.298</v>
      </c>
      <c r="R40">
        <v>133.21</v>
      </c>
      <c r="S40">
        <v>573.39930000000004</v>
      </c>
      <c r="T40">
        <v>767.55510000000004</v>
      </c>
      <c r="U40">
        <v>1152.5905</v>
      </c>
      <c r="V40">
        <v>1634.2055</v>
      </c>
      <c r="X40">
        <v>-0.23291000000000001</v>
      </c>
      <c r="Y40">
        <v>-0.18442</v>
      </c>
      <c r="Z40" s="5">
        <f t="shared" ref="Z40:AA40" si="10">X54</f>
        <v>0.29500300000000002</v>
      </c>
      <c r="AA40" s="5">
        <f t="shared" si="10"/>
        <v>-0.294875</v>
      </c>
      <c r="AB40" s="5">
        <f t="shared" si="8"/>
        <v>-1.6727593121409221</v>
      </c>
      <c r="AC40" s="5">
        <f t="shared" si="9"/>
        <v>-9.7656663540076849E-2</v>
      </c>
    </row>
    <row r="41" spans="2:39" x14ac:dyDescent="0.2">
      <c r="G41" t="s">
        <v>83</v>
      </c>
      <c r="H41">
        <v>-787.95599000000004</v>
      </c>
      <c r="K41">
        <f>MIN(D7:J51)</f>
        <v>-787.96878000000004</v>
      </c>
      <c r="O41" s="13" t="s">
        <v>12</v>
      </c>
      <c r="P41">
        <v>1.2549999999999999</v>
      </c>
      <c r="Q41">
        <v>1.278</v>
      </c>
      <c r="R41">
        <v>140.36000000000001</v>
      </c>
      <c r="S41">
        <v>448.95569999999998</v>
      </c>
      <c r="T41">
        <v>623.1653</v>
      </c>
      <c r="U41">
        <v>1079.2427</v>
      </c>
      <c r="V41">
        <v>1675.0853</v>
      </c>
      <c r="W41">
        <v>-169.54419999999999</v>
      </c>
      <c r="X41">
        <v>-0.24171999999999999</v>
      </c>
      <c r="Y41">
        <v>-0.19034000000000001</v>
      </c>
      <c r="Z41" s="5">
        <f t="shared" ref="Z41:AA41" si="11">X55</f>
        <v>0.26352999999999999</v>
      </c>
      <c r="AA41" s="5">
        <f t="shared" si="11"/>
        <v>-0.26349400000000001</v>
      </c>
      <c r="AB41" s="5">
        <f t="shared" si="8"/>
        <v>-0.5714576956070877</v>
      </c>
      <c r="AC41" s="5">
        <f t="shared" si="9"/>
        <v>0.7712306773912162</v>
      </c>
    </row>
    <row r="42" spans="2:39" x14ac:dyDescent="0.2">
      <c r="G42" t="s">
        <v>109</v>
      </c>
      <c r="H42">
        <v>-787.95600000000002</v>
      </c>
      <c r="O42" s="13" t="s">
        <v>13</v>
      </c>
      <c r="P42">
        <v>1.2090000000000001</v>
      </c>
      <c r="Q42">
        <v>3.2639999999999998</v>
      </c>
      <c r="R42">
        <v>103.51</v>
      </c>
      <c r="S42">
        <v>462.9402</v>
      </c>
      <c r="T42">
        <v>630.62490000000003</v>
      </c>
      <c r="U42">
        <v>838.07809999999995</v>
      </c>
      <c r="V42">
        <v>1764.8714</v>
      </c>
      <c r="X42">
        <v>-0.25786999999999999</v>
      </c>
      <c r="Y42">
        <v>-0.20169999999999999</v>
      </c>
      <c r="Z42" s="5">
        <f t="shared" ref="Z42:AA42" si="12">X56</f>
        <v>0.42010999999999998</v>
      </c>
      <c r="AA42" s="5">
        <f t="shared" si="12"/>
        <v>-0.42016599999999998</v>
      </c>
      <c r="AB42" s="5">
        <f t="shared" si="8"/>
        <v>-0.76899567983538097</v>
      </c>
      <c r="AC42" s="5">
        <f t="shared" si="9"/>
        <v>7.1068713139625386</v>
      </c>
    </row>
    <row r="43" spans="2:39" x14ac:dyDescent="0.2">
      <c r="G43" t="s">
        <v>32</v>
      </c>
      <c r="H43">
        <v>-787.95630000000006</v>
      </c>
      <c r="O43" s="13" t="s">
        <v>20</v>
      </c>
      <c r="P43">
        <v>1.1890000000000001</v>
      </c>
      <c r="Q43">
        <v>3.2519999999999998</v>
      </c>
      <c r="R43">
        <v>92.49</v>
      </c>
      <c r="S43">
        <v>435.99599999999998</v>
      </c>
      <c r="T43">
        <v>510.32100000000003</v>
      </c>
      <c r="U43">
        <v>835.26499999999999</v>
      </c>
      <c r="V43">
        <v>1894.3152</v>
      </c>
      <c r="W43">
        <v>-227.54509999999999</v>
      </c>
      <c r="X43">
        <v>-0.24823999999999999</v>
      </c>
      <c r="Y43">
        <v>-0.19969000000000001</v>
      </c>
      <c r="Z43" s="5">
        <f t="shared" ref="Z43:AA43" si="13">X57</f>
        <v>0.32780799999999999</v>
      </c>
      <c r="AA43" s="5">
        <f t="shared" si="13"/>
        <v>-0.327878</v>
      </c>
      <c r="AB43" s="5">
        <f t="shared" si="8"/>
        <v>-0.58729364949720719</v>
      </c>
      <c r="AC43" s="5">
        <f t="shared" si="9"/>
        <v>7.430998858702301</v>
      </c>
    </row>
    <row r="44" spans="2:39" x14ac:dyDescent="0.2">
      <c r="G44" t="s">
        <v>29</v>
      </c>
      <c r="H44">
        <v>-787.95655999999997</v>
      </c>
      <c r="O44" s="13" t="s">
        <v>21</v>
      </c>
      <c r="P44">
        <v>1.1759999999999999</v>
      </c>
      <c r="Q44">
        <v>4.609</v>
      </c>
      <c r="R44">
        <v>116.23</v>
      </c>
      <c r="S44">
        <v>404.15260000000001</v>
      </c>
      <c r="T44">
        <v>524.1259</v>
      </c>
      <c r="U44">
        <v>873.85640000000001</v>
      </c>
      <c r="V44">
        <v>2005.8629000000001</v>
      </c>
      <c r="X44">
        <v>-0.25566</v>
      </c>
      <c r="Y44">
        <v>-0.20346</v>
      </c>
      <c r="Z44" s="5">
        <f t="shared" ref="Z44:AA44" si="14">X58</f>
        <v>0.25743300000000002</v>
      </c>
      <c r="AA44" s="5">
        <f t="shared" si="14"/>
        <v>-0.25749699999999998</v>
      </c>
      <c r="AB44" s="5">
        <f t="shared" si="8"/>
        <v>-1.5044427222665355</v>
      </c>
      <c r="AC44" s="5">
        <f t="shared" si="9"/>
        <v>6.4563516751311951</v>
      </c>
    </row>
    <row r="45" spans="2:39" x14ac:dyDescent="0.2">
      <c r="G45" t="s">
        <v>87</v>
      </c>
      <c r="H45">
        <v>-787.95830999999998</v>
      </c>
      <c r="O45" s="13" t="s">
        <v>22</v>
      </c>
      <c r="P45">
        <v>2.073</v>
      </c>
      <c r="Q45">
        <v>5.0609999999999999</v>
      </c>
      <c r="R45">
        <v>109.82</v>
      </c>
      <c r="S45">
        <v>348.94290000000001</v>
      </c>
      <c r="T45">
        <v>573.77089999999998</v>
      </c>
      <c r="U45">
        <v>864.11350000000004</v>
      </c>
      <c r="V45">
        <v>918.98670000000004</v>
      </c>
      <c r="W45">
        <v>-313.29430000000002</v>
      </c>
      <c r="X45">
        <v>-0.26257999999999998</v>
      </c>
      <c r="Y45">
        <v>-0.20524000000000001</v>
      </c>
      <c r="Z45" s="5">
        <f t="shared" ref="Z45:AA45" si="15">X59</f>
        <v>0.47228499999999995</v>
      </c>
      <c r="AA45" s="5">
        <f t="shared" si="15"/>
        <v>-0.47242399999999996</v>
      </c>
      <c r="AB45" s="5">
        <f t="shared" si="8"/>
        <v>3.8504409918258866</v>
      </c>
      <c r="AC45" s="5">
        <f t="shared" si="9"/>
        <v>20.43410162042419</v>
      </c>
    </row>
    <row r="46" spans="2:39" x14ac:dyDescent="0.2">
      <c r="G46" t="s">
        <v>33</v>
      </c>
      <c r="H46">
        <v>-787.96023000000002</v>
      </c>
      <c r="O46" s="13" t="s">
        <v>23</v>
      </c>
      <c r="P46">
        <v>3.2650000000000001</v>
      </c>
      <c r="Q46">
        <v>4.1470000000000002</v>
      </c>
      <c r="R46">
        <v>106.22</v>
      </c>
      <c r="S46">
        <v>469.58199999999999</v>
      </c>
      <c r="T46">
        <v>640.51949999999999</v>
      </c>
      <c r="U46">
        <v>864.49030000000005</v>
      </c>
      <c r="V46">
        <v>1006.0145</v>
      </c>
      <c r="X46">
        <v>-0.26689000000000002</v>
      </c>
      <c r="Y46">
        <v>-0.20685999999999999</v>
      </c>
      <c r="Z46" s="5">
        <f t="shared" ref="Z46:AA46" si="16">X60</f>
        <v>0.55629499999999998</v>
      </c>
      <c r="AA46" s="5">
        <f t="shared" si="16"/>
        <v>-0.55605899999999997</v>
      </c>
      <c r="AB46" s="5">
        <f t="shared" si="8"/>
        <v>2.6656161718902127</v>
      </c>
      <c r="AC46" s="5">
        <f t="shared" si="9"/>
        <v>24.241244820490657</v>
      </c>
    </row>
    <row r="47" spans="2:39" x14ac:dyDescent="0.2">
      <c r="G47" t="s">
        <v>55</v>
      </c>
      <c r="H47">
        <v>-787.96214999999995</v>
      </c>
      <c r="U47" s="4"/>
      <c r="V47" s="4"/>
      <c r="W47" s="4"/>
      <c r="X47" s="4"/>
      <c r="Z47" s="4"/>
    </row>
    <row r="48" spans="2:39" x14ac:dyDescent="0.2">
      <c r="G48" t="s">
        <v>43</v>
      </c>
      <c r="H48">
        <v>-787.96216000000004</v>
      </c>
      <c r="X48" s="4"/>
    </row>
    <row r="49" spans="7:29" x14ac:dyDescent="0.2">
      <c r="G49" t="s">
        <v>86</v>
      </c>
      <c r="H49">
        <v>-787.96401000000003</v>
      </c>
      <c r="X49" s="1" t="s">
        <v>227</v>
      </c>
      <c r="Y49" s="1" t="s">
        <v>228</v>
      </c>
      <c r="AA49" s="1" t="s">
        <v>234</v>
      </c>
      <c r="AB49" s="1" t="s">
        <v>235</v>
      </c>
      <c r="AC49" s="1" t="s">
        <v>233</v>
      </c>
    </row>
    <row r="50" spans="7:29" x14ac:dyDescent="0.2">
      <c r="G50" s="1" t="s">
        <v>30</v>
      </c>
      <c r="H50" s="1">
        <v>-787.96641999999997</v>
      </c>
      <c r="J50">
        <f>(B4-H50)*B2</f>
        <v>1.67285215811891</v>
      </c>
      <c r="P50" s="21" t="s">
        <v>229</v>
      </c>
      <c r="Q50" s="21"/>
      <c r="R50" s="21"/>
      <c r="S50" s="21"/>
      <c r="T50" s="21"/>
      <c r="U50" s="22" t="s">
        <v>231</v>
      </c>
      <c r="V50" s="4" t="s">
        <v>230</v>
      </c>
      <c r="W50" s="4" t="s">
        <v>230</v>
      </c>
    </row>
    <row r="51" spans="7:29" x14ac:dyDescent="0.2">
      <c r="G51" t="s">
        <v>63</v>
      </c>
      <c r="H51">
        <v>-787.96878000000004</v>
      </c>
      <c r="O51" s="1" t="s">
        <v>221</v>
      </c>
      <c r="P51">
        <v>-2.6082999999999999E-2</v>
      </c>
      <c r="Q51">
        <v>-2.6079000000000001E-2</v>
      </c>
      <c r="R51">
        <v>3.5187999999999997E-2</v>
      </c>
      <c r="S51">
        <v>3.5249999999999997E-2</v>
      </c>
      <c r="T51">
        <v>-1.8255E-2</v>
      </c>
      <c r="U51">
        <v>0.32795800000000003</v>
      </c>
      <c r="V51">
        <v>-0.16397100000000001</v>
      </c>
      <c r="W51">
        <v>-0.16397100000000001</v>
      </c>
    </row>
    <row r="52" spans="7:29" x14ac:dyDescent="0.2">
      <c r="O52" s="1" t="s">
        <v>9</v>
      </c>
      <c r="P52">
        <v>1.4694E-2</v>
      </c>
      <c r="Q52">
        <v>-2.6179000000000001E-2</v>
      </c>
      <c r="R52">
        <v>1.4652999999999999E-2</v>
      </c>
      <c r="S52">
        <v>-8.6407999999999999E-2</v>
      </c>
      <c r="T52">
        <v>-3.7595000000000003E-2</v>
      </c>
      <c r="U52">
        <v>0.35456900000000002</v>
      </c>
      <c r="V52">
        <v>-0.12800300000000001</v>
      </c>
      <c r="W52">
        <v>-0.105555</v>
      </c>
      <c r="X52" s="5">
        <f t="shared" ref="X52" si="17">SUM(P52:T52)</f>
        <v>-0.120835</v>
      </c>
      <c r="Y52" s="5">
        <f t="shared" ref="Y52" si="18">SUM(U52:W52)</f>
        <v>0.12101100000000002</v>
      </c>
      <c r="AA52">
        <v>-598.98111500000005</v>
      </c>
      <c r="AB52">
        <v>-188.92245600000001</v>
      </c>
      <c r="AC52" s="5">
        <f>W25-((AA52-$P$23)-(AB52-$B$3))*$B$2</f>
        <v>-0.54702121621150923</v>
      </c>
    </row>
    <row r="53" spans="7:29" x14ac:dyDescent="0.2">
      <c r="O53" s="1" t="s">
        <v>10</v>
      </c>
      <c r="P53">
        <v>7.6768000000000003E-2</v>
      </c>
      <c r="Q53">
        <v>2.4090000000000001E-3</v>
      </c>
      <c r="R53">
        <v>9.3178999999999998E-2</v>
      </c>
      <c r="S53">
        <v>3.7726000000000003E-2</v>
      </c>
      <c r="T53">
        <v>3.6852000000000003E-2</v>
      </c>
      <c r="U53">
        <v>0.174734</v>
      </c>
      <c r="V53">
        <v>-0.22504299999999999</v>
      </c>
      <c r="W53">
        <v>-0.196793</v>
      </c>
      <c r="X53" s="5">
        <f t="shared" ref="X53:X60" si="19">SUM(P53:T53)</f>
        <v>0.24693400000000001</v>
      </c>
      <c r="Y53" s="5">
        <f t="shared" ref="Y53:Y60" si="20">SUM(U53:W53)</f>
        <v>-0.24710199999999999</v>
      </c>
      <c r="AA53">
        <v>-598.98021500000004</v>
      </c>
      <c r="AB53">
        <v>-188.881122</v>
      </c>
      <c r="AC53" s="5">
        <f t="shared" ref="AC53:AC60" si="21">W26-((AA53-$P$23)-(AB53-$B$3))*$B$2</f>
        <v>0.24178586900752685</v>
      </c>
    </row>
    <row r="54" spans="7:29" x14ac:dyDescent="0.2">
      <c r="O54" s="13" t="s">
        <v>11</v>
      </c>
      <c r="P54">
        <v>2.1904E-2</v>
      </c>
      <c r="Q54">
        <v>0.138741</v>
      </c>
      <c r="R54">
        <v>2.1944000000000002E-2</v>
      </c>
      <c r="S54">
        <v>0.101787</v>
      </c>
      <c r="T54">
        <v>1.0626999999999999E-2</v>
      </c>
      <c r="U54">
        <v>0.154977</v>
      </c>
      <c r="V54">
        <v>-0.23621700000000001</v>
      </c>
      <c r="W54">
        <v>-0.21363499999999999</v>
      </c>
      <c r="X54" s="5">
        <f t="shared" si="19"/>
        <v>0.29500300000000002</v>
      </c>
      <c r="Y54" s="5">
        <f t="shared" si="20"/>
        <v>-0.294875</v>
      </c>
      <c r="AA54">
        <v>-598.97134400000004</v>
      </c>
      <c r="AB54">
        <v>-188.85364799999999</v>
      </c>
      <c r="AC54" s="5">
        <f t="shared" si="21"/>
        <v>-9.7656663540076849E-2</v>
      </c>
    </row>
    <row r="55" spans="7:29" x14ac:dyDescent="0.2">
      <c r="O55" s="13" t="s">
        <v>12</v>
      </c>
      <c r="P55">
        <v>7.7590000000000006E-2</v>
      </c>
      <c r="Q55">
        <v>5.4583E-2</v>
      </c>
      <c r="R55">
        <v>5.8427E-2</v>
      </c>
      <c r="S55">
        <v>7.5392000000000001E-2</v>
      </c>
      <c r="T55">
        <v>-2.4620000000000002E-3</v>
      </c>
      <c r="U55">
        <v>0.161077</v>
      </c>
      <c r="V55">
        <v>-0.22487199999999999</v>
      </c>
      <c r="W55">
        <v>-0.19969899999999999</v>
      </c>
      <c r="X55" s="5">
        <f t="shared" si="19"/>
        <v>0.26352999999999999</v>
      </c>
      <c r="Y55" s="5">
        <f t="shared" si="20"/>
        <v>-0.26349400000000001</v>
      </c>
      <c r="AA55">
        <v>-598.98074099999997</v>
      </c>
      <c r="AB55">
        <v>-188.87158600000001</v>
      </c>
      <c r="AC55" s="5">
        <f t="shared" si="21"/>
        <v>0.7712306773912162</v>
      </c>
    </row>
    <row r="56" spans="7:29" x14ac:dyDescent="0.2">
      <c r="O56" s="13" t="s">
        <v>13</v>
      </c>
      <c r="P56">
        <v>7.6865000000000003E-2</v>
      </c>
      <c r="Q56">
        <v>0.11864</v>
      </c>
      <c r="R56">
        <v>7.6869000000000007E-2</v>
      </c>
      <c r="S56">
        <v>0.177929</v>
      </c>
      <c r="T56">
        <v>-3.0193000000000001E-2</v>
      </c>
      <c r="U56">
        <v>4.7002000000000002E-2</v>
      </c>
      <c r="V56">
        <v>-0.16700999999999999</v>
      </c>
      <c r="W56">
        <v>-0.30015799999999998</v>
      </c>
      <c r="X56" s="5">
        <f t="shared" si="19"/>
        <v>0.42010999999999998</v>
      </c>
      <c r="Y56" s="5">
        <f t="shared" si="20"/>
        <v>-0.42016599999999998</v>
      </c>
      <c r="AA56">
        <v>-598.97399199999995</v>
      </c>
      <c r="AB56">
        <v>-188.62474900000001</v>
      </c>
      <c r="AC56" s="5">
        <f t="shared" si="21"/>
        <v>7.1068713139625386</v>
      </c>
    </row>
    <row r="57" spans="7:29" x14ac:dyDescent="0.2">
      <c r="O57" s="13" t="s">
        <v>20</v>
      </c>
      <c r="P57">
        <v>6.7020999999999997E-2</v>
      </c>
      <c r="Q57">
        <v>7.6741000000000004E-2</v>
      </c>
      <c r="R57">
        <v>6.7020999999999997E-2</v>
      </c>
      <c r="S57">
        <v>-3.7719000000000003E-2</v>
      </c>
      <c r="T57">
        <v>0.15474399999999999</v>
      </c>
      <c r="U57">
        <v>8.1007999999999997E-2</v>
      </c>
      <c r="V57">
        <v>-0.12848799999999999</v>
      </c>
      <c r="W57">
        <v>-0.28039799999999998</v>
      </c>
      <c r="X57" s="5">
        <f t="shared" si="19"/>
        <v>0.32780799999999999</v>
      </c>
      <c r="Y57" s="5">
        <f t="shared" si="20"/>
        <v>-0.327878</v>
      </c>
      <c r="AA57">
        <v>-598.981176</v>
      </c>
      <c r="AB57">
        <v>-188.626699</v>
      </c>
      <c r="AC57" s="5">
        <f t="shared" si="21"/>
        <v>7.430998858702301</v>
      </c>
    </row>
    <row r="58" spans="7:29" x14ac:dyDescent="0.2">
      <c r="O58" s="13" t="s">
        <v>21</v>
      </c>
      <c r="P58">
        <v>8.2711000000000007E-2</v>
      </c>
      <c r="Q58">
        <v>-4.5560000000000002E-3</v>
      </c>
      <c r="R58">
        <v>8.2598000000000005E-2</v>
      </c>
      <c r="S58">
        <v>-2.0777E-2</v>
      </c>
      <c r="T58">
        <v>0.11745700000000001</v>
      </c>
      <c r="U58">
        <v>0.1084</v>
      </c>
      <c r="V58">
        <v>-0.116088</v>
      </c>
      <c r="W58">
        <v>-0.249809</v>
      </c>
      <c r="X58" s="5">
        <f t="shared" si="19"/>
        <v>0.25743300000000002</v>
      </c>
      <c r="Y58" s="5">
        <f t="shared" si="20"/>
        <v>-0.25749699999999998</v>
      </c>
      <c r="AA58">
        <v>-598.97899099999995</v>
      </c>
      <c r="AB58">
        <v>-188.62662700000001</v>
      </c>
      <c r="AC58" s="5">
        <f t="shared" si="21"/>
        <v>6.4563516751311951</v>
      </c>
    </row>
    <row r="59" spans="7:29" x14ac:dyDescent="0.2">
      <c r="O59" s="13" t="s">
        <v>22</v>
      </c>
      <c r="P59">
        <v>4.6592000000000001E-2</v>
      </c>
      <c r="Q59">
        <v>0.16175600000000001</v>
      </c>
      <c r="R59">
        <v>3.6623999999999997E-2</v>
      </c>
      <c r="S59">
        <v>0.137208</v>
      </c>
      <c r="T59">
        <v>9.0105000000000005E-2</v>
      </c>
      <c r="U59">
        <v>5.4836999999999997E-2</v>
      </c>
      <c r="V59">
        <v>-0.25394499999999998</v>
      </c>
      <c r="W59">
        <v>-0.273316</v>
      </c>
      <c r="X59" s="5">
        <f t="shared" si="19"/>
        <v>0.47228499999999995</v>
      </c>
      <c r="Y59" s="5">
        <f t="shared" si="20"/>
        <v>-0.47242399999999996</v>
      </c>
      <c r="AA59">
        <v>-598.97002299999997</v>
      </c>
      <c r="AB59">
        <v>-188.30077700000001</v>
      </c>
      <c r="AC59" s="5">
        <f t="shared" si="21"/>
        <v>20.43410162042419</v>
      </c>
    </row>
    <row r="60" spans="7:29" x14ac:dyDescent="0.2">
      <c r="O60" s="13" t="s">
        <v>23</v>
      </c>
      <c r="P60">
        <v>4.7337999999999998E-2</v>
      </c>
      <c r="Q60">
        <v>0.190743</v>
      </c>
      <c r="R60">
        <v>4.7565999999999997E-2</v>
      </c>
      <c r="S60">
        <v>0.16019</v>
      </c>
      <c r="T60">
        <v>0.110458</v>
      </c>
      <c r="U60">
        <v>1.1273999999999999E-2</v>
      </c>
      <c r="V60">
        <v>-0.29189599999999999</v>
      </c>
      <c r="W60">
        <v>-0.27543699999999999</v>
      </c>
      <c r="X60" s="5">
        <f t="shared" si="19"/>
        <v>0.55629499999999998</v>
      </c>
      <c r="Y60" s="5">
        <f t="shared" si="20"/>
        <v>-0.55605899999999997</v>
      </c>
      <c r="AA60">
        <v>-598.97188300000005</v>
      </c>
      <c r="AB60">
        <v>-188.11918700000001</v>
      </c>
      <c r="AC60" s="5">
        <f t="shared" si="21"/>
        <v>24.241244820490657</v>
      </c>
    </row>
  </sheetData>
  <mergeCells count="1">
    <mergeCell ref="P50:T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698F-099C-C141-80AA-F929A4A947D8}">
  <dimension ref="A1:AN54"/>
  <sheetViews>
    <sheetView topLeftCell="L21" workbookViewId="0">
      <selection activeCell="O34" sqref="O34:AC42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11.5" customWidth="1"/>
    <col min="20" max="20" width="18.6640625" customWidth="1"/>
  </cols>
  <sheetData>
    <row r="1" spans="1:30" x14ac:dyDescent="0.2">
      <c r="A1" s="1" t="s">
        <v>0</v>
      </c>
    </row>
    <row r="2" spans="1:30" x14ac:dyDescent="0.2">
      <c r="A2" s="1" t="s">
        <v>14</v>
      </c>
      <c r="B2">
        <v>27.211600000000001</v>
      </c>
    </row>
    <row r="3" spans="1:30" x14ac:dyDescent="0.2">
      <c r="A3" s="1" t="s">
        <v>8</v>
      </c>
      <c r="B3">
        <v>-188.9225659</v>
      </c>
      <c r="L3" s="1"/>
      <c r="AD3">
        <v>-188.6945073</v>
      </c>
    </row>
    <row r="4" spans="1:30" x14ac:dyDescent="0.2">
      <c r="A4" s="1" t="s">
        <v>19</v>
      </c>
      <c r="B4">
        <f>$B$3+$B$25</f>
        <v>-787.90497589999995</v>
      </c>
      <c r="L4" s="1"/>
    </row>
    <row r="5" spans="1:30" x14ac:dyDescent="0.2">
      <c r="L5" s="1"/>
    </row>
    <row r="6" spans="1:30" s="1" customFormat="1" x14ac:dyDescent="0.2">
      <c r="A6" s="1" t="s">
        <v>130</v>
      </c>
      <c r="C6" s="1" t="s">
        <v>4</v>
      </c>
      <c r="E6" s="1" t="s">
        <v>5</v>
      </c>
      <c r="G6" s="1" t="s">
        <v>6</v>
      </c>
      <c r="I6" s="1" t="s">
        <v>7</v>
      </c>
      <c r="S6"/>
      <c r="T6"/>
      <c r="U6"/>
    </row>
    <row r="7" spans="1:30" x14ac:dyDescent="0.2">
      <c r="A7" t="s">
        <v>67</v>
      </c>
      <c r="B7">
        <v>-598.88147000000004</v>
      </c>
      <c r="C7" t="s">
        <v>75</v>
      </c>
      <c r="D7">
        <v>-787.91380000000004</v>
      </c>
      <c r="E7" t="s">
        <v>106</v>
      </c>
      <c r="F7">
        <v>-787.81505000000004</v>
      </c>
      <c r="G7" t="s">
        <v>104</v>
      </c>
      <c r="H7">
        <v>-787.77347999999995</v>
      </c>
      <c r="I7" t="s">
        <v>59</v>
      </c>
      <c r="J7">
        <v>-787.66335000000004</v>
      </c>
    </row>
    <row r="8" spans="1:30" x14ac:dyDescent="0.2">
      <c r="A8" t="s">
        <v>25</v>
      </c>
      <c r="B8">
        <v>-598.91323999999997</v>
      </c>
      <c r="C8" t="s">
        <v>110</v>
      </c>
      <c r="D8">
        <v>-787.91818999999998</v>
      </c>
      <c r="E8" t="s">
        <v>74</v>
      </c>
      <c r="F8">
        <v>-787.85715000000005</v>
      </c>
      <c r="G8" t="s">
        <v>41</v>
      </c>
      <c r="H8">
        <v>-787.86301000000003</v>
      </c>
      <c r="I8" t="s">
        <v>102</v>
      </c>
      <c r="J8">
        <v>-787.76527999999996</v>
      </c>
    </row>
    <row r="9" spans="1:30" x14ac:dyDescent="0.2">
      <c r="A9" t="s">
        <v>27</v>
      </c>
      <c r="B9">
        <v>-598.91822000000002</v>
      </c>
      <c r="C9" t="s">
        <v>73</v>
      </c>
      <c r="D9">
        <v>-787.91845999999998</v>
      </c>
      <c r="E9" t="s">
        <v>121</v>
      </c>
      <c r="F9">
        <v>-787.85726</v>
      </c>
      <c r="G9" t="s">
        <v>36</v>
      </c>
      <c r="H9">
        <v>-787.86715000000004</v>
      </c>
      <c r="I9" t="s">
        <v>28</v>
      </c>
      <c r="J9">
        <v>-787.79143999999997</v>
      </c>
    </row>
    <row r="10" spans="1:30" x14ac:dyDescent="0.2">
      <c r="A10" t="s">
        <v>101</v>
      </c>
      <c r="B10">
        <v>-598.93557999999996</v>
      </c>
      <c r="C10" t="s">
        <v>33</v>
      </c>
      <c r="D10">
        <v>-787.91849000000002</v>
      </c>
      <c r="E10" t="s">
        <v>122</v>
      </c>
      <c r="F10">
        <v>-787.91818999999998</v>
      </c>
      <c r="G10" t="s">
        <v>28</v>
      </c>
      <c r="H10">
        <v>-787.86716999999999</v>
      </c>
      <c r="I10" t="s">
        <v>60</v>
      </c>
      <c r="J10">
        <v>-787.79156999999998</v>
      </c>
      <c r="P10" s="7"/>
    </row>
    <row r="11" spans="1:30" x14ac:dyDescent="0.2">
      <c r="A11" t="s">
        <v>111</v>
      </c>
      <c r="B11">
        <v>-598.94113000000004</v>
      </c>
      <c r="C11" t="s">
        <v>98</v>
      </c>
      <c r="D11">
        <v>-787.92930999999999</v>
      </c>
      <c r="E11" t="s">
        <v>42</v>
      </c>
      <c r="F11">
        <v>-787.91844000000003</v>
      </c>
      <c r="G11" t="s">
        <v>42</v>
      </c>
      <c r="H11">
        <v>-787.86791000000005</v>
      </c>
      <c r="I11" t="s">
        <v>121</v>
      </c>
      <c r="J11">
        <v>-787.79314999999997</v>
      </c>
      <c r="P11" s="7"/>
    </row>
    <row r="12" spans="1:30" x14ac:dyDescent="0.2">
      <c r="A12" t="s">
        <v>64</v>
      </c>
      <c r="B12">
        <v>-598.94473000000005</v>
      </c>
      <c r="C12" t="s">
        <v>59</v>
      </c>
      <c r="D12">
        <v>-787.93566999999996</v>
      </c>
      <c r="E12" t="s">
        <v>69</v>
      </c>
      <c r="F12">
        <v>-787.91845000000001</v>
      </c>
      <c r="G12" t="s">
        <v>102</v>
      </c>
      <c r="H12">
        <v>-787.87153000000001</v>
      </c>
      <c r="I12" t="s">
        <v>57</v>
      </c>
      <c r="J12">
        <v>-787.79431999999997</v>
      </c>
      <c r="P12" s="7"/>
    </row>
    <row r="13" spans="1:30" x14ac:dyDescent="0.2">
      <c r="A13" t="s">
        <v>110</v>
      </c>
      <c r="B13">
        <v>-598.94474000000002</v>
      </c>
      <c r="C13" t="s">
        <v>68</v>
      </c>
      <c r="D13">
        <v>-787.93593999999996</v>
      </c>
      <c r="E13" t="s">
        <v>108</v>
      </c>
      <c r="F13">
        <v>-787.91845999999998</v>
      </c>
      <c r="G13" t="s">
        <v>79</v>
      </c>
      <c r="H13">
        <v>-787.87153999999998</v>
      </c>
      <c r="I13" t="s">
        <v>37</v>
      </c>
      <c r="J13">
        <v>-787.79447000000005</v>
      </c>
      <c r="P13" s="7"/>
    </row>
    <row r="14" spans="1:30" x14ac:dyDescent="0.2">
      <c r="A14" t="s">
        <v>89</v>
      </c>
      <c r="B14">
        <v>-598.95298000000003</v>
      </c>
      <c r="C14" t="s">
        <v>1</v>
      </c>
      <c r="D14">
        <v>-787.93798000000004</v>
      </c>
      <c r="E14" t="s">
        <v>86</v>
      </c>
      <c r="F14">
        <v>-787.91849000000002</v>
      </c>
      <c r="G14" t="s">
        <v>60</v>
      </c>
      <c r="H14">
        <v>-787.87351999999998</v>
      </c>
      <c r="I14" t="s">
        <v>82</v>
      </c>
      <c r="J14">
        <v>-787.84700999999995</v>
      </c>
      <c r="P14" s="7"/>
    </row>
    <row r="15" spans="1:30" x14ac:dyDescent="0.2">
      <c r="A15" t="s">
        <v>49</v>
      </c>
      <c r="B15">
        <v>-598.96564000000001</v>
      </c>
      <c r="C15" t="s">
        <v>36</v>
      </c>
      <c r="D15">
        <v>-787.93877999999995</v>
      </c>
      <c r="E15" t="s">
        <v>104</v>
      </c>
      <c r="F15">
        <v>-787.93566999999996</v>
      </c>
      <c r="G15" t="s">
        <v>114</v>
      </c>
      <c r="H15">
        <v>-787.87865999999997</v>
      </c>
      <c r="I15" t="s">
        <v>43</v>
      </c>
      <c r="J15">
        <v>-787.87022000000002</v>
      </c>
      <c r="P15" s="7"/>
    </row>
    <row r="16" spans="1:30" x14ac:dyDescent="0.2">
      <c r="A16" t="s">
        <v>119</v>
      </c>
      <c r="B16">
        <v>-598.96564999999998</v>
      </c>
      <c r="C16" t="s">
        <v>70</v>
      </c>
      <c r="D16">
        <v>-787.93961999999999</v>
      </c>
      <c r="E16" t="s">
        <v>36</v>
      </c>
      <c r="F16">
        <v>-787.93583999999998</v>
      </c>
      <c r="G16" t="s">
        <v>68</v>
      </c>
      <c r="H16">
        <v>-787.91380000000004</v>
      </c>
      <c r="I16" t="s">
        <v>46</v>
      </c>
      <c r="J16">
        <v>-787.88261999999997</v>
      </c>
      <c r="P16" s="7"/>
    </row>
    <row r="17" spans="1:40" x14ac:dyDescent="0.2">
      <c r="A17" t="s">
        <v>40</v>
      </c>
      <c r="B17">
        <v>-598.96565999999996</v>
      </c>
      <c r="C17" t="s">
        <v>29</v>
      </c>
      <c r="D17">
        <v>-787.94129999999996</v>
      </c>
      <c r="E17" t="s">
        <v>34</v>
      </c>
      <c r="F17">
        <v>-787.93593999999996</v>
      </c>
      <c r="G17" t="s">
        <v>97</v>
      </c>
      <c r="H17">
        <v>-787.91845999999998</v>
      </c>
      <c r="I17" t="s">
        <v>89</v>
      </c>
      <c r="J17">
        <v>-787.88361999999995</v>
      </c>
      <c r="P17" s="7"/>
    </row>
    <row r="18" spans="1:40" x14ac:dyDescent="0.2">
      <c r="A18" t="s">
        <v>104</v>
      </c>
      <c r="B18">
        <v>-598.97284000000002</v>
      </c>
      <c r="C18" t="s">
        <v>109</v>
      </c>
      <c r="D18">
        <v>-787.94190000000003</v>
      </c>
      <c r="E18" t="s">
        <v>64</v>
      </c>
      <c r="F18">
        <v>-787.93798000000004</v>
      </c>
      <c r="G18" t="s">
        <v>119</v>
      </c>
      <c r="H18">
        <v>-787.91849000000002</v>
      </c>
      <c r="I18" t="s">
        <v>26</v>
      </c>
      <c r="J18">
        <v>-787.89094999999998</v>
      </c>
      <c r="P18" s="7"/>
    </row>
    <row r="19" spans="1:40" x14ac:dyDescent="0.2">
      <c r="A19" t="s">
        <v>105</v>
      </c>
      <c r="B19">
        <v>-598.97976000000006</v>
      </c>
      <c r="C19" t="s">
        <v>31</v>
      </c>
      <c r="D19">
        <v>-787.94191000000001</v>
      </c>
      <c r="E19" t="s">
        <v>54</v>
      </c>
      <c r="F19">
        <v>-787.94131000000004</v>
      </c>
      <c r="G19" t="s">
        <v>83</v>
      </c>
      <c r="H19">
        <v>-787.92841999999996</v>
      </c>
      <c r="I19" t="s">
        <v>38</v>
      </c>
      <c r="J19">
        <v>-787.91264999999999</v>
      </c>
    </row>
    <row r="20" spans="1:40" x14ac:dyDescent="0.2">
      <c r="A20" t="s">
        <v>84</v>
      </c>
      <c r="B20">
        <v>-598.97977000000003</v>
      </c>
      <c r="C20" t="s">
        <v>76</v>
      </c>
      <c r="D20">
        <v>-787.94214999999997</v>
      </c>
      <c r="E20" t="s">
        <v>113</v>
      </c>
      <c r="F20">
        <v>-787.94727</v>
      </c>
      <c r="G20" t="s">
        <v>77</v>
      </c>
      <c r="H20">
        <v>-787.92930999999999</v>
      </c>
      <c r="I20" t="s">
        <v>51</v>
      </c>
      <c r="J20">
        <v>-787.91726000000006</v>
      </c>
      <c r="O20" s="1" t="s">
        <v>0</v>
      </c>
      <c r="X20" s="5"/>
      <c r="Y20" s="5"/>
      <c r="AF20" s="1" t="s">
        <v>232</v>
      </c>
    </row>
    <row r="21" spans="1:40" x14ac:dyDescent="0.2">
      <c r="A21" t="s">
        <v>78</v>
      </c>
      <c r="B21">
        <v>-598.98235999999997</v>
      </c>
      <c r="C21" t="s">
        <v>58</v>
      </c>
      <c r="D21">
        <v>-787.95630000000006</v>
      </c>
      <c r="E21" t="s">
        <v>98</v>
      </c>
      <c r="F21">
        <v>-787.94735000000003</v>
      </c>
      <c r="G21" t="s">
        <v>92</v>
      </c>
      <c r="H21">
        <v>-787.93718000000001</v>
      </c>
      <c r="I21" t="s">
        <v>83</v>
      </c>
      <c r="J21">
        <v>-787.92183999999997</v>
      </c>
      <c r="P21" s="1"/>
      <c r="Q21" s="1"/>
      <c r="R21" s="1"/>
      <c r="S21" s="1"/>
    </row>
    <row r="22" spans="1:40" x14ac:dyDescent="0.2">
      <c r="A22" t="s">
        <v>52</v>
      </c>
      <c r="B22">
        <v>-598.98236999999995</v>
      </c>
      <c r="C22" t="s">
        <v>89</v>
      </c>
      <c r="D22">
        <v>-787.95631000000003</v>
      </c>
      <c r="E22" t="s">
        <v>92</v>
      </c>
      <c r="F22">
        <v>-787.95478000000003</v>
      </c>
      <c r="G22" t="s">
        <v>84</v>
      </c>
      <c r="H22">
        <v>-787.93798000000004</v>
      </c>
      <c r="I22" t="s">
        <v>30</v>
      </c>
      <c r="J22">
        <v>-787.93449999999996</v>
      </c>
      <c r="P22" s="1" t="s">
        <v>15</v>
      </c>
      <c r="Q22" s="1" t="s">
        <v>16</v>
      </c>
      <c r="R22" s="1" t="s">
        <v>17</v>
      </c>
      <c r="S22" s="1" t="s">
        <v>18</v>
      </c>
      <c r="T22" s="1" t="s">
        <v>185</v>
      </c>
      <c r="U22" s="1" t="s">
        <v>186</v>
      </c>
    </row>
    <row r="23" spans="1:40" x14ac:dyDescent="0.2">
      <c r="A23" t="s">
        <v>32</v>
      </c>
      <c r="B23">
        <v>-598.98238000000003</v>
      </c>
      <c r="C23" t="s">
        <v>86</v>
      </c>
      <c r="D23">
        <v>-787.95830999999998</v>
      </c>
      <c r="E23" t="s">
        <v>50</v>
      </c>
      <c r="F23">
        <v>-787.95534999999995</v>
      </c>
      <c r="G23" t="s">
        <v>64</v>
      </c>
      <c r="H23">
        <v>-787.94141000000002</v>
      </c>
      <c r="I23" t="s">
        <v>110</v>
      </c>
      <c r="J23">
        <v>-787.93517999999995</v>
      </c>
      <c r="O23" s="1" t="s">
        <v>130</v>
      </c>
      <c r="P23">
        <f>B25</f>
        <v>-598.98240999999996</v>
      </c>
      <c r="Q23">
        <v>-599.00492789999998</v>
      </c>
      <c r="R23">
        <v>-599.00833580000005</v>
      </c>
      <c r="S23">
        <v>-599.00942859999998</v>
      </c>
      <c r="T23">
        <v>-598.97563400000001</v>
      </c>
      <c r="U23">
        <v>-598.87207409999996</v>
      </c>
      <c r="AF23">
        <v>-596.70463199999995</v>
      </c>
      <c r="AG23">
        <v>-596.72552599999995</v>
      </c>
      <c r="AH23">
        <v>-596.72857599999998</v>
      </c>
      <c r="AI23">
        <v>-596.73220200000003</v>
      </c>
    </row>
    <row r="24" spans="1:40" x14ac:dyDescent="0.2">
      <c r="A24" t="s">
        <v>112</v>
      </c>
      <c r="B24">
        <v>-598.98239999999998</v>
      </c>
      <c r="E24" t="s">
        <v>127</v>
      </c>
      <c r="F24">
        <v>-787.95618999999999</v>
      </c>
      <c r="G24" t="s">
        <v>56</v>
      </c>
      <c r="H24">
        <v>-787.94376</v>
      </c>
      <c r="I24" t="s">
        <v>68</v>
      </c>
      <c r="J24">
        <v>-787.93593999999996</v>
      </c>
      <c r="O24" s="1" t="s">
        <v>184</v>
      </c>
      <c r="P24">
        <f t="shared" ref="P24:U24" si="0">P23+$B$3</f>
        <v>-787.90497589999995</v>
      </c>
      <c r="Q24">
        <f t="shared" si="0"/>
        <v>-787.92749379999998</v>
      </c>
      <c r="R24">
        <f t="shared" si="0"/>
        <v>-787.93090170000005</v>
      </c>
      <c r="S24">
        <f t="shared" si="0"/>
        <v>-787.93199449999997</v>
      </c>
      <c r="T24">
        <f t="shared" si="0"/>
        <v>-787.89819990000001</v>
      </c>
      <c r="U24">
        <f t="shared" si="0"/>
        <v>-787.79463999999996</v>
      </c>
      <c r="W24" s="3">
        <f t="shared" ref="W24:AB24" si="1">(P24-$P$24)*$B$2</f>
        <v>0</v>
      </c>
      <c r="X24" s="3">
        <f t="shared" si="1"/>
        <v>-0.61274808764068822</v>
      </c>
      <c r="Y24" s="3">
        <f t="shared" si="1"/>
        <v>-0.7054824992825981</v>
      </c>
      <c r="Z24" s="3">
        <f t="shared" si="1"/>
        <v>-0.73521933576052878</v>
      </c>
      <c r="AA24" s="3">
        <f t="shared" si="1"/>
        <v>0.18438580159851073</v>
      </c>
      <c r="AB24" s="3">
        <f t="shared" si="1"/>
        <v>3.0024163764398772</v>
      </c>
      <c r="AF24">
        <f>AF23+$AD$3</f>
        <v>-785.39913929999989</v>
      </c>
      <c r="AG24">
        <f t="shared" ref="AG24:AI24" si="2">AG23+$AD$3</f>
        <v>-785.42003329999989</v>
      </c>
      <c r="AH24">
        <f t="shared" si="2"/>
        <v>-785.42308329999992</v>
      </c>
      <c r="AI24">
        <f t="shared" si="2"/>
        <v>-785.42670930000008</v>
      </c>
      <c r="AK24" s="3">
        <f>(AF24-$AF$24)*$B$2</f>
        <v>0</v>
      </c>
      <c r="AL24" s="3">
        <f>(AG24-$AF$24)*$B$2</f>
        <v>-0.56855917039995685</v>
      </c>
      <c r="AM24" s="3">
        <f>(AH24-$AF$24)*$B$2</f>
        <v>-0.65155455040077848</v>
      </c>
      <c r="AN24" s="3">
        <f>(AI24-$AF$24)*$B$2</f>
        <v>-0.75022381200533783</v>
      </c>
    </row>
    <row r="25" spans="1:40" x14ac:dyDescent="0.2">
      <c r="A25" s="1" t="s">
        <v>100</v>
      </c>
      <c r="B25" s="1">
        <v>-598.98240999999996</v>
      </c>
      <c r="E25" t="s">
        <v>105</v>
      </c>
      <c r="F25">
        <v>-787.95630000000006</v>
      </c>
      <c r="G25" t="s">
        <v>25</v>
      </c>
      <c r="H25">
        <v>-787.94493999999997</v>
      </c>
      <c r="I25" t="s">
        <v>103</v>
      </c>
      <c r="J25">
        <v>-787.93615</v>
      </c>
      <c r="O25" s="1" t="s">
        <v>191</v>
      </c>
      <c r="P25">
        <v>-787.91819477000001</v>
      </c>
      <c r="Q25" s="2">
        <v>-787.94009159300003</v>
      </c>
      <c r="R25">
        <v>-787.94603074899999</v>
      </c>
      <c r="S25">
        <v>-787.93113998599995</v>
      </c>
      <c r="V25" s="1" t="s">
        <v>191</v>
      </c>
      <c r="W25" s="3">
        <f t="shared" ref="W25:W31" si="3">(P25-$P$24)*$B$2</f>
        <v>-0.35970660289362516</v>
      </c>
      <c r="X25" s="3">
        <f t="shared" ref="X25:X31" si="4">(Q25-$P$24)*$B$2</f>
        <v>-0.95555419164097077</v>
      </c>
      <c r="Y25" s="3">
        <f t="shared" ref="Y25:Y31" si="5">(R25-$P$24)*$B$2</f>
        <v>-1.1171681290493185</v>
      </c>
      <c r="Z25" s="3">
        <f t="shared" ref="Z25:Z31" si="6">(S25-$P$24)*$B$2</f>
        <v>-0.71196664259744524</v>
      </c>
      <c r="AF25">
        <v>-785.40402500000005</v>
      </c>
      <c r="AG25">
        <v>-785.43212600000004</v>
      </c>
      <c r="AH25">
        <v>-785.43508199999997</v>
      </c>
      <c r="AI25">
        <v>-785.43958099999998</v>
      </c>
      <c r="AK25" s="3">
        <f>(AF25-$AF$24)*$B$2</f>
        <v>-0.13294771412432602</v>
      </c>
      <c r="AL25" s="3">
        <f>(AG25-$AF$24)*$B$2</f>
        <v>-0.89762088572411869</v>
      </c>
      <c r="AM25" s="3">
        <f>(AH25-$AF$24)*$B$2</f>
        <v>-0.9780583753221177</v>
      </c>
      <c r="AN25" s="3">
        <f>(AI25-$AF$24)*$B$2</f>
        <v>-1.1004833637223843</v>
      </c>
    </row>
    <row r="26" spans="1:40" x14ac:dyDescent="0.2">
      <c r="A26" t="s">
        <v>63</v>
      </c>
      <c r="B26">
        <v>-598.98338000000001</v>
      </c>
      <c r="E26" t="s">
        <v>45</v>
      </c>
      <c r="F26">
        <v>-787.95631000000003</v>
      </c>
      <c r="G26" t="s">
        <v>52</v>
      </c>
      <c r="H26">
        <v>-787.94606999999996</v>
      </c>
      <c r="I26" t="s">
        <v>75</v>
      </c>
      <c r="J26">
        <v>-787.93970000000002</v>
      </c>
      <c r="O26" s="1" t="s">
        <v>192</v>
      </c>
      <c r="P26">
        <v>-787.91846120800005</v>
      </c>
      <c r="Q26" s="2">
        <v>-787.93717952099996</v>
      </c>
      <c r="R26">
        <v>-787.94603101600001</v>
      </c>
      <c r="S26">
        <v>-787.94221991400002</v>
      </c>
      <c r="V26" s="1" t="s">
        <v>192</v>
      </c>
      <c r="W26" s="3">
        <f t="shared" si="3"/>
        <v>-0.36695680717550466</v>
      </c>
      <c r="X26" s="3">
        <f t="shared" si="4"/>
        <v>-0.87631205320381345</v>
      </c>
      <c r="Y26" s="3">
        <f t="shared" si="5"/>
        <v>-1.1171753945470231</v>
      </c>
      <c r="Z26" s="3">
        <f t="shared" si="6"/>
        <v>-1.0134692113642034</v>
      </c>
      <c r="AF26">
        <v>-785.41112999999996</v>
      </c>
      <c r="AG26">
        <v>-785.45303899999999</v>
      </c>
      <c r="AH26">
        <v>-785.45631000000003</v>
      </c>
      <c r="AI26">
        <v>-785.43928700000004</v>
      </c>
      <c r="AK26" s="3">
        <f>(AF26-$AF$24)*$B$2</f>
        <v>-0.32628613212188878</v>
      </c>
      <c r="AL26" s="3">
        <f>(AG26-$AF$24)*$B$2</f>
        <v>-1.4666970765227703</v>
      </c>
      <c r="AM26" s="3">
        <f>(AH26-$AF$24)*$B$2</f>
        <v>-1.5557062201238767</v>
      </c>
      <c r="AN26" s="3">
        <f>(AI26-$AF$24)*$B$2</f>
        <v>-1.0924831533240213</v>
      </c>
    </row>
    <row r="27" spans="1:40" x14ac:dyDescent="0.2">
      <c r="A27" t="s">
        <v>70</v>
      </c>
      <c r="B27">
        <v>-598.98395000000005</v>
      </c>
      <c r="E27" t="s">
        <v>75</v>
      </c>
      <c r="F27">
        <v>-787.95655999999997</v>
      </c>
      <c r="G27" t="s">
        <v>106</v>
      </c>
      <c r="H27">
        <v>-787.94680000000005</v>
      </c>
      <c r="I27" t="s">
        <v>36</v>
      </c>
      <c r="J27">
        <v>-787.94689000000005</v>
      </c>
      <c r="O27" s="1" t="s">
        <v>9</v>
      </c>
      <c r="P27">
        <v>-787.91819477000001</v>
      </c>
      <c r="Q27" s="2">
        <v>-787.94009159300003</v>
      </c>
      <c r="R27">
        <v>-787.94603078900002</v>
      </c>
      <c r="S27">
        <v>-787.93113998599995</v>
      </c>
      <c r="V27" s="1" t="s">
        <v>9</v>
      </c>
      <c r="W27" s="3">
        <f t="shared" si="3"/>
        <v>-0.35970660289362516</v>
      </c>
      <c r="X27" s="3">
        <f t="shared" si="4"/>
        <v>-0.95555419164097077</v>
      </c>
      <c r="Y27" s="3">
        <f t="shared" si="5"/>
        <v>-1.1171692175141821</v>
      </c>
      <c r="Z27" s="3">
        <f t="shared" si="6"/>
        <v>-0.71196664259744524</v>
      </c>
      <c r="AF27">
        <v>-785.34493999999995</v>
      </c>
      <c r="AG27">
        <v>-785.43212600000004</v>
      </c>
      <c r="AH27">
        <v>-785.43508199999997</v>
      </c>
      <c r="AI27">
        <v>-785.43958099999998</v>
      </c>
      <c r="AK27" s="3">
        <f>(AF27-$AF$24)*$B$2</f>
        <v>1.4748496718782735</v>
      </c>
      <c r="AL27" s="3">
        <f>(AG27-$AF$24)*$B$2</f>
        <v>-0.89762088572411869</v>
      </c>
      <c r="AM27" s="3">
        <f>(AH27-$AF$24)*$B$2</f>
        <v>-0.9780583753221177</v>
      </c>
      <c r="AN27" s="3">
        <f>(AI27-$AF$24)*$B$2</f>
        <v>-1.1004833637223843</v>
      </c>
    </row>
    <row r="28" spans="1:40" x14ac:dyDescent="0.2">
      <c r="A28" t="s">
        <v>48</v>
      </c>
      <c r="B28">
        <v>-598.98396000000002</v>
      </c>
      <c r="E28" t="s">
        <v>100</v>
      </c>
      <c r="F28">
        <v>-787.96641999999997</v>
      </c>
      <c r="G28" t="s">
        <v>40</v>
      </c>
      <c r="H28">
        <v>-787.94735000000003</v>
      </c>
      <c r="O28" s="1" t="s">
        <v>10</v>
      </c>
      <c r="P28">
        <v>-787.92374785699997</v>
      </c>
      <c r="Q28" s="2">
        <v>-787.93745570500005</v>
      </c>
      <c r="R28">
        <v>-787.94495023699994</v>
      </c>
      <c r="S28">
        <v>-787.93416026499995</v>
      </c>
      <c r="V28" s="1" t="s">
        <v>10</v>
      </c>
      <c r="W28" s="3">
        <f t="shared" si="3"/>
        <v>-0.51081498510154455</v>
      </c>
      <c r="X28" s="3">
        <f t="shared" si="4"/>
        <v>-0.8838274617405476</v>
      </c>
      <c r="Y28" s="3">
        <f t="shared" si="5"/>
        <v>-1.0877656687089183</v>
      </c>
      <c r="Z28" s="3">
        <f t="shared" si="6"/>
        <v>-0.79415326663377916</v>
      </c>
      <c r="AD28" s="25">
        <f>W28-W27</f>
        <v>-0.15110838220791939</v>
      </c>
      <c r="AF28">
        <v>-785.41776100000004</v>
      </c>
      <c r="AG28">
        <v>-785.43013099999996</v>
      </c>
      <c r="AH28">
        <v>-785.444254</v>
      </c>
      <c r="AI28">
        <v>-785.42874900000004</v>
      </c>
      <c r="AK28" s="3">
        <f>(AF28-$AF$24)*$B$2</f>
        <v>-0.50672625172417418</v>
      </c>
      <c r="AL28" s="3">
        <f>(AG28-$AF$24)*$B$2</f>
        <v>-0.84333374372196857</v>
      </c>
      <c r="AM28" s="3">
        <f>(AH28-$AF$24)*$B$2</f>
        <v>-1.2276431705230713</v>
      </c>
      <c r="AN28" s="3">
        <f>(AI28-$AF$24)*$B$2</f>
        <v>-0.80572731252410767</v>
      </c>
    </row>
    <row r="29" spans="1:40" x14ac:dyDescent="0.2">
      <c r="A29" s="1" t="s">
        <v>3</v>
      </c>
      <c r="B29" s="1">
        <v>-598.98237840000002</v>
      </c>
      <c r="G29" t="s">
        <v>50</v>
      </c>
      <c r="H29">
        <v>-787.95140000000004</v>
      </c>
      <c r="O29" s="1" t="s">
        <v>11</v>
      </c>
      <c r="P29">
        <v>-787.93593839300001</v>
      </c>
      <c r="Q29" s="2">
        <v>-787.95348467600002</v>
      </c>
      <c r="R29">
        <v>-787.94973408500005</v>
      </c>
      <c r="S29">
        <v>-787.93465953899999</v>
      </c>
      <c r="V29" s="1" t="s">
        <v>11</v>
      </c>
      <c r="W29" s="3">
        <f t="shared" si="3"/>
        <v>-0.84253897452045801</v>
      </c>
      <c r="X29" s="3">
        <f t="shared" si="4"/>
        <v>-1.3200014090032988</v>
      </c>
      <c r="Y29" s="3">
        <f t="shared" si="5"/>
        <v>-1.2179418269484912</v>
      </c>
      <c r="Z29" s="3">
        <f t="shared" si="6"/>
        <v>-0.80773931101350982</v>
      </c>
      <c r="AF29">
        <v>-785.432185</v>
      </c>
      <c r="AG29">
        <v>-785.44409800000005</v>
      </c>
      <c r="AH29">
        <v>-785.44921999999997</v>
      </c>
      <c r="AI29">
        <v>-785.44379900000001</v>
      </c>
      <c r="AK29" s="3">
        <f>(AF29-$AF$24)*$B$2</f>
        <v>-0.89922637012315887</v>
      </c>
      <c r="AL29" s="3">
        <f>(AG29-$AF$24)*$B$2</f>
        <v>-1.2233981609245079</v>
      </c>
      <c r="AM29" s="3">
        <f>(AH29-$AF$24)*$B$2</f>
        <v>-1.3627759761221898</v>
      </c>
      <c r="AN29" s="3">
        <f>(AI29-$AF$24)*$B$2</f>
        <v>-1.2152618925233949</v>
      </c>
    </row>
    <row r="30" spans="1:40" x14ac:dyDescent="0.2">
      <c r="A30" t="s">
        <v>26</v>
      </c>
      <c r="B30">
        <v>-598.98338000000001</v>
      </c>
      <c r="G30" t="s">
        <v>51</v>
      </c>
      <c r="H30">
        <v>-787.95303999999999</v>
      </c>
      <c r="O30" s="1" t="s">
        <v>12</v>
      </c>
      <c r="P30" s="2">
        <v>-787.895895397</v>
      </c>
      <c r="Q30" s="2">
        <v>-787.90835472799995</v>
      </c>
      <c r="R30">
        <v>-787.89983114899997</v>
      </c>
      <c r="S30">
        <v>-787.92439996400003</v>
      </c>
      <c r="V30" s="1" t="s">
        <v>12</v>
      </c>
      <c r="W30" s="3">
        <f t="shared" si="3"/>
        <v>0.24709501543344251</v>
      </c>
      <c r="X30" s="3">
        <f t="shared" si="4"/>
        <v>-9.194331600467312E-2</v>
      </c>
      <c r="Y30" s="3">
        <f t="shared" si="5"/>
        <v>0.13999690631129796</v>
      </c>
      <c r="Z30" s="3">
        <f t="shared" si="6"/>
        <v>-0.52855985994449872</v>
      </c>
      <c r="AD30" s="25">
        <f>W30-W29</f>
        <v>1.0896339899539005</v>
      </c>
      <c r="AF30">
        <v>-785.38634200000001</v>
      </c>
      <c r="AG30">
        <v>-785.39674300000001</v>
      </c>
      <c r="AH30">
        <v>-785.44476399999996</v>
      </c>
      <c r="AI30">
        <v>-785.38437099999999</v>
      </c>
      <c r="AK30" s="3">
        <f>(AF30-$AF$24)*$B$2</f>
        <v>0.34823500867658952</v>
      </c>
      <c r="AL30" s="3">
        <f>(AG30-$AF$24)*$B$2</f>
        <v>6.5207157076544356E-2</v>
      </c>
      <c r="AM30" s="3">
        <f>(AH30-$AF$24)*$B$2</f>
        <v>-1.2415210865220625</v>
      </c>
      <c r="AN30" s="3">
        <f>(AI30-$AF$24)*$B$2</f>
        <v>0.40186907227729496</v>
      </c>
    </row>
    <row r="31" spans="1:40" x14ac:dyDescent="0.2">
      <c r="A31" t="s">
        <v>56</v>
      </c>
      <c r="B31">
        <v>-598.98396000000002</v>
      </c>
      <c r="G31" t="s">
        <v>49</v>
      </c>
      <c r="H31">
        <v>-787.95478000000003</v>
      </c>
      <c r="O31" s="1" t="s">
        <v>13</v>
      </c>
      <c r="P31" s="2">
        <v>-787.93717691899997</v>
      </c>
      <c r="Q31" s="2">
        <v>-787.96268400600002</v>
      </c>
      <c r="R31">
        <v>-787.96338961399999</v>
      </c>
      <c r="S31">
        <v>-787.94351275500003</v>
      </c>
      <c r="V31" s="1" t="s">
        <v>13</v>
      </c>
      <c r="W31" s="3">
        <f t="shared" si="3"/>
        <v>-0.87624124862074892</v>
      </c>
      <c r="X31" s="3">
        <f t="shared" si="4"/>
        <v>-1.5703298972313335</v>
      </c>
      <c r="Y31" s="3">
        <f t="shared" si="5"/>
        <v>-1.5895306198834711</v>
      </c>
      <c r="Z31" s="3">
        <f t="shared" si="6"/>
        <v>-1.0486494835200373</v>
      </c>
      <c r="AF31">
        <v>-785.44829600000003</v>
      </c>
      <c r="AG31">
        <v>-785.45969500000001</v>
      </c>
      <c r="AH31">
        <v>-785.45854999999995</v>
      </c>
      <c r="AI31">
        <v>-785.43201199999999</v>
      </c>
      <c r="AK31" s="3">
        <f>(AF31-$AF$24)*$B$2</f>
        <v>-1.337632457723799</v>
      </c>
      <c r="AL31" s="3">
        <f>(AG31-$AF$24)*$B$2</f>
        <v>-1.6478174861233381</v>
      </c>
      <c r="AM31" s="3">
        <f>(AH31-$AF$24)*$B$2</f>
        <v>-1.616660204121569</v>
      </c>
      <c r="AN31" s="3">
        <f>(AI31-$AF$24)*$B$2</f>
        <v>-0.89451876332267</v>
      </c>
    </row>
    <row r="32" spans="1:40" x14ac:dyDescent="0.2">
      <c r="G32" t="s">
        <v>89</v>
      </c>
      <c r="H32">
        <v>-787.95600000000002</v>
      </c>
      <c r="O32" s="1"/>
      <c r="P32" s="2"/>
      <c r="W32" s="5"/>
      <c r="X32" s="5"/>
      <c r="Y32" s="5"/>
      <c r="Z32" s="5"/>
    </row>
    <row r="33" spans="7:29" x14ac:dyDescent="0.2">
      <c r="G33" t="s">
        <v>38</v>
      </c>
      <c r="H33">
        <v>-787.95630000000006</v>
      </c>
      <c r="O33" s="1"/>
      <c r="P33" s="2"/>
      <c r="R33" s="5"/>
      <c r="W33" s="5"/>
      <c r="X33" s="5"/>
      <c r="Y33" s="5"/>
      <c r="Z33" s="5"/>
    </row>
    <row r="34" spans="7:29" x14ac:dyDescent="0.2">
      <c r="G34" t="s">
        <v>29</v>
      </c>
      <c r="H34">
        <v>-787.95655999999997</v>
      </c>
      <c r="O34" s="1"/>
      <c r="P34" s="1" t="s">
        <v>216</v>
      </c>
      <c r="Q34" s="1" t="s">
        <v>216</v>
      </c>
      <c r="R34" s="1" t="s">
        <v>236</v>
      </c>
      <c r="S34" s="19" t="s">
        <v>222</v>
      </c>
      <c r="T34" s="19" t="s">
        <v>222</v>
      </c>
      <c r="U34" s="19" t="s">
        <v>223</v>
      </c>
      <c r="V34" s="19" t="s">
        <v>224</v>
      </c>
      <c r="W34" s="1" t="s">
        <v>217</v>
      </c>
      <c r="X34" s="20" t="s">
        <v>225</v>
      </c>
      <c r="Y34" s="20" t="s">
        <v>226</v>
      </c>
      <c r="Z34" s="1" t="s">
        <v>227</v>
      </c>
      <c r="AA34" s="1" t="s">
        <v>228</v>
      </c>
      <c r="AB34" s="1" t="s">
        <v>243</v>
      </c>
      <c r="AC34" s="1" t="s">
        <v>233</v>
      </c>
    </row>
    <row r="35" spans="7:29" x14ac:dyDescent="0.2">
      <c r="G35" t="s">
        <v>1</v>
      </c>
      <c r="H35">
        <v>-787.96023000000002</v>
      </c>
      <c r="O35" s="1" t="s">
        <v>221</v>
      </c>
      <c r="P35" s="1"/>
      <c r="Q35" s="1"/>
      <c r="R35" s="1"/>
      <c r="S35" s="19"/>
      <c r="T35" s="19"/>
      <c r="U35" s="19"/>
      <c r="V35" s="19"/>
      <c r="W35" s="1"/>
      <c r="X35" s="23">
        <v>-0.20293</v>
      </c>
      <c r="Y35" s="23">
        <v>-0.16109999999999999</v>
      </c>
      <c r="Z35" s="4"/>
      <c r="AA35" s="4"/>
    </row>
    <row r="36" spans="7:29" x14ac:dyDescent="0.2">
      <c r="G36" t="s">
        <v>103</v>
      </c>
      <c r="H36">
        <v>-787.96216000000004</v>
      </c>
      <c r="O36" s="1" t="s">
        <v>191</v>
      </c>
      <c r="P36">
        <v>1.1859999999999999</v>
      </c>
      <c r="Q36" s="5">
        <v>1.1950000000000001</v>
      </c>
      <c r="R36" s="5">
        <v>178.48</v>
      </c>
      <c r="S36">
        <v>550.94299999999998</v>
      </c>
      <c r="T36">
        <v>570.32979999999998</v>
      </c>
      <c r="U36">
        <v>1260.5166999999999</v>
      </c>
      <c r="V36">
        <v>2309.7548999999999</v>
      </c>
      <c r="W36" s="1"/>
      <c r="X36">
        <v>-0.20088</v>
      </c>
      <c r="Y36">
        <v>-0.15698000000000001</v>
      </c>
      <c r="Z36" s="5">
        <f>X48</f>
        <v>-9.4759999999999997E-2</v>
      </c>
      <c r="AA36" s="5">
        <f>Y48</f>
        <v>9.4957999999999973E-2</v>
      </c>
      <c r="AB36" s="5">
        <f>W25</f>
        <v>-0.35970660289362516</v>
      </c>
      <c r="AC36" s="5">
        <f>AC48</f>
        <v>-0.37663493925094738</v>
      </c>
    </row>
    <row r="37" spans="7:29" x14ac:dyDescent="0.2">
      <c r="G37" t="s">
        <v>54</v>
      </c>
      <c r="H37">
        <v>-787.97861</v>
      </c>
      <c r="K37">
        <f>MIN(D7:J37)</f>
        <v>-787.97861</v>
      </c>
      <c r="O37" s="1" t="s">
        <v>192</v>
      </c>
      <c r="P37" s="5">
        <v>1.1850000000000001</v>
      </c>
      <c r="Q37">
        <v>1.1919999999999999</v>
      </c>
      <c r="R37">
        <v>178.97</v>
      </c>
      <c r="S37">
        <v>558.97640000000001</v>
      </c>
      <c r="T37">
        <v>576.19730000000004</v>
      </c>
      <c r="U37">
        <v>1275.9527</v>
      </c>
      <c r="V37">
        <v>2330.1125000000002</v>
      </c>
      <c r="W37" s="1"/>
      <c r="X37">
        <v>-0.19635</v>
      </c>
      <c r="Y37">
        <v>-0.15503</v>
      </c>
      <c r="Z37" s="5">
        <f t="shared" ref="Z37:AA42" si="7">X49</f>
        <v>-0.11405699999999999</v>
      </c>
      <c r="AA37" s="5">
        <f t="shared" si="7"/>
        <v>0.11399299999999998</v>
      </c>
      <c r="AB37" s="5">
        <f t="shared" ref="AB37:AB42" si="8">W26</f>
        <v>-0.36695680717550466</v>
      </c>
      <c r="AC37" s="5">
        <f t="shared" ref="AC37:AC42" si="9">AC49</f>
        <v>-0.38867438513465641</v>
      </c>
    </row>
    <row r="38" spans="7:29" x14ac:dyDescent="0.2">
      <c r="O38" s="1" t="s">
        <v>9</v>
      </c>
      <c r="P38" s="5">
        <v>1.1859999999999999</v>
      </c>
      <c r="Q38">
        <v>1.1950000000000001</v>
      </c>
      <c r="R38">
        <v>178.48</v>
      </c>
      <c r="S38">
        <v>550.94299999999998</v>
      </c>
      <c r="T38">
        <v>570.32979999999998</v>
      </c>
      <c r="U38">
        <v>1260.5166999999999</v>
      </c>
      <c r="V38">
        <v>2309.7548999999999</v>
      </c>
      <c r="W38" s="1"/>
      <c r="X38">
        <v>-0.20088</v>
      </c>
      <c r="Y38">
        <v>-0.15698000000000001</v>
      </c>
      <c r="Z38" s="5">
        <f t="shared" si="7"/>
        <v>-9.4759999999999997E-2</v>
      </c>
      <c r="AA38" s="5">
        <f t="shared" si="7"/>
        <v>9.4957999999999973E-2</v>
      </c>
      <c r="AB38" s="5">
        <f t="shared" si="8"/>
        <v>-0.35970660289362516</v>
      </c>
      <c r="AC38" s="5">
        <f t="shared" si="9"/>
        <v>-0.37663493925094738</v>
      </c>
    </row>
    <row r="39" spans="7:29" x14ac:dyDescent="0.2">
      <c r="O39" s="1" t="s">
        <v>10</v>
      </c>
      <c r="P39" s="5">
        <v>1.2470000000000001</v>
      </c>
      <c r="Q39">
        <v>1.2470000000000001</v>
      </c>
      <c r="R39">
        <v>145.54</v>
      </c>
      <c r="S39">
        <v>570.02160000000003</v>
      </c>
      <c r="T39">
        <v>652.27179999999998</v>
      </c>
      <c r="U39">
        <v>1148.0578</v>
      </c>
      <c r="V39">
        <v>1770.136</v>
      </c>
      <c r="W39">
        <v>-147.58840000000001</v>
      </c>
      <c r="X39">
        <v>-0.23721999999999999</v>
      </c>
      <c r="Y39">
        <v>-0.18784000000000001</v>
      </c>
      <c r="Z39" s="5">
        <f t="shared" si="7"/>
        <v>0.33244099999999999</v>
      </c>
      <c r="AA39" s="5">
        <f t="shared" si="7"/>
        <v>-0.33245200000000003</v>
      </c>
      <c r="AB39" s="5">
        <f t="shared" si="8"/>
        <v>-0.51081498510154455</v>
      </c>
      <c r="AC39" s="5">
        <f t="shared" si="9"/>
        <v>0.44781975014057951</v>
      </c>
    </row>
    <row r="40" spans="7:29" x14ac:dyDescent="0.2">
      <c r="O40" s="1" t="s">
        <v>11</v>
      </c>
      <c r="P40" s="5">
        <v>1.2190000000000001</v>
      </c>
      <c r="Q40">
        <v>1.302</v>
      </c>
      <c r="R40">
        <v>143.12</v>
      </c>
      <c r="S40">
        <v>545.79200000000003</v>
      </c>
      <c r="T40">
        <v>669.82979999999998</v>
      </c>
      <c r="U40">
        <v>1060.546</v>
      </c>
      <c r="V40">
        <v>1824.6551999999999</v>
      </c>
      <c r="X40">
        <v>-0.23721</v>
      </c>
      <c r="Y40">
        <v>-0.19014</v>
      </c>
      <c r="Z40" s="5">
        <f t="shared" si="7"/>
        <v>0.30618100000000004</v>
      </c>
      <c r="AA40" s="5">
        <f t="shared" si="7"/>
        <v>-0.30618100000000004</v>
      </c>
      <c r="AB40" s="5">
        <f t="shared" si="8"/>
        <v>-0.84253897452045801</v>
      </c>
      <c r="AC40" s="5">
        <f t="shared" si="9"/>
        <v>0.34870051752140629</v>
      </c>
    </row>
    <row r="41" spans="7:29" x14ac:dyDescent="0.2">
      <c r="O41" s="1" t="s">
        <v>12</v>
      </c>
      <c r="P41" s="5">
        <v>1.2170000000000001</v>
      </c>
      <c r="Q41">
        <v>1.98</v>
      </c>
      <c r="R41">
        <v>106.89</v>
      </c>
      <c r="S41">
        <v>468.34750000000003</v>
      </c>
      <c r="T41">
        <v>595.79259999999999</v>
      </c>
      <c r="U41">
        <v>688.3904</v>
      </c>
      <c r="V41">
        <v>1711.4745</v>
      </c>
      <c r="W41">
        <v>-275.53870000000001</v>
      </c>
      <c r="X41">
        <v>-0.23516000000000001</v>
      </c>
      <c r="Y41">
        <v>-0.18640000000000001</v>
      </c>
      <c r="Z41" s="5">
        <f t="shared" si="7"/>
        <v>0.39266699999999999</v>
      </c>
      <c r="AA41" s="5">
        <f t="shared" si="7"/>
        <v>-0.39259899999999998</v>
      </c>
      <c r="AB41" s="5">
        <f t="shared" si="8"/>
        <v>0.24709501543344251</v>
      </c>
      <c r="AC41" s="5">
        <f t="shared" si="9"/>
        <v>7.1341849846752705</v>
      </c>
    </row>
    <row r="42" spans="7:29" x14ac:dyDescent="0.2">
      <c r="O42" s="1" t="s">
        <v>13</v>
      </c>
      <c r="P42">
        <v>1.206</v>
      </c>
      <c r="Q42">
        <v>4.7549999999999999</v>
      </c>
      <c r="R42">
        <v>133.12</v>
      </c>
      <c r="S42">
        <v>450.56549999999999</v>
      </c>
      <c r="T42">
        <v>550.31399999999996</v>
      </c>
      <c r="U42">
        <v>851.46420000000001</v>
      </c>
      <c r="V42">
        <v>1791.8624</v>
      </c>
      <c r="W42" s="1"/>
      <c r="X42">
        <v>-0.24728</v>
      </c>
      <c r="Y42">
        <v>-0.20701</v>
      </c>
      <c r="Z42" s="5">
        <f t="shared" si="7"/>
        <v>0.38390099999999999</v>
      </c>
      <c r="AA42" s="5">
        <f t="shared" si="7"/>
        <v>-0.38395500000000005</v>
      </c>
      <c r="AB42" s="5">
        <f t="shared" si="8"/>
        <v>-0.87624124862074892</v>
      </c>
      <c r="AC42" s="5">
        <f t="shared" si="9"/>
        <v>7.2018188178203744</v>
      </c>
    </row>
    <row r="43" spans="7:29" x14ac:dyDescent="0.2">
      <c r="U43" s="4"/>
      <c r="V43" s="4"/>
      <c r="W43" s="4"/>
      <c r="X43" s="4"/>
    </row>
    <row r="44" spans="7:29" x14ac:dyDescent="0.2">
      <c r="X44" s="4"/>
    </row>
    <row r="45" spans="7:29" x14ac:dyDescent="0.2">
      <c r="X45" s="1" t="s">
        <v>227</v>
      </c>
      <c r="Y45" s="1" t="s">
        <v>228</v>
      </c>
      <c r="AA45" s="1" t="s">
        <v>234</v>
      </c>
      <c r="AB45" s="1" t="s">
        <v>235</v>
      </c>
      <c r="AC45" s="1" t="s">
        <v>233</v>
      </c>
    </row>
    <row r="46" spans="7:29" x14ac:dyDescent="0.2">
      <c r="P46" s="21" t="s">
        <v>229</v>
      </c>
      <c r="Q46" s="21"/>
      <c r="R46" s="21"/>
      <c r="S46" s="21"/>
      <c r="T46" s="21"/>
      <c r="U46" s="22" t="s">
        <v>231</v>
      </c>
      <c r="V46" s="4" t="s">
        <v>230</v>
      </c>
      <c r="W46" s="4" t="s">
        <v>230</v>
      </c>
    </row>
    <row r="47" spans="7:29" x14ac:dyDescent="0.2">
      <c r="O47" s="1" t="s">
        <v>221</v>
      </c>
      <c r="P47">
        <v>2.3909999999999999E-3</v>
      </c>
      <c r="Q47">
        <v>-9.7800000000000005E-3</v>
      </c>
      <c r="R47">
        <v>2.4559999999999998E-3</v>
      </c>
      <c r="S47">
        <v>2.454E-3</v>
      </c>
      <c r="T47">
        <v>2.4269999999999999E-3</v>
      </c>
      <c r="U47">
        <v>0.32795800000000003</v>
      </c>
      <c r="V47">
        <v>-0.16397100000000001</v>
      </c>
      <c r="W47">
        <v>-0.16397100000000001</v>
      </c>
    </row>
    <row r="48" spans="7:29" x14ac:dyDescent="0.2">
      <c r="O48" s="1" t="s">
        <v>191</v>
      </c>
      <c r="P48">
        <v>-2.6934E-2</v>
      </c>
      <c r="Q48">
        <v>-1.8423999999999999E-2</v>
      </c>
      <c r="R48">
        <v>-1.8414E-2</v>
      </c>
      <c r="S48">
        <v>-2.9260000000000001E-2</v>
      </c>
      <c r="T48">
        <v>-1.7279999999999999E-3</v>
      </c>
      <c r="U48">
        <v>0.34270699999999998</v>
      </c>
      <c r="V48">
        <v>-0.13363800000000001</v>
      </c>
      <c r="W48">
        <v>-0.114111</v>
      </c>
      <c r="X48" s="5">
        <f t="shared" ref="X48" si="10">SUM(P48:T48)</f>
        <v>-9.4759999999999997E-2</v>
      </c>
      <c r="Y48" s="5">
        <f t="shared" ref="Y48" si="11">SUM(U48:W48)</f>
        <v>9.4957999999999973E-2</v>
      </c>
      <c r="AA48">
        <v>-598.98165400000005</v>
      </c>
      <c r="AB48">
        <v>-188.92243199999999</v>
      </c>
      <c r="AC48" s="5">
        <f>W25-((AA48-$P$23)-(AB48-$B$3))*$B$2</f>
        <v>-0.37663493925094738</v>
      </c>
    </row>
    <row r="49" spans="15:29" x14ac:dyDescent="0.2">
      <c r="O49" s="1" t="s">
        <v>192</v>
      </c>
      <c r="P49">
        <v>-3.3202000000000002E-2</v>
      </c>
      <c r="Q49">
        <v>-1.789E-2</v>
      </c>
      <c r="R49">
        <v>-3.2606999999999997E-2</v>
      </c>
      <c r="S49">
        <v>-2.8045E-2</v>
      </c>
      <c r="T49">
        <v>-2.313E-3</v>
      </c>
      <c r="U49">
        <v>0.35276099999999999</v>
      </c>
      <c r="V49">
        <v>-0.11038000000000001</v>
      </c>
      <c r="W49">
        <v>-0.128388</v>
      </c>
      <c r="X49" s="5">
        <f t="shared" ref="X49:X54" si="12">SUM(P49:T49)</f>
        <v>-0.11405699999999999</v>
      </c>
      <c r="Y49" s="5">
        <f t="shared" ref="Y49:Y54" si="13">SUM(U49:W49)</f>
        <v>0.11399299999999998</v>
      </c>
      <c r="AA49">
        <v>-598.98153500000001</v>
      </c>
      <c r="AB49">
        <v>-188.92248900000001</v>
      </c>
      <c r="AC49" s="5">
        <f t="shared" ref="AC49:AC54" si="14">W26-((AA49-$P$23)-(AB49-$B$3))*$B$2</f>
        <v>-0.38867438513465641</v>
      </c>
    </row>
    <row r="50" spans="15:29" x14ac:dyDescent="0.2">
      <c r="O50" s="1" t="s">
        <v>9</v>
      </c>
      <c r="P50">
        <v>-2.6934E-2</v>
      </c>
      <c r="Q50">
        <v>-1.8423999999999999E-2</v>
      </c>
      <c r="R50">
        <v>-1.8414E-2</v>
      </c>
      <c r="S50">
        <v>-2.9260000000000001E-2</v>
      </c>
      <c r="T50">
        <v>-1.7279999999999999E-3</v>
      </c>
      <c r="U50">
        <v>0.34270699999999998</v>
      </c>
      <c r="V50">
        <v>-0.13363800000000001</v>
      </c>
      <c r="W50">
        <v>-0.114111</v>
      </c>
      <c r="X50" s="5">
        <f t="shared" si="12"/>
        <v>-9.4759999999999997E-2</v>
      </c>
      <c r="Y50" s="5">
        <f t="shared" si="13"/>
        <v>9.4957999999999973E-2</v>
      </c>
      <c r="AA50">
        <v>-598.98165400000005</v>
      </c>
      <c r="AB50">
        <v>-188.92243199999999</v>
      </c>
      <c r="AC50" s="5">
        <f t="shared" si="14"/>
        <v>-0.37663493925094738</v>
      </c>
    </row>
    <row r="51" spans="15:29" x14ac:dyDescent="0.2">
      <c r="O51" s="1" t="s">
        <v>10</v>
      </c>
      <c r="P51">
        <v>7.8270999999999993E-2</v>
      </c>
      <c r="Q51">
        <v>6.7541000000000004E-2</v>
      </c>
      <c r="R51">
        <v>2.7074000000000001E-2</v>
      </c>
      <c r="S51">
        <v>8.1283999999999995E-2</v>
      </c>
      <c r="T51">
        <v>7.8270999999999993E-2</v>
      </c>
      <c r="U51">
        <v>0.157356</v>
      </c>
      <c r="V51">
        <v>-0.24490400000000001</v>
      </c>
      <c r="W51">
        <v>-0.24490400000000001</v>
      </c>
      <c r="X51" s="5">
        <f t="shared" si="12"/>
        <v>0.33244099999999999</v>
      </c>
      <c r="Y51" s="5">
        <f t="shared" si="13"/>
        <v>-0.33245200000000003</v>
      </c>
      <c r="AA51">
        <v>-598.98142900000005</v>
      </c>
      <c r="AB51">
        <v>-188.88635600000001</v>
      </c>
      <c r="AC51" s="5">
        <f t="shared" si="14"/>
        <v>0.44781975014057951</v>
      </c>
    </row>
    <row r="52" spans="15:29" x14ac:dyDescent="0.2">
      <c r="O52" s="1" t="s">
        <v>11</v>
      </c>
      <c r="P52">
        <v>6.4196000000000003E-2</v>
      </c>
      <c r="Q52">
        <v>8.3287E-2</v>
      </c>
      <c r="R52">
        <v>4.3062000000000003E-2</v>
      </c>
      <c r="S52">
        <v>4.5102000000000003E-2</v>
      </c>
      <c r="T52">
        <v>7.0533999999999999E-2</v>
      </c>
      <c r="U52">
        <v>0.15693699999999999</v>
      </c>
      <c r="V52">
        <v>-0.21789700000000001</v>
      </c>
      <c r="W52">
        <v>-0.24522099999999999</v>
      </c>
      <c r="X52" s="5">
        <f t="shared" si="12"/>
        <v>0.30618100000000004</v>
      </c>
      <c r="Y52" s="5">
        <f t="shared" si="13"/>
        <v>-0.30618100000000004</v>
      </c>
      <c r="AA52">
        <v>-598.97904500000004</v>
      </c>
      <c r="AB52">
        <v>-188.87542400000001</v>
      </c>
      <c r="AC52" s="5">
        <f t="shared" si="14"/>
        <v>0.34870051752140629</v>
      </c>
    </row>
    <row r="53" spans="15:29" x14ac:dyDescent="0.2">
      <c r="O53" s="1" t="s">
        <v>12</v>
      </c>
      <c r="P53">
        <v>-5.3169999999999997E-3</v>
      </c>
      <c r="Q53">
        <v>0.112095</v>
      </c>
      <c r="R53">
        <v>-1.5564E-2</v>
      </c>
      <c r="S53">
        <v>0.146479</v>
      </c>
      <c r="T53">
        <v>0.154974</v>
      </c>
      <c r="U53">
        <v>7.775E-2</v>
      </c>
      <c r="V53">
        <v>-0.206317</v>
      </c>
      <c r="W53">
        <v>-0.26403199999999999</v>
      </c>
      <c r="X53" s="5">
        <f t="shared" si="12"/>
        <v>0.39266699999999999</v>
      </c>
      <c r="Y53" s="5">
        <f t="shared" si="13"/>
        <v>-0.39259899999999998</v>
      </c>
      <c r="AA53">
        <v>-598.96193500000004</v>
      </c>
      <c r="AB53">
        <v>-188.64899700000001</v>
      </c>
      <c r="AC53" s="5">
        <f t="shared" si="14"/>
        <v>7.1341849846752705</v>
      </c>
    </row>
    <row r="54" spans="15:29" x14ac:dyDescent="0.2">
      <c r="O54" s="1" t="s">
        <v>13</v>
      </c>
      <c r="P54">
        <v>3.3071000000000003E-2</v>
      </c>
      <c r="Q54">
        <v>4.0113000000000003E-2</v>
      </c>
      <c r="R54">
        <v>9.4530000000000003E-2</v>
      </c>
      <c r="S54">
        <v>7.7629000000000004E-2</v>
      </c>
      <c r="T54">
        <v>0.13855799999999999</v>
      </c>
      <c r="U54">
        <v>6.0035999999999999E-2</v>
      </c>
      <c r="V54">
        <v>-0.16891800000000001</v>
      </c>
      <c r="W54">
        <v>-0.27507300000000001</v>
      </c>
      <c r="X54" s="5">
        <f t="shared" si="12"/>
        <v>0.38390099999999999</v>
      </c>
      <c r="Y54" s="5">
        <f t="shared" si="13"/>
        <v>-0.38395500000000005</v>
      </c>
      <c r="AA54">
        <v>-598.98054300000001</v>
      </c>
      <c r="AB54">
        <v>-188.62383800000001</v>
      </c>
      <c r="AC54" s="5">
        <f t="shared" si="14"/>
        <v>7.2018188178203744</v>
      </c>
    </row>
  </sheetData>
  <mergeCells count="1">
    <mergeCell ref="P46:T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169E-164B-D647-B696-B5B30D7EC433}">
  <dimension ref="A1:AJ41"/>
  <sheetViews>
    <sheetView topLeftCell="N8" workbookViewId="0">
      <selection activeCell="O27" sqref="O27:AC32"/>
    </sheetView>
  </sheetViews>
  <sheetFormatPr baseColWidth="10" defaultRowHeight="16" x14ac:dyDescent="0.2"/>
  <cols>
    <col min="3" max="3" width="9" bestFit="1" customWidth="1"/>
    <col min="5" max="5" width="9" bestFit="1" customWidth="1"/>
    <col min="7" max="7" width="9" bestFit="1" customWidth="1"/>
    <col min="9" max="9" width="9" bestFit="1" customWidth="1"/>
    <col min="11" max="11" width="9" bestFit="1" customWidth="1"/>
    <col min="20" max="20" width="18.6640625" customWidth="1"/>
  </cols>
  <sheetData>
    <row r="1" spans="1:28" x14ac:dyDescent="0.2">
      <c r="A1" s="1" t="s">
        <v>0</v>
      </c>
    </row>
    <row r="2" spans="1:28" x14ac:dyDescent="0.2">
      <c r="A2" s="1" t="s">
        <v>14</v>
      </c>
      <c r="B2">
        <v>27.211600000000001</v>
      </c>
    </row>
    <row r="3" spans="1:28" x14ac:dyDescent="0.2">
      <c r="A3" s="1" t="s">
        <v>8</v>
      </c>
      <c r="B3">
        <v>-188.9225659</v>
      </c>
      <c r="L3" s="1"/>
      <c r="R3" s="5"/>
      <c r="Z3">
        <v>-188.6945073</v>
      </c>
    </row>
    <row r="4" spans="1:28" x14ac:dyDescent="0.2">
      <c r="A4" s="1" t="s">
        <v>19</v>
      </c>
      <c r="B4">
        <f>$B$3+$B$10</f>
        <v>-926.23849589999998</v>
      </c>
      <c r="L4" s="1"/>
      <c r="R4" s="5"/>
    </row>
    <row r="5" spans="1:28" x14ac:dyDescent="0.2">
      <c r="L5" s="1"/>
      <c r="R5" s="5"/>
    </row>
    <row r="6" spans="1:28" s="1" customFormat="1" x14ac:dyDescent="0.2">
      <c r="A6" s="1" t="s">
        <v>187</v>
      </c>
      <c r="C6" s="1" t="s">
        <v>4</v>
      </c>
      <c r="E6" s="1" t="s">
        <v>5</v>
      </c>
      <c r="G6" s="1" t="s">
        <v>6</v>
      </c>
      <c r="I6" s="1" t="s">
        <v>7</v>
      </c>
      <c r="O6" s="2"/>
      <c r="P6"/>
      <c r="Q6"/>
      <c r="R6" s="5"/>
      <c r="S6"/>
      <c r="T6"/>
      <c r="U6"/>
    </row>
    <row r="7" spans="1:28" x14ac:dyDescent="0.2">
      <c r="A7" t="s">
        <v>38</v>
      </c>
      <c r="B7">
        <v>-737.30089999999996</v>
      </c>
      <c r="C7" t="s">
        <v>58</v>
      </c>
      <c r="D7">
        <v>-926.21768999999995</v>
      </c>
      <c r="E7" t="s">
        <v>85</v>
      </c>
      <c r="F7">
        <v>-926.18204000000003</v>
      </c>
      <c r="G7" t="s">
        <v>28</v>
      </c>
      <c r="H7">
        <v>-926.01778999999999</v>
      </c>
      <c r="I7" t="s">
        <v>94</v>
      </c>
      <c r="J7">
        <v>-926.05409999999995</v>
      </c>
    </row>
    <row r="8" spans="1:28" x14ac:dyDescent="0.2">
      <c r="A8" t="s">
        <v>56</v>
      </c>
      <c r="B8">
        <v>-737.30091000000004</v>
      </c>
      <c r="C8" t="s">
        <v>28</v>
      </c>
      <c r="D8">
        <v>-926.24018000000001</v>
      </c>
      <c r="E8" t="s">
        <v>31</v>
      </c>
      <c r="F8">
        <v>-926.22982999999999</v>
      </c>
      <c r="G8" t="s">
        <v>95</v>
      </c>
      <c r="H8">
        <v>-926.14224999999999</v>
      </c>
      <c r="I8" t="s">
        <v>54</v>
      </c>
      <c r="J8">
        <v>-926.07272999999998</v>
      </c>
    </row>
    <row r="9" spans="1:28" x14ac:dyDescent="0.2">
      <c r="A9" t="s">
        <v>77</v>
      </c>
      <c r="B9">
        <v>-737.31592000000001</v>
      </c>
      <c r="C9" t="s">
        <v>111</v>
      </c>
      <c r="D9">
        <v>-926.24113</v>
      </c>
      <c r="E9" t="s">
        <v>60</v>
      </c>
      <c r="F9">
        <v>-926.23026000000004</v>
      </c>
      <c r="G9" t="s">
        <v>108</v>
      </c>
      <c r="H9">
        <v>-926.14273000000003</v>
      </c>
      <c r="I9" t="s">
        <v>1</v>
      </c>
      <c r="J9">
        <v>-926.12801999999999</v>
      </c>
    </row>
    <row r="10" spans="1:28" x14ac:dyDescent="0.2">
      <c r="A10" s="1" t="s">
        <v>74</v>
      </c>
      <c r="B10" s="1">
        <v>-737.31592999999998</v>
      </c>
      <c r="C10" t="s">
        <v>24</v>
      </c>
      <c r="D10">
        <v>-926.24113999999997</v>
      </c>
      <c r="E10" t="s">
        <v>120</v>
      </c>
      <c r="F10">
        <v>-926.23175000000003</v>
      </c>
      <c r="G10" t="s">
        <v>49</v>
      </c>
      <c r="H10">
        <v>-926.15593000000001</v>
      </c>
      <c r="I10" t="s">
        <v>62</v>
      </c>
      <c r="J10">
        <v>-926.14480000000003</v>
      </c>
    </row>
    <row r="11" spans="1:28" x14ac:dyDescent="0.2">
      <c r="C11" t="s">
        <v>59</v>
      </c>
      <c r="D11">
        <v>-926.24129000000005</v>
      </c>
      <c r="E11" t="s">
        <v>75</v>
      </c>
      <c r="F11">
        <v>-926.24108999999999</v>
      </c>
      <c r="G11" t="s">
        <v>24</v>
      </c>
      <c r="H11">
        <v>-926.16139999999996</v>
      </c>
      <c r="I11" t="s">
        <v>75</v>
      </c>
      <c r="J11">
        <v>-926.22874000000002</v>
      </c>
    </row>
    <row r="12" spans="1:28" x14ac:dyDescent="0.2">
      <c r="C12" t="s">
        <v>60</v>
      </c>
      <c r="D12">
        <v>-926.24294999999995</v>
      </c>
      <c r="E12" t="s">
        <v>77</v>
      </c>
      <c r="F12">
        <v>-926.24113999999997</v>
      </c>
      <c r="G12" t="s">
        <v>102</v>
      </c>
      <c r="H12">
        <v>-926.16171999999995</v>
      </c>
      <c r="P12" s="7"/>
    </row>
    <row r="13" spans="1:28" x14ac:dyDescent="0.2">
      <c r="C13" t="s">
        <v>114</v>
      </c>
      <c r="D13">
        <v>-926.24305000000004</v>
      </c>
      <c r="E13" t="s">
        <v>95</v>
      </c>
      <c r="F13">
        <v>-926.24129000000005</v>
      </c>
      <c r="G13" t="s">
        <v>68</v>
      </c>
      <c r="H13">
        <v>-926.16233</v>
      </c>
      <c r="P13" s="7"/>
    </row>
    <row r="14" spans="1:28" x14ac:dyDescent="0.2">
      <c r="C14" t="s">
        <v>75</v>
      </c>
      <c r="D14">
        <v>-926.24333000000001</v>
      </c>
      <c r="E14" t="s">
        <v>55</v>
      </c>
      <c r="F14">
        <v>-926.24333000000001</v>
      </c>
      <c r="G14" t="s">
        <v>110</v>
      </c>
      <c r="H14">
        <v>-926.16380000000004</v>
      </c>
      <c r="P14" s="7"/>
    </row>
    <row r="15" spans="1:28" x14ac:dyDescent="0.2">
      <c r="C15" t="s">
        <v>110</v>
      </c>
      <c r="D15">
        <v>-926.24338</v>
      </c>
      <c r="E15" t="s">
        <v>50</v>
      </c>
      <c r="F15">
        <v>-926.24338</v>
      </c>
      <c r="G15" t="s">
        <v>58</v>
      </c>
      <c r="H15">
        <v>-926.16381000000001</v>
      </c>
      <c r="P15" s="7"/>
    </row>
    <row r="16" spans="1:28" x14ac:dyDescent="0.2">
      <c r="C16" t="s">
        <v>98</v>
      </c>
      <c r="D16">
        <v>-926.24339999999995</v>
      </c>
      <c r="E16" t="s">
        <v>117</v>
      </c>
      <c r="F16">
        <v>-926.24392999999998</v>
      </c>
      <c r="G16" t="s">
        <v>55</v>
      </c>
      <c r="H16">
        <v>-926.16436999999996</v>
      </c>
      <c r="O16" s="1" t="s">
        <v>0</v>
      </c>
      <c r="X16" s="5"/>
      <c r="Y16" s="5"/>
      <c r="Z16" s="5"/>
      <c r="AA16" s="5"/>
      <c r="AB16" s="1" t="s">
        <v>232</v>
      </c>
    </row>
    <row r="17" spans="1:36" x14ac:dyDescent="0.2">
      <c r="C17" t="s">
        <v>1</v>
      </c>
      <c r="D17">
        <v>-926.24377000000004</v>
      </c>
      <c r="E17" t="s">
        <v>116</v>
      </c>
      <c r="F17">
        <v>-926.24395000000004</v>
      </c>
      <c r="G17" t="s">
        <v>100</v>
      </c>
      <c r="H17">
        <v>-926.16439000000003</v>
      </c>
      <c r="P17" s="7"/>
    </row>
    <row r="18" spans="1:36" x14ac:dyDescent="0.2">
      <c r="C18" t="s">
        <v>37</v>
      </c>
      <c r="D18">
        <v>-926.24392999999998</v>
      </c>
      <c r="E18" t="s">
        <v>109</v>
      </c>
      <c r="F18">
        <v>-926.24396000000002</v>
      </c>
      <c r="G18" t="s">
        <v>92</v>
      </c>
      <c r="H18">
        <v>-926.17490999999995</v>
      </c>
      <c r="P18" s="1" t="s">
        <v>165</v>
      </c>
      <c r="Q18" s="1" t="s">
        <v>166</v>
      </c>
      <c r="R18" s="1" t="s">
        <v>167</v>
      </c>
      <c r="S18" s="1" t="s">
        <v>168</v>
      </c>
    </row>
    <row r="19" spans="1:36" x14ac:dyDescent="0.2">
      <c r="C19" t="s">
        <v>43</v>
      </c>
      <c r="D19">
        <v>-926.24395000000004</v>
      </c>
      <c r="E19" t="s">
        <v>56</v>
      </c>
      <c r="F19">
        <v>-926.24900000000002</v>
      </c>
      <c r="G19" t="s">
        <v>48</v>
      </c>
      <c r="H19">
        <v>-926.17639999999994</v>
      </c>
      <c r="O19" s="1" t="s">
        <v>187</v>
      </c>
      <c r="P19">
        <f>B10</f>
        <v>-737.31592999999998</v>
      </c>
      <c r="Q19">
        <v>-737.27628449999997</v>
      </c>
      <c r="R19">
        <v>-737.1301426</v>
      </c>
      <c r="S19">
        <v>-736.91053790000001</v>
      </c>
      <c r="AB19" s="2">
        <v>-734.81131000000005</v>
      </c>
      <c r="AC19" s="2">
        <v>-734.77837</v>
      </c>
      <c r="AD19" s="2">
        <v>-734.63007000000005</v>
      </c>
      <c r="AE19" s="2">
        <v>-734.43317999999999</v>
      </c>
    </row>
    <row r="20" spans="1:36" x14ac:dyDescent="0.2">
      <c r="C20" t="s">
        <v>63</v>
      </c>
      <c r="D20">
        <v>-926.24396000000002</v>
      </c>
      <c r="E20" t="s">
        <v>97</v>
      </c>
      <c r="F20">
        <v>-926.2491</v>
      </c>
      <c r="G20" t="s">
        <v>1</v>
      </c>
      <c r="H20">
        <v>-926.18001000000004</v>
      </c>
      <c r="O20" s="1" t="s">
        <v>188</v>
      </c>
      <c r="P20">
        <f>P19+$B$3</f>
        <v>-926.23849589999998</v>
      </c>
      <c r="Q20">
        <f>Q19+$B$3</f>
        <v>-926.19885039999997</v>
      </c>
      <c r="R20">
        <f>R19+$B$3</f>
        <v>-926.05270849999999</v>
      </c>
      <c r="S20">
        <f>S19+$B$3</f>
        <v>-925.8331038</v>
      </c>
      <c r="U20" s="3">
        <f t="shared" ref="U20:X24" si="0">(P20-$P$20)*$B$2</f>
        <v>0</v>
      </c>
      <c r="V20" s="3">
        <f t="shared" si="0"/>
        <v>1.0788174878001631</v>
      </c>
      <c r="W20" s="3">
        <f t="shared" si="0"/>
        <v>5.0555724138394851</v>
      </c>
      <c r="X20" s="3">
        <f t="shared" si="0"/>
        <v>11.031367668359234</v>
      </c>
      <c r="AB20">
        <f>AB19+$Z$3</f>
        <v>-923.50581729999999</v>
      </c>
      <c r="AC20">
        <f t="shared" ref="AC20:AE20" si="1">AC19+$Z$3</f>
        <v>-923.47287729999994</v>
      </c>
      <c r="AD20">
        <f t="shared" si="1"/>
        <v>-923.3245773000001</v>
      </c>
      <c r="AE20">
        <f t="shared" si="1"/>
        <v>-923.12768729999993</v>
      </c>
      <c r="AG20" s="3">
        <f>(AB20-$AB$20)*$B$2</f>
        <v>0</v>
      </c>
      <c r="AH20" s="3">
        <f>(AC20-$AB$20)*$B$2</f>
        <v>0.89635010400144932</v>
      </c>
      <c r="AI20" s="3">
        <f>(AD20-$AB$20)*$B$2</f>
        <v>4.9318303839969753</v>
      </c>
      <c r="AJ20" s="3">
        <f>(AE20-$AB$20)*$B$2</f>
        <v>10.289522308001512</v>
      </c>
    </row>
    <row r="21" spans="1:36" x14ac:dyDescent="0.2">
      <c r="G21" t="s">
        <v>59</v>
      </c>
      <c r="H21">
        <v>-926.18021999999996</v>
      </c>
      <c r="O21" s="1" t="s">
        <v>9</v>
      </c>
      <c r="P21">
        <v>-926.24338130900003</v>
      </c>
      <c r="Q21">
        <v>-926.20634156000006</v>
      </c>
      <c r="R21">
        <v>-926.05589115400005</v>
      </c>
      <c r="S21">
        <v>-925.83994118099997</v>
      </c>
      <c r="U21" s="3">
        <f t="shared" si="0"/>
        <v>-0.13293979554584731</v>
      </c>
      <c r="V21" s="3">
        <f t="shared" si="0"/>
        <v>0.87497103834182344</v>
      </c>
      <c r="W21" s="3">
        <f t="shared" si="0"/>
        <v>4.9689673062515451</v>
      </c>
      <c r="X21" s="3">
        <f t="shared" si="0"/>
        <v>10.845311591540492</v>
      </c>
      <c r="AB21" s="2">
        <v>-923.51337000000001</v>
      </c>
      <c r="AC21" s="2">
        <v>-923.47961999999995</v>
      </c>
      <c r="AD21" s="2">
        <v>-923.33025999999995</v>
      </c>
      <c r="AE21" s="2">
        <v>-923.13536999999997</v>
      </c>
      <c r="AG21" s="3">
        <f>(AB21-$AB$20)*$B$2</f>
        <v>-0.20552105132052481</v>
      </c>
      <c r="AH21" s="3">
        <f>(AC21-$AB$20)*$B$2</f>
        <v>0.71287044868096017</v>
      </c>
      <c r="AI21" s="3">
        <f>(AD21-$AB$20)*$B$2</f>
        <v>4.7771950246810011</v>
      </c>
      <c r="AJ21" s="3">
        <f>(AE21-$AB$20)*$B$2</f>
        <v>10.080463748680639</v>
      </c>
    </row>
    <row r="22" spans="1:36" x14ac:dyDescent="0.2">
      <c r="G22" t="s">
        <v>85</v>
      </c>
      <c r="H22">
        <v>-926.18203000000005</v>
      </c>
      <c r="O22" s="1" t="s">
        <v>10</v>
      </c>
      <c r="P22">
        <v>-926.23709422699994</v>
      </c>
      <c r="Q22">
        <v>-926.19858321799995</v>
      </c>
      <c r="R22">
        <v>-926.07678284300005</v>
      </c>
      <c r="S22">
        <v>-925.83946380899999</v>
      </c>
      <c r="U22" s="3">
        <f t="shared" si="0"/>
        <v>3.8141765007674397E-2</v>
      </c>
      <c r="V22" s="3">
        <f t="shared" si="0"/>
        <v>1.0860879375117976</v>
      </c>
      <c r="W22" s="3">
        <f t="shared" si="0"/>
        <v>4.4004710218592678</v>
      </c>
      <c r="X22" s="3">
        <f t="shared" si="0"/>
        <v>10.858301647455082</v>
      </c>
      <c r="Z22" s="25">
        <f>U22-U21</f>
        <v>0.17108156055352169</v>
      </c>
      <c r="AB22" s="2">
        <v>-923.50156000000004</v>
      </c>
      <c r="AC22" s="2">
        <v>-923.42670999999996</v>
      </c>
      <c r="AD22" s="2">
        <v>-923.32629999999995</v>
      </c>
      <c r="AE22" s="2">
        <v>-923.13310999999999</v>
      </c>
      <c r="AG22" s="3">
        <f>(AB22-$AB$20)*$B$2</f>
        <v>0.11584794467861989</v>
      </c>
      <c r="AH22" s="3">
        <f>(AC22-$AB$20)*$B$2</f>
        <v>2.1526362046808818</v>
      </c>
      <c r="AI22" s="3">
        <f>(AD22-$AB$20)*$B$2</f>
        <v>4.8849529606811748</v>
      </c>
      <c r="AJ22" s="3">
        <f>(AE22-$AB$20)*$B$2</f>
        <v>10.14196196468005</v>
      </c>
    </row>
    <row r="23" spans="1:36" x14ac:dyDescent="0.2">
      <c r="G23" t="s">
        <v>73</v>
      </c>
      <c r="H23">
        <v>-926.18204000000003</v>
      </c>
      <c r="O23" s="1" t="s">
        <v>11</v>
      </c>
      <c r="P23" s="1">
        <v>-926.24909951300003</v>
      </c>
      <c r="Q23" s="2">
        <v>-926.204287808</v>
      </c>
      <c r="R23" s="2">
        <v>-926.07884877699996</v>
      </c>
      <c r="S23" s="2">
        <v>-925.91146305100006</v>
      </c>
      <c r="U23" s="3">
        <f t="shared" si="0"/>
        <v>-0.28854127551236525</v>
      </c>
      <c r="V23" s="3">
        <f t="shared" si="0"/>
        <v>0.93085691626642875</v>
      </c>
      <c r="W23" s="3">
        <f t="shared" si="0"/>
        <v>4.344253652227164</v>
      </c>
      <c r="X23" s="3">
        <f t="shared" si="0"/>
        <v>8.8990870738462267</v>
      </c>
      <c r="AB23" s="2">
        <v>-923.50280999999995</v>
      </c>
      <c r="AC23" s="2">
        <v>-923.47961999999995</v>
      </c>
      <c r="AD23" s="2">
        <v>-923.34801000000004</v>
      </c>
      <c r="AE23" s="2">
        <v>-923.18120999999996</v>
      </c>
      <c r="AG23" s="3">
        <f>(AB23-$AB$20)*$B$2</f>
        <v>8.1833444680971021E-2</v>
      </c>
      <c r="AH23" s="3">
        <f>(AC23-$AB$20)*$B$2</f>
        <v>0.71287044868096017</v>
      </c>
      <c r="AI23" s="3">
        <f>(AD23-$AB$20)*$B$2</f>
        <v>4.2941891246785016</v>
      </c>
      <c r="AJ23" s="3">
        <f>(AE23-$AB$20)*$B$2</f>
        <v>8.8330840046806838</v>
      </c>
    </row>
    <row r="24" spans="1:36" x14ac:dyDescent="0.2">
      <c r="G24" t="s">
        <v>72</v>
      </c>
      <c r="H24">
        <v>-926.18449999999996</v>
      </c>
      <c r="O24" s="1" t="s">
        <v>12</v>
      </c>
      <c r="P24">
        <v>-926.17357770599995</v>
      </c>
      <c r="Q24">
        <v>-926.10422176999998</v>
      </c>
      <c r="R24">
        <v>-926.04979010800002</v>
      </c>
      <c r="S24">
        <v>-925.890834326</v>
      </c>
      <c r="U24" s="3">
        <f t="shared" si="0"/>
        <v>1.7665279278511881</v>
      </c>
      <c r="V24" s="3">
        <f t="shared" si="0"/>
        <v>3.653813915907846</v>
      </c>
      <c r="W24" s="3">
        <f t="shared" si="0"/>
        <v>5.1349865295858566</v>
      </c>
      <c r="X24" s="3">
        <f t="shared" si="0"/>
        <v>9.460427687057626</v>
      </c>
      <c r="Z24" s="25">
        <f>U24-U23</f>
        <v>2.0550692033635531</v>
      </c>
      <c r="AB24" s="2">
        <v>-923.41980999999998</v>
      </c>
      <c r="AC24" s="2">
        <v>-923.36658999999997</v>
      </c>
      <c r="AD24" s="2">
        <v>-923.29656</v>
      </c>
      <c r="AE24" s="2">
        <v>-923.16188</v>
      </c>
      <c r="AG24" s="3">
        <f>(AB24-$AB$20)*$B$2</f>
        <v>2.3403962446801545</v>
      </c>
      <c r="AH24" s="3">
        <f>(AC24-$AB$20)*$B$2</f>
        <v>3.7885975966804337</v>
      </c>
      <c r="AI24" s="3">
        <f>(AD24-$AB$20)*$B$2</f>
        <v>5.6942259446797339</v>
      </c>
      <c r="AJ24" s="3">
        <f>(AE24-$AB$20)*$B$2</f>
        <v>9.359084232679816</v>
      </c>
    </row>
    <row r="25" spans="1:36" x14ac:dyDescent="0.2">
      <c r="A25" s="2"/>
      <c r="B25" s="2"/>
      <c r="G25" t="s">
        <v>51</v>
      </c>
      <c r="H25">
        <v>-926.18987000000004</v>
      </c>
      <c r="O25" s="1"/>
      <c r="U25" s="5"/>
      <c r="V25" s="5"/>
      <c r="W25" s="5"/>
      <c r="X25" s="5"/>
    </row>
    <row r="26" spans="1:36" x14ac:dyDescent="0.2">
      <c r="G26" t="s">
        <v>98</v>
      </c>
      <c r="H26">
        <v>-926.20122000000003</v>
      </c>
      <c r="O26" s="1"/>
      <c r="U26" s="5"/>
      <c r="V26" s="5"/>
      <c r="W26" s="5"/>
      <c r="X26" s="5"/>
    </row>
    <row r="27" spans="1:36" x14ac:dyDescent="0.2">
      <c r="G27" t="s">
        <v>101</v>
      </c>
      <c r="H27">
        <v>-926.20425999999998</v>
      </c>
      <c r="O27" s="1"/>
      <c r="P27" s="1" t="s">
        <v>216</v>
      </c>
      <c r="Q27" s="1" t="s">
        <v>216</v>
      </c>
      <c r="R27" s="1" t="s">
        <v>236</v>
      </c>
      <c r="S27" s="19" t="s">
        <v>222</v>
      </c>
      <c r="T27" s="19" t="s">
        <v>222</v>
      </c>
      <c r="U27" s="19" t="s">
        <v>223</v>
      </c>
      <c r="V27" s="19" t="s">
        <v>224</v>
      </c>
      <c r="W27" s="1" t="s">
        <v>217</v>
      </c>
      <c r="X27" s="20" t="s">
        <v>225</v>
      </c>
      <c r="Y27" s="20" t="s">
        <v>226</v>
      </c>
      <c r="Z27" s="1" t="s">
        <v>227</v>
      </c>
      <c r="AA27" s="1" t="s">
        <v>228</v>
      </c>
      <c r="AB27" s="1" t="s">
        <v>243</v>
      </c>
      <c r="AC27" s="1" t="s">
        <v>233</v>
      </c>
    </row>
    <row r="28" spans="1:36" x14ac:dyDescent="0.2">
      <c r="G28" t="s">
        <v>90</v>
      </c>
      <c r="H28">
        <v>-926.23026000000004</v>
      </c>
      <c r="O28" s="1" t="s">
        <v>221</v>
      </c>
      <c r="U28" s="1"/>
      <c r="V28" s="4"/>
      <c r="W28" s="4"/>
      <c r="X28" s="23">
        <v>-0.19323000000000001</v>
      </c>
      <c r="Y28" s="23">
        <v>-0.10833</v>
      </c>
    </row>
    <row r="29" spans="1:36" x14ac:dyDescent="0.2">
      <c r="A29" s="1"/>
      <c r="B29" s="1"/>
      <c r="G29" t="s">
        <v>56</v>
      </c>
      <c r="H29">
        <v>-926.24333000000001</v>
      </c>
      <c r="O29" s="1" t="s">
        <v>9</v>
      </c>
      <c r="P29">
        <v>1.1870000000000001</v>
      </c>
      <c r="Q29">
        <v>1.1919999999999999</v>
      </c>
      <c r="R29">
        <v>179.53</v>
      </c>
      <c r="S29">
        <v>593.18769999999995</v>
      </c>
      <c r="T29">
        <v>605.06780000000003</v>
      </c>
      <c r="U29">
        <v>1280.5118</v>
      </c>
      <c r="V29">
        <v>2314.2240000000002</v>
      </c>
      <c r="W29" s="4"/>
      <c r="X29">
        <v>-0.18647</v>
      </c>
      <c r="Y29">
        <v>-0.10337</v>
      </c>
      <c r="Z29" s="5">
        <f>X38</f>
        <v>-4.3378E-2</v>
      </c>
      <c r="AA29" s="5">
        <f>Y38</f>
        <v>4.3408000000000002E-2</v>
      </c>
      <c r="AB29" s="5">
        <f>U21</f>
        <v>-0.13293979554584731</v>
      </c>
      <c r="AC29" s="5">
        <f>AC38</f>
        <v>-0.13332347910627074</v>
      </c>
    </row>
    <row r="30" spans="1:36" x14ac:dyDescent="0.2">
      <c r="A30" s="1"/>
      <c r="B30" s="1"/>
      <c r="G30" t="s">
        <v>118</v>
      </c>
      <c r="H30">
        <v>-926.24338</v>
      </c>
      <c r="O30" s="1" t="s">
        <v>10</v>
      </c>
      <c r="P30">
        <v>1.1990000000000001</v>
      </c>
      <c r="Q30">
        <v>1.2170000000000001</v>
      </c>
      <c r="R30">
        <v>160.9</v>
      </c>
      <c r="S30">
        <v>298.09699999999998</v>
      </c>
      <c r="T30">
        <v>474.83370000000002</v>
      </c>
      <c r="U30">
        <v>1152.3697999999999</v>
      </c>
      <c r="V30">
        <v>2120.7417</v>
      </c>
      <c r="W30">
        <v>-266.57089999999999</v>
      </c>
      <c r="X30">
        <v>-0.19386</v>
      </c>
      <c r="Y30">
        <v>-0.11235000000000001</v>
      </c>
      <c r="Z30" s="5">
        <f t="shared" ref="Z30:AA30" si="2">X39</f>
        <v>0.111745</v>
      </c>
      <c r="AA30" s="5">
        <f t="shared" si="2"/>
        <v>-0.11191200000000001</v>
      </c>
      <c r="AB30" s="5">
        <f t="shared" ref="AB30:AB32" si="3">U22</f>
        <v>3.8141765007674397E-2</v>
      </c>
      <c r="AC30" s="5">
        <f t="shared" ref="AC30:AC32" si="4">AC39</f>
        <v>0.29844520944801622</v>
      </c>
    </row>
    <row r="31" spans="1:36" x14ac:dyDescent="0.2">
      <c r="G31" t="s">
        <v>84</v>
      </c>
      <c r="H31">
        <v>-926.24396000000002</v>
      </c>
      <c r="O31" s="1" t="s">
        <v>11</v>
      </c>
      <c r="P31">
        <v>1.2350000000000001</v>
      </c>
      <c r="Q31">
        <v>1.2829999999999999</v>
      </c>
      <c r="R31">
        <v>136.77000000000001</v>
      </c>
      <c r="S31">
        <v>429.35250000000002</v>
      </c>
      <c r="T31">
        <v>681.02629999999999</v>
      </c>
      <c r="U31">
        <v>1146.1249</v>
      </c>
      <c r="V31">
        <v>1696.3928000000001</v>
      </c>
      <c r="X31">
        <v>-0.22775000000000001</v>
      </c>
      <c r="Y31">
        <v>-0.12130000000000001</v>
      </c>
      <c r="Z31" s="5">
        <f t="shared" ref="Z31:AA31" si="5">X40</f>
        <v>0.35707099999999997</v>
      </c>
      <c r="AA31" s="5">
        <f t="shared" si="5"/>
        <v>-0.35706399999999999</v>
      </c>
      <c r="AB31" s="5">
        <f t="shared" si="3"/>
        <v>-0.28854127551236525</v>
      </c>
      <c r="AC31" s="5">
        <f t="shared" si="4"/>
        <v>1.1285272849277845</v>
      </c>
    </row>
    <row r="32" spans="1:36" x14ac:dyDescent="0.2">
      <c r="G32" t="s">
        <v>113</v>
      </c>
      <c r="H32">
        <v>-926.2491</v>
      </c>
      <c r="O32" s="1" t="s">
        <v>12</v>
      </c>
      <c r="P32" s="15">
        <v>1.1639999999999999</v>
      </c>
      <c r="Q32" s="16">
        <v>2.327</v>
      </c>
      <c r="R32" s="16">
        <v>104.89</v>
      </c>
      <c r="S32">
        <v>272.91109999999998</v>
      </c>
      <c r="T32">
        <v>304.40309999999999</v>
      </c>
      <c r="U32">
        <v>428.05520000000001</v>
      </c>
      <c r="V32">
        <v>2037.3838000000001</v>
      </c>
      <c r="W32">
        <v>-56.497</v>
      </c>
      <c r="X32">
        <v>-0.2379</v>
      </c>
      <c r="Y32">
        <v>-0.11756</v>
      </c>
      <c r="Z32" s="5">
        <f t="shared" ref="Z32:AA32" si="6">X41</f>
        <v>0.24449500000000002</v>
      </c>
      <c r="AA32" s="5">
        <f t="shared" si="6"/>
        <v>-0.24453200000000003</v>
      </c>
      <c r="AB32" s="5">
        <f t="shared" si="3"/>
        <v>1.7665279278511881</v>
      </c>
      <c r="AC32" s="5">
        <f t="shared" si="4"/>
        <v>9.1739581122932901</v>
      </c>
    </row>
    <row r="33" spans="15:29" x14ac:dyDescent="0.2">
      <c r="U33" s="4"/>
      <c r="V33" s="4"/>
      <c r="W33" s="4"/>
      <c r="X33" s="4"/>
    </row>
    <row r="34" spans="15:29" x14ac:dyDescent="0.2">
      <c r="X34" s="4"/>
    </row>
    <row r="35" spans="15:29" x14ac:dyDescent="0.2">
      <c r="X35" s="1" t="s">
        <v>227</v>
      </c>
      <c r="Y35" s="1" t="s">
        <v>228</v>
      </c>
      <c r="AA35" s="1" t="s">
        <v>234</v>
      </c>
      <c r="AB35" s="1" t="s">
        <v>235</v>
      </c>
      <c r="AC35" s="1" t="s">
        <v>233</v>
      </c>
    </row>
    <row r="36" spans="15:29" x14ac:dyDescent="0.2">
      <c r="P36" s="21" t="s">
        <v>229</v>
      </c>
      <c r="Q36" s="21"/>
      <c r="R36" s="21"/>
      <c r="S36" s="21"/>
      <c r="T36" s="21"/>
      <c r="U36" s="22" t="s">
        <v>231</v>
      </c>
      <c r="V36" s="4" t="s">
        <v>230</v>
      </c>
      <c r="W36" s="4" t="s">
        <v>230</v>
      </c>
    </row>
    <row r="37" spans="15:29" x14ac:dyDescent="0.2">
      <c r="O37" s="1" t="s">
        <v>221</v>
      </c>
      <c r="P37">
        <v>1.5549E-2</v>
      </c>
      <c r="Q37">
        <v>-1.2156999999999999E-2</v>
      </c>
      <c r="R37">
        <v>-1.2168E-2</v>
      </c>
      <c r="S37">
        <v>4.3940000000000003E-3</v>
      </c>
      <c r="T37">
        <v>4.3930000000000002E-3</v>
      </c>
      <c r="U37">
        <v>0.32795800000000003</v>
      </c>
      <c r="V37">
        <v>-0.16397100000000001</v>
      </c>
      <c r="W37">
        <v>-0.16397100000000001</v>
      </c>
    </row>
    <row r="38" spans="15:29" x14ac:dyDescent="0.2">
      <c r="O38" s="1" t="s">
        <v>9</v>
      </c>
      <c r="P38">
        <v>1.0389000000000001E-2</v>
      </c>
      <c r="Q38">
        <v>-2.5505E-2</v>
      </c>
      <c r="R38">
        <v>-3.1458E-2</v>
      </c>
      <c r="S38">
        <v>3.0648999999999999E-2</v>
      </c>
      <c r="T38">
        <v>-2.7453000000000002E-2</v>
      </c>
      <c r="U38">
        <v>0.335733</v>
      </c>
      <c r="V38">
        <v>-0.14860100000000001</v>
      </c>
      <c r="W38">
        <v>-0.14372399999999999</v>
      </c>
      <c r="X38" s="5">
        <f t="shared" ref="X38" si="7">SUM(P38:T38)</f>
        <v>-4.3378E-2</v>
      </c>
      <c r="Y38" s="5">
        <f t="shared" ref="Y38" si="8">SUM(U38:W38)</f>
        <v>4.3408000000000002E-2</v>
      </c>
      <c r="AA38" s="2">
        <v>-737.31588999999997</v>
      </c>
      <c r="AB38" s="2">
        <v>-188.92254</v>
      </c>
      <c r="AC38" s="5">
        <f>U21-((AA38-$P$19)-(AB38-$B$3))*$B$2</f>
        <v>-0.13332347910627074</v>
      </c>
    </row>
    <row r="39" spans="15:29" x14ac:dyDescent="0.2">
      <c r="O39" s="1" t="s">
        <v>10</v>
      </c>
      <c r="P39">
        <v>2.3165000000000002E-2</v>
      </c>
      <c r="Q39">
        <v>5.489E-3</v>
      </c>
      <c r="R39">
        <v>-1.4475E-2</v>
      </c>
      <c r="S39">
        <v>9.6852999999999995E-2</v>
      </c>
      <c r="T39">
        <v>7.1299999999999998E-4</v>
      </c>
      <c r="U39">
        <v>0.25067899999999999</v>
      </c>
      <c r="V39">
        <v>-0.17251</v>
      </c>
      <c r="W39">
        <v>-0.190081</v>
      </c>
      <c r="X39" s="5">
        <f t="shared" ref="X39:X41" si="9">SUM(P39:T39)</f>
        <v>0.111745</v>
      </c>
      <c r="Y39" s="5">
        <f t="shared" ref="Y39:Y41" si="10">SUM(U39:W39)</f>
        <v>-0.11191200000000001</v>
      </c>
      <c r="AA39" s="2">
        <v>-737.31551999999999</v>
      </c>
      <c r="AB39" s="2">
        <v>-188.91258999999999</v>
      </c>
      <c r="AC39" s="5">
        <f t="shared" ref="AC39:AC41" si="11">U22-((AA39-$P$19)-(AB39-$B$3))*$B$2</f>
        <v>0.29844520944801622</v>
      </c>
    </row>
    <row r="40" spans="15:29" x14ac:dyDescent="0.2">
      <c r="O40" s="1" t="s">
        <v>11</v>
      </c>
      <c r="P40">
        <v>3.5320999999999998E-2</v>
      </c>
      <c r="Q40">
        <v>2.7993000000000001E-2</v>
      </c>
      <c r="R40">
        <v>3.3794999999999999E-2</v>
      </c>
      <c r="S40">
        <v>0.10369299999999999</v>
      </c>
      <c r="T40">
        <v>0.15626899999999999</v>
      </c>
      <c r="U40">
        <v>0.12634000000000001</v>
      </c>
      <c r="V40">
        <v>-0.25104399999999999</v>
      </c>
      <c r="W40">
        <v>-0.23236000000000001</v>
      </c>
      <c r="X40" s="5">
        <f t="shared" si="9"/>
        <v>0.35707099999999997</v>
      </c>
      <c r="Y40" s="5">
        <f t="shared" si="10"/>
        <v>-0.35706399999999999</v>
      </c>
      <c r="AA40" s="2">
        <v>-737.31106</v>
      </c>
      <c r="AB40" s="2">
        <v>-188.86562000000001</v>
      </c>
      <c r="AC40" s="5">
        <f t="shared" si="11"/>
        <v>1.1285272849277845</v>
      </c>
    </row>
    <row r="41" spans="15:29" x14ac:dyDescent="0.2">
      <c r="O41" s="1" t="s">
        <v>12</v>
      </c>
      <c r="P41">
        <v>2.1375000000000002E-2</v>
      </c>
      <c r="Q41">
        <v>1.0512000000000001E-2</v>
      </c>
      <c r="R41">
        <v>7.6470000000000002E-3</v>
      </c>
      <c r="S41">
        <v>0.113191</v>
      </c>
      <c r="T41">
        <v>9.1770000000000004E-2</v>
      </c>
      <c r="U41">
        <v>0.13486899999999999</v>
      </c>
      <c r="V41">
        <v>-0.294823</v>
      </c>
      <c r="W41">
        <v>-8.4578E-2</v>
      </c>
      <c r="X41" s="5">
        <f t="shared" si="9"/>
        <v>0.24449500000000002</v>
      </c>
      <c r="Y41" s="5">
        <f t="shared" si="10"/>
        <v>-0.24453200000000003</v>
      </c>
      <c r="AA41" s="2">
        <v>-737.31293000000005</v>
      </c>
      <c r="AB41" s="2">
        <v>-188.64734999999999</v>
      </c>
      <c r="AC41" s="5">
        <f t="shared" si="11"/>
        <v>9.1739581122932901</v>
      </c>
    </row>
  </sheetData>
  <mergeCells count="1">
    <mergeCell ref="P36:T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Nb5</vt:lpstr>
      <vt:lpstr>Mo5</vt:lpstr>
      <vt:lpstr>Ru5</vt:lpstr>
      <vt:lpstr>Rh5 sq pyr</vt:lpstr>
      <vt:lpstr>Rh5 tri bipy</vt:lpstr>
      <vt:lpstr>Pd5</vt:lpstr>
      <vt:lpstr>Pt5 tri bipy</vt:lpstr>
      <vt:lpstr>Pt5 sq pyr</vt:lpstr>
      <vt:lpstr>Ag5</vt:lpstr>
      <vt:lpstr>M5 E_capture</vt:lpstr>
      <vt:lpstr>g1 vibs</vt:lpstr>
      <vt:lpstr>'Ag5'!Unique_Energies_4</vt:lpstr>
      <vt:lpstr>'Mo5'!Unique_Energies_4</vt:lpstr>
      <vt:lpstr>'Nb5'!Unique_Energies_4</vt:lpstr>
      <vt:lpstr>'Pd5'!Unique_Energies_4</vt:lpstr>
      <vt:lpstr>'Pt5 sq pyr'!Unique_Energies_4</vt:lpstr>
      <vt:lpstr>'Pt5 tri bipy'!Unique_Energies_4</vt:lpstr>
      <vt:lpstr>'Rh5 sq pyr'!Unique_Energies_4</vt:lpstr>
      <vt:lpstr>'Rh5 tri bipy'!Unique_Energies_4</vt:lpstr>
      <vt:lpstr>'Ru5'!Unique_Energies_4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Addicoat, Matthew</dc:creator>
  <cp:lastModifiedBy>Addicoat, Matthew</cp:lastModifiedBy>
  <dcterms:created xsi:type="dcterms:W3CDTF">2025-01-05T19:11:32Z</dcterms:created>
  <dcterms:modified xsi:type="dcterms:W3CDTF">2025-11-24T21:47:22Z</dcterms:modified>
</cp:coreProperties>
</file>