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dd/chemistry/CO2_project/g09/"/>
    </mc:Choice>
  </mc:AlternateContent>
  <xr:revisionPtr revIDLastSave="0" documentId="13_ncr:1_{796961F2-2306-7A44-BC48-73BA73E724BA}" xr6:coauthVersionLast="47" xr6:coauthVersionMax="47" xr10:uidLastSave="{00000000-0000-0000-0000-000000000000}"/>
  <bookViews>
    <workbookView xWindow="380" yWindow="800" windowWidth="31940" windowHeight="19420" activeTab="2" xr2:uid="{D12E5909-FDCA-F341-998C-D7FFCAE0F7B5}"/>
  </bookViews>
  <sheets>
    <sheet name="Nb4" sheetId="2" r:id="rId1"/>
    <sheet name="Mo4" sheetId="6" r:id="rId2"/>
    <sheet name="Ru4" sheetId="4" r:id="rId3"/>
    <sheet name="Rh4" sheetId="3" r:id="rId4"/>
    <sheet name="Pd4" sheetId="7" r:id="rId5"/>
    <sheet name="Pt4" sheetId="8" r:id="rId6"/>
    <sheet name="Ag4" sheetId="17" r:id="rId7"/>
    <sheet name="M4 E_capture" sheetId="21" r:id="rId8"/>
    <sheet name="g1 vibs" sheetId="22" r:id="rId9"/>
  </sheets>
  <definedNames>
    <definedName name="Unique_Energies" localSheetId="0">'Nb4'!$B$6:$C$19</definedName>
    <definedName name="Unique_Energies_1" localSheetId="0">'Nb4'!$D$6:$E$19</definedName>
    <definedName name="Unique_Energies_2" localSheetId="0">'Nb4'!$F$6:$G$25</definedName>
    <definedName name="Unique_Energies_3" localSheetId="0">'Nb4'!$H$6:$I$36</definedName>
    <definedName name="Unique_Energies_4" localSheetId="1">'Mo4'!$J$7:$K$31</definedName>
    <definedName name="Unique_Energies_4" localSheetId="0">'Nb4'!$J$6:$K$30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3" i="8" l="1"/>
  <c r="AC44" i="8"/>
  <c r="AC45" i="8"/>
  <c r="AC46" i="8"/>
  <c r="AC47" i="8"/>
  <c r="AC48" i="8"/>
  <c r="AC49" i="8"/>
  <c r="AC50" i="8"/>
  <c r="AC51" i="8"/>
  <c r="AC52" i="8"/>
  <c r="AC53" i="8"/>
  <c r="AC54" i="8"/>
  <c r="AC55" i="8"/>
  <c r="AC56" i="8"/>
  <c r="AC42" i="8"/>
  <c r="AC45" i="7"/>
  <c r="AC46" i="7"/>
  <c r="AC47" i="7"/>
  <c r="AC48" i="7"/>
  <c r="AC49" i="7"/>
  <c r="AC50" i="7"/>
  <c r="AC51" i="7"/>
  <c r="AC52" i="7"/>
  <c r="AC53" i="7"/>
  <c r="AC54" i="7"/>
  <c r="AC55" i="7"/>
  <c r="AC56" i="7"/>
  <c r="AC44" i="7"/>
  <c r="AC39" i="3"/>
  <c r="AC40" i="3"/>
  <c r="AC41" i="3"/>
  <c r="AC42" i="3"/>
  <c r="AC43" i="3"/>
  <c r="AC44" i="3"/>
  <c r="AC45" i="3"/>
  <c r="AC46" i="3"/>
  <c r="AC47" i="3"/>
  <c r="AC48" i="3"/>
  <c r="AC38" i="3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42" i="4"/>
  <c r="AB41" i="6"/>
  <c r="AB42" i="6"/>
  <c r="AB43" i="6"/>
  <c r="AB44" i="6"/>
  <c r="AB45" i="6"/>
  <c r="AB46" i="6"/>
  <c r="AB47" i="6"/>
  <c r="AB48" i="6"/>
  <c r="AB49" i="6"/>
  <c r="AB50" i="6"/>
  <c r="AB40" i="6"/>
  <c r="AB37" i="2"/>
  <c r="AB38" i="2"/>
  <c r="AB39" i="2"/>
  <c r="AB40" i="2"/>
  <c r="AB41" i="2"/>
  <c r="AB42" i="2"/>
  <c r="AB36" i="2"/>
  <c r="AC34" i="17"/>
  <c r="AC35" i="17"/>
  <c r="AC33" i="17"/>
  <c r="AD40" i="8"/>
  <c r="AE40" i="4"/>
  <c r="X4" i="22"/>
  <c r="X5" i="22"/>
  <c r="X6" i="22"/>
  <c r="X7" i="22"/>
  <c r="X8" i="22"/>
  <c r="X9" i="22"/>
  <c r="X10" i="22"/>
  <c r="W5" i="22"/>
  <c r="W6" i="22"/>
  <c r="W7" i="22"/>
  <c r="W8" i="22"/>
  <c r="W9" i="22"/>
  <c r="W10" i="22"/>
  <c r="W4" i="22"/>
  <c r="E12" i="22" l="1"/>
  <c r="Y63" i="7"/>
  <c r="AB45" i="7" s="1"/>
  <c r="Y64" i="7"/>
  <c r="AB46" i="7" s="1"/>
  <c r="Y65" i="7"/>
  <c r="Y66" i="7"/>
  <c r="AB48" i="7" s="1"/>
  <c r="Y67" i="7"/>
  <c r="AB49" i="7" s="1"/>
  <c r="Y68" i="7"/>
  <c r="AB50" i="7" s="1"/>
  <c r="Y69" i="7"/>
  <c r="AB51" i="7" s="1"/>
  <c r="Y70" i="7"/>
  <c r="AB52" i="7" s="1"/>
  <c r="Y71" i="7"/>
  <c r="AB53" i="7" s="1"/>
  <c r="Y72" i="7"/>
  <c r="AB54" i="7" s="1"/>
  <c r="Y73" i="7"/>
  <c r="AB55" i="7" s="1"/>
  <c r="Y74" i="7"/>
  <c r="AB56" i="7" s="1"/>
  <c r="Y62" i="7"/>
  <c r="AB44" i="7" s="1"/>
  <c r="Z5" i="22"/>
  <c r="Z6" i="22"/>
  <c r="Z7" i="22"/>
  <c r="Z8" i="22"/>
  <c r="Z10" i="22"/>
  <c r="Z9" i="22"/>
  <c r="Z4" i="22"/>
  <c r="AB47" i="7" l="1"/>
  <c r="S8" i="22"/>
  <c r="AI24" i="17" l="1"/>
  <c r="AI25" i="17"/>
  <c r="AI26" i="17"/>
  <c r="AI23" i="17"/>
  <c r="AJ23" i="8"/>
  <c r="AK23" i="8"/>
  <c r="AL23" i="8"/>
  <c r="AJ30" i="7"/>
  <c r="AK30" i="7"/>
  <c r="AL30" i="7"/>
  <c r="AK35" i="7"/>
  <c r="AL35" i="7"/>
  <c r="AJ36" i="7"/>
  <c r="AN21" i="3"/>
  <c r="AK26" i="3"/>
  <c r="AK30" i="3"/>
  <c r="AJ26" i="3"/>
  <c r="AT22" i="4"/>
  <c r="AV22" i="4"/>
  <c r="AW22" i="4"/>
  <c r="AX22" i="4"/>
  <c r="AS25" i="4"/>
  <c r="AT25" i="4"/>
  <c r="AU25" i="4"/>
  <c r="AV25" i="4"/>
  <c r="AX27" i="4"/>
  <c r="AY27" i="4"/>
  <c r="AS28" i="4"/>
  <c r="AT28" i="4"/>
  <c r="AV30" i="4"/>
  <c r="AW30" i="4"/>
  <c r="AX30" i="4"/>
  <c r="AY30" i="4"/>
  <c r="AT33" i="4"/>
  <c r="AU33" i="4"/>
  <c r="AV33" i="4"/>
  <c r="AW33" i="4"/>
  <c r="AY35" i="4"/>
  <c r="AV36" i="4"/>
  <c r="AW36" i="4"/>
  <c r="AX36" i="4"/>
  <c r="AR36" i="4"/>
  <c r="AR21" i="4"/>
  <c r="AH25" i="6"/>
  <c r="AH33" i="6"/>
  <c r="AA24" i="6"/>
  <c r="AB24" i="6"/>
  <c r="AG24" i="6" s="1"/>
  <c r="AC24" i="6"/>
  <c r="Z24" i="6"/>
  <c r="AE26" i="6" s="1"/>
  <c r="AJ21" i="4"/>
  <c r="AK21" i="4"/>
  <c r="AL21" i="4"/>
  <c r="AM21" i="4"/>
  <c r="AN21" i="4"/>
  <c r="AO21" i="4"/>
  <c r="AX21" i="4" s="1"/>
  <c r="AP21" i="4"/>
  <c r="AY21" i="4" s="1"/>
  <c r="AI21" i="4"/>
  <c r="AU22" i="4" s="1"/>
  <c r="AE21" i="3"/>
  <c r="AF21" i="3"/>
  <c r="AG21" i="3"/>
  <c r="AH21" i="3"/>
  <c r="AD21" i="3"/>
  <c r="AL22" i="3" s="1"/>
  <c r="AE26" i="7"/>
  <c r="AF26" i="7"/>
  <c r="AG26" i="7"/>
  <c r="AD26" i="7"/>
  <c r="AL27" i="7" s="1"/>
  <c r="AE23" i="8"/>
  <c r="AF23" i="8"/>
  <c r="AG23" i="8"/>
  <c r="AD23" i="8"/>
  <c r="AM23" i="8" s="1"/>
  <c r="AE23" i="17"/>
  <c r="AF23" i="17"/>
  <c r="AK23" i="17" s="1"/>
  <c r="AG23" i="17"/>
  <c r="AL23" i="17" s="1"/>
  <c r="AD23" i="17"/>
  <c r="AL24" i="17" s="1"/>
  <c r="AH23" i="2"/>
  <c r="AE24" i="2"/>
  <c r="AF24" i="2"/>
  <c r="AA22" i="2"/>
  <c r="AB22" i="2"/>
  <c r="AC22" i="2"/>
  <c r="Z22" i="2"/>
  <c r="AH24" i="2" s="1"/>
  <c r="X42" i="17"/>
  <c r="AA34" i="17" s="1"/>
  <c r="Y42" i="17"/>
  <c r="X43" i="17"/>
  <c r="AA35" i="17" s="1"/>
  <c r="Y43" i="17"/>
  <c r="AB35" i="17" s="1"/>
  <c r="Y41" i="17"/>
  <c r="AB33" i="17" s="1"/>
  <c r="X41" i="17"/>
  <c r="AA33" i="17" s="1"/>
  <c r="X63" i="8"/>
  <c r="AA43" i="8" s="1"/>
  <c r="Y63" i="8"/>
  <c r="X64" i="8"/>
  <c r="AA44" i="8" s="1"/>
  <c r="Y64" i="8"/>
  <c r="AB44" i="8" s="1"/>
  <c r="X65" i="8"/>
  <c r="AA45" i="8" s="1"/>
  <c r="Y65" i="8"/>
  <c r="AB45" i="8" s="1"/>
  <c r="X66" i="8"/>
  <c r="AA46" i="8" s="1"/>
  <c r="Y66" i="8"/>
  <c r="AB46" i="8" s="1"/>
  <c r="X67" i="8"/>
  <c r="AA47" i="8" s="1"/>
  <c r="Y67" i="8"/>
  <c r="AB47" i="8" s="1"/>
  <c r="X68" i="8"/>
  <c r="AA48" i="8" s="1"/>
  <c r="Y68" i="8"/>
  <c r="AB48" i="8" s="1"/>
  <c r="X69" i="8"/>
  <c r="AA49" i="8" s="1"/>
  <c r="Y69" i="8"/>
  <c r="AB49" i="8" s="1"/>
  <c r="X70" i="8"/>
  <c r="AA50" i="8" s="1"/>
  <c r="Y70" i="8"/>
  <c r="AB50" i="8" s="1"/>
  <c r="X71" i="8"/>
  <c r="AA51" i="8" s="1"/>
  <c r="Y71" i="8"/>
  <c r="AB51" i="8" s="1"/>
  <c r="X72" i="8"/>
  <c r="AA52" i="8" s="1"/>
  <c r="Y72" i="8"/>
  <c r="AB52" i="8" s="1"/>
  <c r="X73" i="8"/>
  <c r="AA53" i="8" s="1"/>
  <c r="Y73" i="8"/>
  <c r="AB53" i="8" s="1"/>
  <c r="X74" i="8"/>
  <c r="AA54" i="8" s="1"/>
  <c r="Y74" i="8"/>
  <c r="AB54" i="8" s="1"/>
  <c r="X75" i="8"/>
  <c r="AA55" i="8" s="1"/>
  <c r="Y75" i="8"/>
  <c r="AB55" i="8" s="1"/>
  <c r="X76" i="8"/>
  <c r="AA56" i="8" s="1"/>
  <c r="Y76" i="8"/>
  <c r="AB56" i="8" s="1"/>
  <c r="Y62" i="8"/>
  <c r="AB42" i="8" s="1"/>
  <c r="X62" i="8"/>
  <c r="AA42" i="8" s="1"/>
  <c r="X63" i="7"/>
  <c r="AA45" i="7" s="1"/>
  <c r="X64" i="7"/>
  <c r="AA46" i="7" s="1"/>
  <c r="X65" i="7"/>
  <c r="AA47" i="7" s="1"/>
  <c r="X66" i="7"/>
  <c r="AA48" i="7" s="1"/>
  <c r="X67" i="7"/>
  <c r="AA49" i="7" s="1"/>
  <c r="X68" i="7"/>
  <c r="AA50" i="7" s="1"/>
  <c r="X69" i="7"/>
  <c r="AA51" i="7" s="1"/>
  <c r="X70" i="7"/>
  <c r="AA52" i="7" s="1"/>
  <c r="X71" i="7"/>
  <c r="AA53" i="7" s="1"/>
  <c r="X72" i="7"/>
  <c r="AA54" i="7" s="1"/>
  <c r="X73" i="7"/>
  <c r="AA55" i="7" s="1"/>
  <c r="X74" i="7"/>
  <c r="AA56" i="7" s="1"/>
  <c r="X62" i="7"/>
  <c r="AA44" i="7" s="1"/>
  <c r="X56" i="3"/>
  <c r="AA40" i="3" s="1"/>
  <c r="Y56" i="3"/>
  <c r="AB40" i="3" s="1"/>
  <c r="X57" i="3"/>
  <c r="AA41" i="3" s="1"/>
  <c r="Y57" i="3"/>
  <c r="X58" i="3"/>
  <c r="AA42" i="3" s="1"/>
  <c r="Y58" i="3"/>
  <c r="AB42" i="3" s="1"/>
  <c r="X59" i="3"/>
  <c r="AA43" i="3" s="1"/>
  <c r="Y59" i="3"/>
  <c r="AB43" i="3" s="1"/>
  <c r="X60" i="3"/>
  <c r="AA44" i="3" s="1"/>
  <c r="Y60" i="3"/>
  <c r="AB44" i="3" s="1"/>
  <c r="X61" i="3"/>
  <c r="AA45" i="3" s="1"/>
  <c r="Y61" i="3"/>
  <c r="AB45" i="3" s="1"/>
  <c r="X62" i="3"/>
  <c r="AA46" i="3" s="1"/>
  <c r="Y62" i="3"/>
  <c r="AB46" i="3" s="1"/>
  <c r="X63" i="3"/>
  <c r="AA47" i="3" s="1"/>
  <c r="Y63" i="3"/>
  <c r="AB47" i="3" s="1"/>
  <c r="X64" i="3"/>
  <c r="AA48" i="3" s="1"/>
  <c r="Y64" i="3"/>
  <c r="AB48" i="3" s="1"/>
  <c r="Y55" i="3"/>
  <c r="AB39" i="3" s="1"/>
  <c r="X55" i="3"/>
  <c r="AA39" i="3" s="1"/>
  <c r="Y54" i="3"/>
  <c r="AB38" i="3" s="1"/>
  <c r="X54" i="3"/>
  <c r="AA38" i="3" s="1"/>
  <c r="Y63" i="4"/>
  <c r="AB43" i="4" s="1"/>
  <c r="Z63" i="4"/>
  <c r="Y64" i="4"/>
  <c r="AB44" i="4" s="1"/>
  <c r="Z64" i="4"/>
  <c r="AC44" i="4" s="1"/>
  <c r="Y65" i="4"/>
  <c r="AB45" i="4" s="1"/>
  <c r="Z65" i="4"/>
  <c r="AC45" i="4" s="1"/>
  <c r="Y66" i="4"/>
  <c r="AB46" i="4" s="1"/>
  <c r="Z66" i="4"/>
  <c r="AC46" i="4" s="1"/>
  <c r="Y67" i="4"/>
  <c r="AB47" i="4" s="1"/>
  <c r="Z67" i="4"/>
  <c r="AC47" i="4" s="1"/>
  <c r="Y68" i="4"/>
  <c r="AB48" i="4" s="1"/>
  <c r="Z68" i="4"/>
  <c r="AC48" i="4" s="1"/>
  <c r="Y69" i="4"/>
  <c r="AB49" i="4" s="1"/>
  <c r="Z69" i="4"/>
  <c r="AC49" i="4" s="1"/>
  <c r="Y70" i="4"/>
  <c r="AB50" i="4" s="1"/>
  <c r="Z70" i="4"/>
  <c r="AC50" i="4" s="1"/>
  <c r="Y71" i="4"/>
  <c r="AB51" i="4" s="1"/>
  <c r="Z71" i="4"/>
  <c r="AC51" i="4" s="1"/>
  <c r="Y72" i="4"/>
  <c r="AB52" i="4" s="1"/>
  <c r="Z72" i="4"/>
  <c r="AC52" i="4" s="1"/>
  <c r="Y73" i="4"/>
  <c r="AB53" i="4" s="1"/>
  <c r="Z73" i="4"/>
  <c r="AC53" i="4" s="1"/>
  <c r="Y74" i="4"/>
  <c r="AB54" i="4" s="1"/>
  <c r="Z74" i="4"/>
  <c r="AC54" i="4" s="1"/>
  <c r="Y75" i="4"/>
  <c r="AB55" i="4" s="1"/>
  <c r="Z75" i="4"/>
  <c r="AC55" i="4" s="1"/>
  <c r="Y76" i="4"/>
  <c r="AB56" i="4" s="1"/>
  <c r="Z76" i="4"/>
  <c r="AC56" i="4" s="1"/>
  <c r="Z62" i="4"/>
  <c r="AC42" i="4" s="1"/>
  <c r="Y62" i="4"/>
  <c r="AB42" i="4" s="1"/>
  <c r="W57" i="6"/>
  <c r="Z41" i="6" s="1"/>
  <c r="X57" i="6"/>
  <c r="AA41" i="6" s="1"/>
  <c r="W58" i="6"/>
  <c r="Z42" i="6" s="1"/>
  <c r="X58" i="6"/>
  <c r="AA42" i="6" s="1"/>
  <c r="W59" i="6"/>
  <c r="Z43" i="6" s="1"/>
  <c r="X59" i="6"/>
  <c r="W60" i="6"/>
  <c r="Z44" i="6" s="1"/>
  <c r="X60" i="6"/>
  <c r="AA44" i="6" s="1"/>
  <c r="W61" i="6"/>
  <c r="Z45" i="6" s="1"/>
  <c r="X61" i="6"/>
  <c r="AA45" i="6" s="1"/>
  <c r="W62" i="6"/>
  <c r="Z46" i="6" s="1"/>
  <c r="X62" i="6"/>
  <c r="AA46" i="6" s="1"/>
  <c r="W63" i="6"/>
  <c r="Z47" i="6" s="1"/>
  <c r="X63" i="6"/>
  <c r="AA47" i="6" s="1"/>
  <c r="W64" i="6"/>
  <c r="Z48" i="6" s="1"/>
  <c r="X64" i="6"/>
  <c r="AA48" i="6" s="1"/>
  <c r="W65" i="6"/>
  <c r="Z49" i="6" s="1"/>
  <c r="X65" i="6"/>
  <c r="AA49" i="6" s="1"/>
  <c r="W66" i="6"/>
  <c r="Z50" i="6" s="1"/>
  <c r="X66" i="6"/>
  <c r="AA50" i="6" s="1"/>
  <c r="X56" i="6"/>
  <c r="AA40" i="6" s="1"/>
  <c r="W56" i="6"/>
  <c r="Z40" i="6" s="1"/>
  <c r="W49" i="2"/>
  <c r="Z37" i="2" s="1"/>
  <c r="X49" i="2"/>
  <c r="AA37" i="2" s="1"/>
  <c r="W50" i="2"/>
  <c r="Z38" i="2" s="1"/>
  <c r="X50" i="2"/>
  <c r="AA38" i="2" s="1"/>
  <c r="W51" i="2"/>
  <c r="Z39" i="2" s="1"/>
  <c r="X51" i="2"/>
  <c r="W52" i="2"/>
  <c r="Z40" i="2" s="1"/>
  <c r="X52" i="2"/>
  <c r="AA40" i="2" s="1"/>
  <c r="W53" i="2"/>
  <c r="Z41" i="2" s="1"/>
  <c r="X53" i="2"/>
  <c r="AA41" i="2" s="1"/>
  <c r="W54" i="2"/>
  <c r="Z42" i="2" s="1"/>
  <c r="X54" i="2"/>
  <c r="AA42" i="2" s="1"/>
  <c r="X48" i="2"/>
  <c r="AA36" i="2" s="1"/>
  <c r="W48" i="2"/>
  <c r="Z36" i="2" s="1"/>
  <c r="K10" i="22"/>
  <c r="K4" i="22"/>
  <c r="K5" i="22"/>
  <c r="K6" i="22"/>
  <c r="K7" i="22"/>
  <c r="K8" i="22"/>
  <c r="K9" i="22"/>
  <c r="K3" i="22"/>
  <c r="S10" i="22" l="1"/>
  <c r="AB43" i="8"/>
  <c r="AJ27" i="7"/>
  <c r="AJ38" i="7"/>
  <c r="AL37" i="7"/>
  <c r="AK27" i="7"/>
  <c r="AK26" i="7"/>
  <c r="AK37" i="7"/>
  <c r="AJ37" i="7"/>
  <c r="AK22" i="3"/>
  <c r="AB41" i="3"/>
  <c r="S7" i="22"/>
  <c r="AT26" i="4"/>
  <c r="AV23" i="4"/>
  <c r="AR24" i="4"/>
  <c r="AW34" i="4"/>
  <c r="AY31" i="4"/>
  <c r="AX28" i="4"/>
  <c r="AS26" i="4"/>
  <c r="AU23" i="4"/>
  <c r="AW35" i="4"/>
  <c r="AT30" i="4"/>
  <c r="AU24" i="4"/>
  <c r="AR30" i="4"/>
  <c r="AS30" i="4"/>
  <c r="AW21" i="4"/>
  <c r="AU35" i="4"/>
  <c r="AY29" i="4"/>
  <c r="AS24" i="4"/>
  <c r="AR28" i="4"/>
  <c r="AV32" i="4"/>
  <c r="AW26" i="4"/>
  <c r="AW29" i="4"/>
  <c r="AY34" i="4"/>
  <c r="AY28" i="4"/>
  <c r="AR23" i="4"/>
  <c r="AV34" i="4"/>
  <c r="AU31" i="4"/>
  <c r="AW28" i="4"/>
  <c r="AY25" i="4"/>
  <c r="AT23" i="4"/>
  <c r="AC43" i="4"/>
  <c r="S6" i="22"/>
  <c r="AX35" i="4"/>
  <c r="AU30" i="4"/>
  <c r="AW27" i="4"/>
  <c r="AS22" i="4"/>
  <c r="AR34" i="4"/>
  <c r="AY32" i="4"/>
  <c r="AV27" i="4"/>
  <c r="AV35" i="4"/>
  <c r="AX32" i="4"/>
  <c r="AU27" i="4"/>
  <c r="AT24" i="4"/>
  <c r="AR29" i="4"/>
  <c r="AW32" i="4"/>
  <c r="AX26" i="4"/>
  <c r="AV21" i="4"/>
  <c r="AT35" i="4"/>
  <c r="AX29" i="4"/>
  <c r="AY23" i="4"/>
  <c r="AR27" i="4"/>
  <c r="AU32" i="4"/>
  <c r="AX23" i="4"/>
  <c r="AT21" i="4"/>
  <c r="AS29" i="4"/>
  <c r="AW23" i="4"/>
  <c r="AS21" i="4"/>
  <c r="AX34" i="4"/>
  <c r="AR22" i="4"/>
  <c r="AT31" i="4"/>
  <c r="AS23" i="4"/>
  <c r="AR35" i="4"/>
  <c r="AS33" i="4"/>
  <c r="AV24" i="4"/>
  <c r="AU21" i="4"/>
  <c r="AS35" i="4"/>
  <c r="AV26" i="4"/>
  <c r="AR26" i="4"/>
  <c r="AT32" i="4"/>
  <c r="AU26" i="4"/>
  <c r="AR25" i="4"/>
  <c r="AS32" i="4"/>
  <c r="AU34" i="4"/>
  <c r="AV28" i="4"/>
  <c r="AX25" i="4"/>
  <c r="AY36" i="4"/>
  <c r="AT34" i="4"/>
  <c r="AS31" i="4"/>
  <c r="AU28" i="4"/>
  <c r="AW25" i="4"/>
  <c r="AY22" i="4"/>
  <c r="AA43" i="6"/>
  <c r="S5" i="22"/>
  <c r="AH24" i="6"/>
  <c r="AF24" i="6"/>
  <c r="AA39" i="2"/>
  <c r="S4" i="22"/>
  <c r="AG22" i="2"/>
  <c r="AG28" i="2"/>
  <c r="AF22" i="2"/>
  <c r="AH22" i="2"/>
  <c r="AE28" i="2"/>
  <c r="AH26" i="2"/>
  <c r="AF28" i="2"/>
  <c r="AG24" i="2"/>
  <c r="AJ26" i="17"/>
  <c r="AJ25" i="17"/>
  <c r="AJ24" i="17"/>
  <c r="AL26" i="17"/>
  <c r="AK24" i="17"/>
  <c r="AB34" i="17"/>
  <c r="S9" i="22"/>
  <c r="AJ23" i="17"/>
  <c r="AK26" i="17"/>
  <c r="AL25" i="17"/>
  <c r="AK25" i="17"/>
  <c r="AI23" i="8"/>
  <c r="AI37" i="8"/>
  <c r="AL38" i="8"/>
  <c r="AJ35" i="8"/>
  <c r="AK31" i="8"/>
  <c r="AM30" i="8"/>
  <c r="AM34" i="8"/>
  <c r="AL34" i="8"/>
  <c r="AK34" i="8"/>
  <c r="AL31" i="8"/>
  <c r="AM26" i="8"/>
  <c r="AI37" i="7"/>
  <c r="AI32" i="7"/>
  <c r="AL32" i="7"/>
  <c r="AK36" i="7"/>
  <c r="AI35" i="7"/>
  <c r="AI31" i="7"/>
  <c r="AK32" i="7"/>
  <c r="AI36" i="7"/>
  <c r="AI33" i="7"/>
  <c r="AI30" i="7"/>
  <c r="AJ32" i="7"/>
  <c r="AJ35" i="7"/>
  <c r="AL31" i="7"/>
  <c r="AL26" i="7"/>
  <c r="AJ26" i="7"/>
  <c r="AK34" i="7"/>
  <c r="AI28" i="7"/>
  <c r="AK31" i="7"/>
  <c r="AI34" i="7"/>
  <c r="AI29" i="7"/>
  <c r="AL39" i="7"/>
  <c r="AJ31" i="7"/>
  <c r="AL21" i="3"/>
  <c r="AL29" i="3"/>
  <c r="AL25" i="3"/>
  <c r="AN29" i="3"/>
  <c r="AM29" i="3"/>
  <c r="AK29" i="3"/>
  <c r="AL24" i="3"/>
  <c r="AK24" i="3"/>
  <c r="AK25" i="3"/>
  <c r="AN28" i="3"/>
  <c r="AN23" i="3"/>
  <c r="AK21" i="3"/>
  <c r="AM24" i="3"/>
  <c r="AL32" i="3"/>
  <c r="AK32" i="3"/>
  <c r="AN27" i="3"/>
  <c r="AJ32" i="3"/>
  <c r="AM31" i="3"/>
  <c r="AM27" i="3"/>
  <c r="AM23" i="3"/>
  <c r="AM21" i="3"/>
  <c r="AJ31" i="3"/>
  <c r="AL31" i="3"/>
  <c r="AL27" i="3"/>
  <c r="AL23" i="3"/>
  <c r="AN25" i="3"/>
  <c r="AM25" i="3"/>
  <c r="AJ22" i="3"/>
  <c r="AN32" i="3"/>
  <c r="AK28" i="3"/>
  <c r="AJ30" i="3"/>
  <c r="AK31" i="3"/>
  <c r="AK27" i="3"/>
  <c r="AK23" i="3"/>
  <c r="AJ25" i="3"/>
  <c r="AM28" i="3"/>
  <c r="AJ21" i="3"/>
  <c r="AJ29" i="3"/>
  <c r="AN30" i="3"/>
  <c r="AN26" i="3"/>
  <c r="AN22" i="3"/>
  <c r="AJ24" i="3"/>
  <c r="AJ23" i="3"/>
  <c r="AN24" i="3"/>
  <c r="AL28" i="3"/>
  <c r="AN31" i="3"/>
  <c r="AJ28" i="3"/>
  <c r="AM30" i="3"/>
  <c r="AM26" i="3"/>
  <c r="AM22" i="3"/>
  <c r="AM32" i="3"/>
  <c r="AJ27" i="3"/>
  <c r="AL30" i="3"/>
  <c r="AL26" i="3"/>
  <c r="AF29" i="6"/>
  <c r="AH28" i="6"/>
  <c r="AG29" i="6"/>
  <c r="AE33" i="6"/>
  <c r="AG32" i="6"/>
  <c r="AG28" i="6"/>
  <c r="AF32" i="6"/>
  <c r="AF28" i="6"/>
  <c r="AG33" i="6"/>
  <c r="AF25" i="6"/>
  <c r="AE29" i="6"/>
  <c r="AE32" i="6"/>
  <c r="AE28" i="6"/>
  <c r="AE24" i="6"/>
  <c r="AG27" i="6"/>
  <c r="AH31" i="6"/>
  <c r="AF27" i="6"/>
  <c r="AH29" i="6"/>
  <c r="AG25" i="6"/>
  <c r="AH26" i="6"/>
  <c r="AF31" i="6"/>
  <c r="AE27" i="6"/>
  <c r="AH30" i="6"/>
  <c r="AG34" i="6"/>
  <c r="AG30" i="6"/>
  <c r="AG26" i="6"/>
  <c r="AF33" i="6"/>
  <c r="AH32" i="6"/>
  <c r="AH35" i="6"/>
  <c r="AG31" i="6"/>
  <c r="AE31" i="6"/>
  <c r="AF34" i="6"/>
  <c r="AF30" i="6"/>
  <c r="AF26" i="6"/>
  <c r="AE25" i="6"/>
  <c r="AH27" i="6"/>
  <c r="AG35" i="6"/>
  <c r="AF35" i="6"/>
  <c r="AE35" i="6"/>
  <c r="AH34" i="6"/>
  <c r="AE34" i="6"/>
  <c r="AE30" i="6"/>
  <c r="AF23" i="2"/>
  <c r="AE27" i="2"/>
  <c r="AG27" i="2"/>
  <c r="AG26" i="2"/>
  <c r="AF26" i="2"/>
  <c r="AE26" i="2"/>
  <c r="AE22" i="2"/>
  <c r="AH29" i="2"/>
  <c r="AH25" i="2"/>
  <c r="AG29" i="2"/>
  <c r="AG25" i="2"/>
  <c r="AG23" i="2"/>
  <c r="AF29" i="2"/>
  <c r="AF25" i="2"/>
  <c r="AE25" i="2"/>
  <c r="AH27" i="2"/>
  <c r="AF27" i="2"/>
  <c r="AE23" i="2"/>
  <c r="AE29" i="2"/>
  <c r="AH28" i="2"/>
  <c r="AR33" i="4"/>
  <c r="AU36" i="4"/>
  <c r="AS34" i="4"/>
  <c r="AX31" i="4"/>
  <c r="AV29" i="4"/>
  <c r="AT27" i="4"/>
  <c r="AY24" i="4"/>
  <c r="AR32" i="4"/>
  <c r="AT36" i="4"/>
  <c r="AY33" i="4"/>
  <c r="AW31" i="4"/>
  <c r="AU29" i="4"/>
  <c r="AS27" i="4"/>
  <c r="AX24" i="4"/>
  <c r="AR31" i="4"/>
  <c r="AS36" i="4"/>
  <c r="AX33" i="4"/>
  <c r="AV31" i="4"/>
  <c r="AT29" i="4"/>
  <c r="AY26" i="4"/>
  <c r="AW24" i="4"/>
  <c r="AL36" i="7"/>
  <c r="AL29" i="7"/>
  <c r="AI27" i="7"/>
  <c r="AL34" i="7"/>
  <c r="AK29" i="7"/>
  <c r="AJ29" i="7"/>
  <c r="AK39" i="7"/>
  <c r="AJ34" i="7"/>
  <c r="AL28" i="7"/>
  <c r="AI26" i="7"/>
  <c r="AJ39" i="7"/>
  <c r="AL33" i="7"/>
  <c r="AK28" i="7"/>
  <c r="AI39" i="7"/>
  <c r="AL38" i="7"/>
  <c r="AK33" i="7"/>
  <c r="AJ28" i="7"/>
  <c r="AI38" i="7"/>
  <c r="AK38" i="7"/>
  <c r="AJ33" i="7"/>
  <c r="AI38" i="8"/>
  <c r="AJ31" i="8"/>
  <c r="AI26" i="8"/>
  <c r="AL30" i="8"/>
  <c r="AI25" i="8"/>
  <c r="AK30" i="8"/>
  <c r="AI24" i="8"/>
  <c r="AL27" i="8"/>
  <c r="AM38" i="8"/>
  <c r="AK27" i="8"/>
  <c r="AJ27" i="8"/>
  <c r="AK38" i="8"/>
  <c r="AL35" i="8"/>
  <c r="AL25" i="8"/>
  <c r="AK35" i="8"/>
  <c r="AK25" i="8"/>
  <c r="AL26" i="8"/>
  <c r="AK26" i="8"/>
  <c r="AJ26" i="8"/>
  <c r="AM25" i="8"/>
  <c r="AJ29" i="8"/>
  <c r="AM24" i="8"/>
  <c r="AL24" i="8"/>
  <c r="AK24" i="8"/>
  <c r="AI36" i="8"/>
  <c r="AJ34" i="8"/>
  <c r="AM33" i="8"/>
  <c r="AK33" i="8"/>
  <c r="AI32" i="8"/>
  <c r="AM32" i="8"/>
  <c r="AL32" i="8"/>
  <c r="AJ24" i="8"/>
  <c r="AJ38" i="8"/>
  <c r="AJ30" i="8"/>
  <c r="AI35" i="8"/>
  <c r="AM37" i="8"/>
  <c r="AM29" i="8"/>
  <c r="AI34" i="8"/>
  <c r="AL37" i="8"/>
  <c r="AL33" i="8"/>
  <c r="AL29" i="8"/>
  <c r="AI33" i="8"/>
  <c r="AK37" i="8"/>
  <c r="AK29" i="8"/>
  <c r="AJ37" i="8"/>
  <c r="AJ33" i="8"/>
  <c r="AJ25" i="8"/>
  <c r="AI31" i="8"/>
  <c r="AM36" i="8"/>
  <c r="AM28" i="8"/>
  <c r="AI30" i="8"/>
  <c r="AL36" i="8"/>
  <c r="AL28" i="8"/>
  <c r="AI29" i="8"/>
  <c r="AK36" i="8"/>
  <c r="AK32" i="8"/>
  <c r="AK28" i="8"/>
  <c r="AI28" i="8"/>
  <c r="AJ36" i="8"/>
  <c r="AJ32" i="8"/>
  <c r="AJ28" i="8"/>
  <c r="AI27" i="8"/>
  <c r="AM35" i="8"/>
  <c r="AM31" i="8"/>
  <c r="AM27" i="8"/>
  <c r="I4" i="22"/>
  <c r="L4" i="22" s="1"/>
  <c r="I5" i="22"/>
  <c r="L5" i="22" s="1"/>
  <c r="I6" i="22"/>
  <c r="L6" i="22" s="1"/>
  <c r="I7" i="22"/>
  <c r="L7" i="22" s="1"/>
  <c r="I8" i="22"/>
  <c r="L8" i="22" s="1"/>
  <c r="I9" i="22"/>
  <c r="L9" i="22" s="1"/>
  <c r="I10" i="22"/>
  <c r="L10" i="22" s="1"/>
  <c r="I3" i="22"/>
  <c r="L3" i="22" s="1"/>
  <c r="D12" i="22"/>
  <c r="F12" i="22"/>
  <c r="D13" i="22"/>
  <c r="E13" i="22"/>
  <c r="F13" i="22"/>
  <c r="D14" i="22"/>
  <c r="E14" i="22"/>
  <c r="F14" i="22"/>
  <c r="D15" i="22"/>
  <c r="E15" i="22"/>
  <c r="F15" i="22"/>
  <c r="D16" i="22"/>
  <c r="E16" i="22"/>
  <c r="F16" i="22"/>
  <c r="D17" i="22"/>
  <c r="E17" i="22"/>
  <c r="F17" i="22"/>
  <c r="D18" i="22"/>
  <c r="E18" i="22"/>
  <c r="F18" i="22"/>
  <c r="C13" i="22"/>
  <c r="C14" i="22"/>
  <c r="C15" i="22"/>
  <c r="C16" i="22"/>
  <c r="C17" i="22"/>
  <c r="C18" i="22"/>
  <c r="C12" i="22"/>
  <c r="D20" i="22" l="1"/>
  <c r="C20" i="22"/>
  <c r="D25" i="22"/>
  <c r="C25" i="22"/>
  <c r="D23" i="22"/>
  <c r="C23" i="22"/>
  <c r="D26" i="22"/>
  <c r="C26" i="22"/>
  <c r="D24" i="22"/>
  <c r="C24" i="22"/>
  <c r="D22" i="22"/>
  <c r="C22" i="22"/>
  <c r="D21" i="22"/>
  <c r="C21" i="22"/>
  <c r="X21" i="4"/>
  <c r="V21" i="4"/>
  <c r="W21" i="4"/>
  <c r="Q20" i="4"/>
  <c r="Q21" i="4" s="1"/>
  <c r="U21" i="4"/>
  <c r="AD21" i="4" s="1"/>
  <c r="T21" i="4"/>
  <c r="AC21" i="4" s="1"/>
  <c r="S21" i="4"/>
  <c r="AB21" i="4" s="1"/>
  <c r="R21" i="4"/>
  <c r="Q22" i="17"/>
  <c r="Q23" i="17" s="1"/>
  <c r="U23" i="17"/>
  <c r="AB23" i="17" s="1"/>
  <c r="T23" i="17"/>
  <c r="AA23" i="17" s="1"/>
  <c r="S23" i="17"/>
  <c r="Z23" i="17" s="1"/>
  <c r="R23" i="17"/>
  <c r="Q22" i="8"/>
  <c r="Q23" i="8" s="1"/>
  <c r="U23" i="8"/>
  <c r="T23" i="8"/>
  <c r="S23" i="8"/>
  <c r="R23" i="8"/>
  <c r="Q25" i="7"/>
  <c r="Q26" i="7" s="1"/>
  <c r="U26" i="7"/>
  <c r="T26" i="7"/>
  <c r="S26" i="7"/>
  <c r="R26" i="7"/>
  <c r="U21" i="3"/>
  <c r="T21" i="3"/>
  <c r="S21" i="3"/>
  <c r="R21" i="3"/>
  <c r="Q20" i="3"/>
  <c r="Q21" i="3" s="1"/>
  <c r="P23" i="6"/>
  <c r="P24" i="6" s="1"/>
  <c r="S24" i="6"/>
  <c r="R24" i="6"/>
  <c r="Q24" i="6"/>
  <c r="B21" i="2"/>
  <c r="AA26" i="17" l="1"/>
  <c r="AB26" i="17"/>
  <c r="Y23" i="17"/>
  <c r="X24" i="17"/>
  <c r="AC41" i="17" s="1"/>
  <c r="AD33" i="17" s="1"/>
  <c r="Y24" i="17"/>
  <c r="Z24" i="17"/>
  <c r="AA24" i="17"/>
  <c r="X23" i="17"/>
  <c r="AB24" i="17"/>
  <c r="X25" i="17"/>
  <c r="AC42" i="17" s="1"/>
  <c r="AD34" i="17" s="1"/>
  <c r="Y25" i="17"/>
  <c r="Z25" i="17"/>
  <c r="AA25" i="17"/>
  <c r="AB25" i="17"/>
  <c r="X26" i="17"/>
  <c r="AC43" i="17" s="1"/>
  <c r="AD35" i="17" s="1"/>
  <c r="Y26" i="17"/>
  <c r="Z26" i="17"/>
  <c r="Z34" i="4"/>
  <c r="AD74" i="4" s="1"/>
  <c r="AE54" i="4" s="1"/>
  <c r="Z22" i="4"/>
  <c r="AD62" i="4" s="1"/>
  <c r="AE42" i="4" s="1"/>
  <c r="AF25" i="4"/>
  <c r="AD29" i="4"/>
  <c r="AC32" i="4"/>
  <c r="AA22" i="4"/>
  <c r="AG25" i="4"/>
  <c r="AE29" i="4"/>
  <c r="AB22" i="4"/>
  <c r="Z26" i="4"/>
  <c r="AD66" i="4" s="1"/>
  <c r="AE46" i="4" s="1"/>
  <c r="AF29" i="4"/>
  <c r="AC22" i="4"/>
  <c r="AA26" i="4"/>
  <c r="AG29" i="4"/>
  <c r="AC23" i="4"/>
  <c r="AB26" i="4"/>
  <c r="Z30" i="4"/>
  <c r="AD70" i="4" s="1"/>
  <c r="AE50" i="4" s="1"/>
  <c r="AD23" i="4"/>
  <c r="AC26" i="4"/>
  <c r="AA30" i="4"/>
  <c r="AE23" i="4"/>
  <c r="AC27" i="4"/>
  <c r="AB30" i="4"/>
  <c r="AF23" i="4"/>
  <c r="AD27" i="4"/>
  <c r="AC30" i="4"/>
  <c r="AG23" i="4"/>
  <c r="AE27" i="4"/>
  <c r="AC31" i="4"/>
  <c r="AA21" i="4"/>
  <c r="Z24" i="4"/>
  <c r="AD64" i="4" s="1"/>
  <c r="AE44" i="4" s="1"/>
  <c r="AF27" i="4"/>
  <c r="AD31" i="4"/>
  <c r="AA24" i="4"/>
  <c r="AG27" i="4"/>
  <c r="AE31" i="4"/>
  <c r="AB24" i="4"/>
  <c r="Z28" i="4"/>
  <c r="AD68" i="4" s="1"/>
  <c r="AE48" i="4" s="1"/>
  <c r="AF31" i="4"/>
  <c r="AC24" i="4"/>
  <c r="AA28" i="4"/>
  <c r="Z32" i="4"/>
  <c r="AD72" i="4" s="1"/>
  <c r="AE52" i="4" s="1"/>
  <c r="AD25" i="4"/>
  <c r="AC28" i="4"/>
  <c r="AE25" i="4"/>
  <c r="AC29" i="4"/>
  <c r="AB32" i="4"/>
  <c r="AG31" i="4"/>
  <c r="AB28" i="4"/>
  <c r="AA32" i="4"/>
  <c r="AC25" i="4"/>
  <c r="AF21" i="4"/>
  <c r="AE21" i="4"/>
  <c r="AG21" i="4"/>
  <c r="AB23" i="8"/>
  <c r="X37" i="8"/>
  <c r="AB37" i="8"/>
  <c r="Y38" i="8"/>
  <c r="Z38" i="8"/>
  <c r="AB38" i="8"/>
  <c r="Y37" i="8"/>
  <c r="AA37" i="8"/>
  <c r="X38" i="8"/>
  <c r="AC76" i="8" s="1"/>
  <c r="AD56" i="8" s="1"/>
  <c r="AA38" i="8"/>
  <c r="Z37" i="8"/>
  <c r="AA25" i="8"/>
  <c r="AB28" i="8"/>
  <c r="X32" i="8"/>
  <c r="Y35" i="8"/>
  <c r="X26" i="8"/>
  <c r="AC64" i="8" s="1"/>
  <c r="AD44" i="8" s="1"/>
  <c r="Y29" i="8"/>
  <c r="Z32" i="8"/>
  <c r="Y26" i="8"/>
  <c r="AA32" i="8"/>
  <c r="AB35" i="8"/>
  <c r="Z26" i="8"/>
  <c r="X36" i="8"/>
  <c r="AC74" i="8" s="1"/>
  <c r="AD54" i="8" s="1"/>
  <c r="AB29" i="8"/>
  <c r="Y36" i="8"/>
  <c r="AB26" i="8"/>
  <c r="Y33" i="8"/>
  <c r="AA36" i="8"/>
  <c r="AA33" i="8"/>
  <c r="AB33" i="8"/>
  <c r="X34" i="8"/>
  <c r="AC72" i="8" s="1"/>
  <c r="AD52" i="8" s="1"/>
  <c r="AA24" i="8"/>
  <c r="Y34" i="8"/>
  <c r="Z34" i="8"/>
  <c r="Y28" i="8"/>
  <c r="Y25" i="8"/>
  <c r="AB25" i="8"/>
  <c r="X29" i="8"/>
  <c r="AC67" i="8" s="1"/>
  <c r="AD47" i="8" s="1"/>
  <c r="Y32" i="8"/>
  <c r="Z35" i="8"/>
  <c r="AA35" i="8"/>
  <c r="Z29" i="8"/>
  <c r="AA29" i="8"/>
  <c r="AA26" i="8"/>
  <c r="X30" i="8"/>
  <c r="AC68" i="8" s="1"/>
  <c r="AD48" i="8" s="1"/>
  <c r="Z36" i="8"/>
  <c r="Z33" i="8"/>
  <c r="X24" i="8"/>
  <c r="AC62" i="8" s="1"/>
  <c r="AD42" i="8" s="1"/>
  <c r="AB36" i="8"/>
  <c r="Z27" i="8"/>
  <c r="Z23" i="8"/>
  <c r="AA23" i="8"/>
  <c r="Y31" i="8"/>
  <c r="AB32" i="8"/>
  <c r="Y30" i="8"/>
  <c r="Z30" i="8"/>
  <c r="Y24" i="8"/>
  <c r="Y23" i="8"/>
  <c r="Z24" i="8"/>
  <c r="X31" i="8"/>
  <c r="AC69" i="8" s="1"/>
  <c r="AD49" i="8" s="1"/>
  <c r="X28" i="8"/>
  <c r="AC66" i="8" s="1"/>
  <c r="AD46" i="8" s="1"/>
  <c r="AA34" i="8"/>
  <c r="AA31" i="8"/>
  <c r="AA28" i="8"/>
  <c r="X33" i="8"/>
  <c r="AC71" i="8" s="1"/>
  <c r="AD51" i="8" s="1"/>
  <c r="X27" i="8"/>
  <c r="AC65" i="8" s="1"/>
  <c r="AD45" i="8" s="1"/>
  <c r="Y27" i="8"/>
  <c r="AA30" i="8"/>
  <c r="AB30" i="8"/>
  <c r="AB27" i="8"/>
  <c r="AB24" i="8"/>
  <c r="X23" i="8"/>
  <c r="Z28" i="8"/>
  <c r="AB31" i="8"/>
  <c r="AA27" i="8"/>
  <c r="X25" i="8"/>
  <c r="AC63" i="8" s="1"/>
  <c r="AD43" i="8" s="1"/>
  <c r="AB34" i="8"/>
  <c r="X35" i="8"/>
  <c r="AC73" i="8" s="1"/>
  <c r="AD53" i="8" s="1"/>
  <c r="Z31" i="8"/>
  <c r="Z25" i="8"/>
  <c r="AA23" i="4"/>
  <c r="Z25" i="4"/>
  <c r="AD65" i="4" s="1"/>
  <c r="AE45" i="4" s="1"/>
  <c r="AB29" i="4"/>
  <c r="AG24" i="4"/>
  <c r="AB27" i="4"/>
  <c r="AA27" i="4"/>
  <c r="Z29" i="4"/>
  <c r="AG30" i="4"/>
  <c r="AF32" i="4"/>
  <c r="AF30" i="4"/>
  <c r="AF28" i="4"/>
  <c r="AF26" i="4"/>
  <c r="AF24" i="4"/>
  <c r="AF22" i="4"/>
  <c r="Z35" i="4"/>
  <c r="AB31" i="4"/>
  <c r="AB23" i="4"/>
  <c r="AA29" i="4"/>
  <c r="Z31" i="4"/>
  <c r="AD71" i="4" s="1"/>
  <c r="AE51" i="4" s="1"/>
  <c r="Z23" i="4"/>
  <c r="AD63" i="4" s="1"/>
  <c r="AE43" i="4" s="1"/>
  <c r="AG32" i="4"/>
  <c r="AG28" i="4"/>
  <c r="AG22" i="4"/>
  <c r="Z36" i="4"/>
  <c r="AD76" i="4" s="1"/>
  <c r="AE56" i="4" s="1"/>
  <c r="AE32" i="4"/>
  <c r="AE30" i="4"/>
  <c r="AE28" i="4"/>
  <c r="AE26" i="4"/>
  <c r="AE24" i="4"/>
  <c r="AE22" i="4"/>
  <c r="AG33" i="4"/>
  <c r="AB36" i="4"/>
  <c r="AC34" i="4"/>
  <c r="AD34" i="4"/>
  <c r="AG36" i="4"/>
  <c r="AG34" i="4"/>
  <c r="AA33" i="4"/>
  <c r="AD35" i="4"/>
  <c r="AE35" i="4"/>
  <c r="AE33" i="4"/>
  <c r="AA34" i="4"/>
  <c r="AC36" i="4"/>
  <c r="AD36" i="4"/>
  <c r="AF36" i="4"/>
  <c r="AE34" i="4"/>
  <c r="AF34" i="4"/>
  <c r="AA35" i="4"/>
  <c r="AB35" i="4"/>
  <c r="AC35" i="4"/>
  <c r="AB33" i="4"/>
  <c r="AC33" i="4"/>
  <c r="AD33" i="4"/>
  <c r="AF35" i="4"/>
  <c r="AF33" i="4"/>
  <c r="AB34" i="4"/>
  <c r="AG35" i="4"/>
  <c r="AE36" i="4"/>
  <c r="AA36" i="4"/>
  <c r="AB25" i="4"/>
  <c r="AA31" i="4"/>
  <c r="AA25" i="4"/>
  <c r="Z27" i="4"/>
  <c r="AD67" i="4" s="1"/>
  <c r="AE47" i="4" s="1"/>
  <c r="AG26" i="4"/>
  <c r="Z21" i="4"/>
  <c r="AD32" i="4"/>
  <c r="AD30" i="4"/>
  <c r="AD28" i="4"/>
  <c r="AD26" i="4"/>
  <c r="AD24" i="4"/>
  <c r="AD22" i="4"/>
  <c r="Z33" i="4"/>
  <c r="AD73" i="4" s="1"/>
  <c r="AE53" i="4" s="1"/>
  <c r="AA31" i="3"/>
  <c r="AB31" i="3"/>
  <c r="Y32" i="3"/>
  <c r="Z32" i="3"/>
  <c r="AA32" i="3"/>
  <c r="AB32" i="3"/>
  <c r="Y31" i="3"/>
  <c r="Z31" i="3"/>
  <c r="X32" i="3"/>
  <c r="AC64" i="3" s="1"/>
  <c r="AD48" i="3" s="1"/>
  <c r="X31" i="3"/>
  <c r="X36" i="7"/>
  <c r="AC71" i="7" s="1"/>
  <c r="AD53" i="7" s="1"/>
  <c r="Y36" i="7"/>
  <c r="Y39" i="7"/>
  <c r="Z39" i="7"/>
  <c r="AA39" i="7"/>
  <c r="Z36" i="7"/>
  <c r="AA36" i="7"/>
  <c r="X37" i="7"/>
  <c r="AC72" i="7" s="1"/>
  <c r="AD54" i="7" s="1"/>
  <c r="Y37" i="7"/>
  <c r="Z37" i="7"/>
  <c r="AA37" i="7"/>
  <c r="X38" i="7"/>
  <c r="Y38" i="7"/>
  <c r="Z38" i="7"/>
  <c r="AA38" i="7"/>
  <c r="X39" i="7"/>
  <c r="AC74" i="7" s="1"/>
  <c r="AD56" i="7" s="1"/>
  <c r="X33" i="7"/>
  <c r="AC68" i="7" s="1"/>
  <c r="AD50" i="7" s="1"/>
  <c r="AB29" i="7"/>
  <c r="X29" i="7"/>
  <c r="AC64" i="7" s="1"/>
  <c r="AD46" i="7" s="1"/>
  <c r="X32" i="7"/>
  <c r="AC67" i="7" s="1"/>
  <c r="AD49" i="7" s="1"/>
  <c r="AB28" i="7"/>
  <c r="AA34" i="7"/>
  <c r="Z31" i="7"/>
  <c r="Y28" i="7"/>
  <c r="Z34" i="7"/>
  <c r="AB27" i="7"/>
  <c r="X34" i="7"/>
  <c r="AB30" i="7"/>
  <c r="AA27" i="7"/>
  <c r="Z27" i="7"/>
  <c r="Z33" i="7"/>
  <c r="Y33" i="7"/>
  <c r="AB32" i="7"/>
  <c r="AA29" i="7"/>
  <c r="Y32" i="7"/>
  <c r="AA28" i="7"/>
  <c r="AA31" i="7"/>
  <c r="Y31" i="7"/>
  <c r="X31" i="7"/>
  <c r="AC66" i="7" s="1"/>
  <c r="AD48" i="7" s="1"/>
  <c r="AA30" i="7"/>
  <c r="AA33" i="7"/>
  <c r="Y30" i="7"/>
  <c r="X30" i="7"/>
  <c r="AC65" i="7" s="1"/>
  <c r="AD47" i="7" s="1"/>
  <c r="AB35" i="7"/>
  <c r="AA32" i="7"/>
  <c r="Z29" i="7"/>
  <c r="Y35" i="7"/>
  <c r="X35" i="7"/>
  <c r="AC70" i="7" s="1"/>
  <c r="AD52" i="7" s="1"/>
  <c r="AB34" i="7"/>
  <c r="Y34" i="7"/>
  <c r="AB33" i="7"/>
  <c r="Z30" i="7"/>
  <c r="AA35" i="7"/>
  <c r="Z32" i="7"/>
  <c r="Y29" i="7"/>
  <c r="X26" i="7"/>
  <c r="Z35" i="7"/>
  <c r="AB31" i="7"/>
  <c r="Z28" i="7"/>
  <c r="X28" i="7"/>
  <c r="AC63" i="7" s="1"/>
  <c r="AD45" i="7" s="1"/>
  <c r="Y27" i="7"/>
  <c r="X27" i="7"/>
  <c r="AC62" i="7" s="1"/>
  <c r="AD44" i="7" s="1"/>
  <c r="AB26" i="7"/>
  <c r="Y26" i="7"/>
  <c r="Z26" i="7"/>
  <c r="AA26" i="7"/>
  <c r="X22" i="3"/>
  <c r="AC54" i="3" s="1"/>
  <c r="AD38" i="3" s="1"/>
  <c r="Y25" i="3"/>
  <c r="Z28" i="3"/>
  <c r="AA25" i="3"/>
  <c r="AB25" i="3"/>
  <c r="AB22" i="3"/>
  <c r="Y26" i="3"/>
  <c r="Y23" i="3"/>
  <c r="Z26" i="3"/>
  <c r="AA29" i="3"/>
  <c r="Z23" i="3"/>
  <c r="AA23" i="3"/>
  <c r="X30" i="3"/>
  <c r="AC62" i="3" s="1"/>
  <c r="AD46" i="3" s="1"/>
  <c r="AB23" i="3"/>
  <c r="X24" i="3"/>
  <c r="AC56" i="3" s="1"/>
  <c r="AD40" i="3" s="1"/>
  <c r="Y24" i="3"/>
  <c r="Z24" i="3"/>
  <c r="AA24" i="3"/>
  <c r="AB24" i="3"/>
  <c r="X25" i="3"/>
  <c r="AC57" i="3" s="1"/>
  <c r="AD41" i="3" s="1"/>
  <c r="AA21" i="3"/>
  <c r="Y22" i="3"/>
  <c r="Z25" i="3"/>
  <c r="AA28" i="3"/>
  <c r="X21" i="3"/>
  <c r="Z22" i="3"/>
  <c r="AB28" i="3"/>
  <c r="AA22" i="3"/>
  <c r="X29" i="3"/>
  <c r="AC61" i="3" s="1"/>
  <c r="AD45" i="3" s="1"/>
  <c r="X26" i="3"/>
  <c r="AC58" i="3" s="1"/>
  <c r="AD42" i="3" s="1"/>
  <c r="Y29" i="3"/>
  <c r="X23" i="3"/>
  <c r="AC55" i="3" s="1"/>
  <c r="AD39" i="3" s="1"/>
  <c r="Z29" i="3"/>
  <c r="AB29" i="3"/>
  <c r="Y30" i="3"/>
  <c r="AB27" i="3"/>
  <c r="X28" i="3"/>
  <c r="AC60" i="3" s="1"/>
  <c r="AD44" i="3" s="1"/>
  <c r="AA26" i="3"/>
  <c r="X27" i="3"/>
  <c r="Y27" i="3"/>
  <c r="Z27" i="3"/>
  <c r="AB30" i="3"/>
  <c r="AB26" i="3"/>
  <c r="Z30" i="3"/>
  <c r="AA30" i="3"/>
  <c r="AA27" i="3"/>
  <c r="Y21" i="3"/>
  <c r="Y28" i="3"/>
  <c r="AB21" i="3"/>
  <c r="Z21" i="3"/>
  <c r="W35" i="6"/>
  <c r="W31" i="6"/>
  <c r="W27" i="6"/>
  <c r="V35" i="6"/>
  <c r="V31" i="6"/>
  <c r="V27" i="6"/>
  <c r="W34" i="6"/>
  <c r="W30" i="6"/>
  <c r="W26" i="6"/>
  <c r="V34" i="6"/>
  <c r="V30" i="6"/>
  <c r="V26" i="6"/>
  <c r="U34" i="6"/>
  <c r="U30" i="6"/>
  <c r="AB61" i="6" s="1"/>
  <c r="AC45" i="6" s="1"/>
  <c r="U26" i="6"/>
  <c r="AB57" i="6" s="1"/>
  <c r="AC41" i="6" s="1"/>
  <c r="X33" i="6"/>
  <c r="X29" i="6"/>
  <c r="X25" i="6"/>
  <c r="W33" i="6"/>
  <c r="W29" i="6"/>
  <c r="W25" i="6"/>
  <c r="V33" i="6"/>
  <c r="V29" i="6"/>
  <c r="V25" i="6"/>
  <c r="U33" i="6"/>
  <c r="AB64" i="6" s="1"/>
  <c r="AC48" i="6" s="1"/>
  <c r="U29" i="6"/>
  <c r="AB60" i="6" s="1"/>
  <c r="AC44" i="6" s="1"/>
  <c r="U25" i="6"/>
  <c r="AB56" i="6" s="1"/>
  <c r="AC40" i="6" s="1"/>
  <c r="X32" i="6"/>
  <c r="X28" i="6"/>
  <c r="W32" i="6"/>
  <c r="W28" i="6"/>
  <c r="W24" i="6"/>
  <c r="V32" i="6"/>
  <c r="V28" i="6"/>
  <c r="V24" i="6"/>
  <c r="U32" i="6"/>
  <c r="AB63" i="6" s="1"/>
  <c r="AC47" i="6" s="1"/>
  <c r="U28" i="6"/>
  <c r="U24" i="6"/>
  <c r="X35" i="6"/>
  <c r="X31" i="6"/>
  <c r="X27" i="6"/>
  <c r="U35" i="6"/>
  <c r="AB66" i="6" s="1"/>
  <c r="AC50" i="6" s="1"/>
  <c r="U31" i="6"/>
  <c r="AB62" i="6" s="1"/>
  <c r="AC46" i="6" s="1"/>
  <c r="U27" i="6"/>
  <c r="AB58" i="6" s="1"/>
  <c r="AC42" i="6" s="1"/>
  <c r="X34" i="6"/>
  <c r="X30" i="6"/>
  <c r="X26" i="6"/>
  <c r="X24" i="6"/>
  <c r="AC75" i="8" l="1"/>
  <c r="AD55" i="8" s="1"/>
  <c r="K26" i="22"/>
  <c r="AC70" i="8"/>
  <c r="AD50" i="8" s="1"/>
  <c r="J26" i="22"/>
  <c r="AC73" i="7"/>
  <c r="AD55" i="7" s="1"/>
  <c r="K24" i="22"/>
  <c r="AC69" i="7"/>
  <c r="AD51" i="7" s="1"/>
  <c r="J24" i="22"/>
  <c r="AC63" i="3"/>
  <c r="AD47" i="3" s="1"/>
  <c r="K23" i="22"/>
  <c r="AC59" i="3"/>
  <c r="AD43" i="3" s="1"/>
  <c r="J23" i="22"/>
  <c r="AD75" i="4"/>
  <c r="AE55" i="4" s="1"/>
  <c r="K22" i="22"/>
  <c r="AD69" i="4"/>
  <c r="AE49" i="4" s="1"/>
  <c r="J22" i="22"/>
  <c r="AB65" i="6"/>
  <c r="AC49" i="6" s="1"/>
  <c r="K21" i="22"/>
  <c r="AB59" i="6"/>
  <c r="AC43" i="6" s="1"/>
  <c r="J21" i="22"/>
  <c r="B4" i="17"/>
  <c r="B4" i="8"/>
  <c r="B4" i="7"/>
  <c r="B4" i="6"/>
  <c r="B4" i="4"/>
  <c r="B4" i="3"/>
  <c r="Q22" i="2"/>
  <c r="R22" i="2"/>
  <c r="S22" i="2"/>
  <c r="P21" i="2"/>
  <c r="P22" i="2" s="1"/>
  <c r="V29" i="2" l="1"/>
  <c r="W29" i="2"/>
  <c r="U28" i="2"/>
  <c r="X28" i="2"/>
  <c r="U29" i="2"/>
  <c r="AB54" i="2" s="1"/>
  <c r="AC42" i="2" s="1"/>
  <c r="X29" i="2"/>
  <c r="V28" i="2"/>
  <c r="W28" i="2"/>
  <c r="X23" i="2"/>
  <c r="V26" i="2"/>
  <c r="X24" i="2"/>
  <c r="W23" i="2"/>
  <c r="W24" i="2"/>
  <c r="W25" i="2"/>
  <c r="U22" i="2"/>
  <c r="W26" i="2"/>
  <c r="X26" i="2"/>
  <c r="W27" i="2"/>
  <c r="X27" i="2"/>
  <c r="V23" i="2"/>
  <c r="V24" i="2"/>
  <c r="V25" i="2"/>
  <c r="V27" i="2"/>
  <c r="X25" i="2"/>
  <c r="U24" i="2"/>
  <c r="AB49" i="2" s="1"/>
  <c r="AC37" i="2" s="1"/>
  <c r="U25" i="2"/>
  <c r="AB50" i="2" s="1"/>
  <c r="AC38" i="2" s="1"/>
  <c r="U26" i="2"/>
  <c r="U27" i="2"/>
  <c r="AB52" i="2" s="1"/>
  <c r="AC40" i="2" s="1"/>
  <c r="U23" i="2"/>
  <c r="AB48" i="2" s="1"/>
  <c r="AC36" i="2" s="1"/>
  <c r="V22" i="2"/>
  <c r="X22" i="2"/>
  <c r="W22" i="2"/>
  <c r="AB51" i="2" l="1"/>
  <c r="AC39" i="2" s="1"/>
  <c r="J20" i="22"/>
  <c r="AB53" i="2"/>
  <c r="AC41" i="2" s="1"/>
  <c r="K20" i="2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C6BAFCB-7CD4-7B4D-B636-5C9D96209A85}" name="Unique_Energies" type="6" refreshedVersion="8" background="1" saveData="1">
    <textPr sourceFile="/Users/madd/chemistry/CO2_project/g09/M4/neutral/Nb4/Unique_Energies.out" delimited="0">
      <textFields count="3">
        <textField/>
        <textField position="10"/>
        <textField type="skip" position="20"/>
      </textFields>
    </textPr>
  </connection>
  <connection id="2" xr16:uid="{2C4501A1-3274-9F47-93EA-954D77C46736}" name="Unique_Energies1" type="6" refreshedVersion="8" background="1" saveData="1">
    <textPr sourceFile="/Users/madd/chemistry/CO2_project/g09/M4/neutral/assoc_CO2/Nb4/Unique_Energies.out" delimited="0">
      <textFields count="3">
        <textField/>
        <textField position="10"/>
        <textField type="skip" position="20"/>
      </textFields>
    </textPr>
  </connection>
  <connection id="3" xr16:uid="{42D0BD1D-E6C6-3243-9247-A14B7D1F9A4A}" name="Unique_Energies2" type="6" refreshedVersion="8" background="1" saveData="1">
    <textPr sourceFile="/Users/madd/chemistry/CO2_project/g09/M4/neutral/chair_CO2/Nb4/Unique_Energies.out" delimited="0">
      <textFields count="3">
        <textField/>
        <textField position="10"/>
        <textField type="skip" position="20"/>
      </textFields>
    </textPr>
  </connection>
  <connection id="4" xr16:uid="{258F7640-4D9F-7C4B-B63E-4C1055D5515C}" name="Unique_Energies3" type="6" refreshedVersion="8" background="1" saveData="1">
    <textPr sourceFile="/Users/madd/chemistry/CO2_project/g09/M4/neutral/dissoc_CO2/Nb4/Unique_Energies.out" delimited="0">
      <textFields count="3">
        <textField/>
        <textField position="10"/>
        <textField type="skip" position="20"/>
      </textFields>
    </textPr>
  </connection>
  <connection id="5" xr16:uid="{A63EC6CE-97D1-0C41-B0C9-DD73474662B9}" name="Unique_Energies4" type="6" refreshedVersion="8" background="1" saveData="1">
    <textPr sourceFile="/Users/madd/chemistry/CO2_project/g09/M4/neutral/ts_chair_CO2/Nb4/Unique_Energies.out" delimited="0">
      <textFields count="3">
        <textField/>
        <textField position="10"/>
        <textField type="skip" position="20"/>
      </textFields>
    </textPr>
  </connection>
  <connection id="6" xr16:uid="{ECB9FF80-B557-184F-ACB6-4968D76B18A4}" name="Unique_Energies41" type="6" refreshedVersion="8" background="1" saveData="1">
    <textPr sourceFile="/Users/madd/chemistry/CO2_project/g09/M4/neutral/ts_chair_CO2/Nb4/Unique_Energies.out" delimited="0">
      <textFields count="3">
        <textField/>
        <textField position="10"/>
        <textField type="skip" position="20"/>
      </textFields>
    </textPr>
  </connection>
</connections>
</file>

<file path=xl/sharedStrings.xml><?xml version="1.0" encoding="utf-8"?>
<sst xmlns="http://schemas.openxmlformats.org/spreadsheetml/2006/main" count="1351" uniqueCount="277">
  <si>
    <t>B3P86/sdd</t>
  </si>
  <si>
    <t>Nb4</t>
  </si>
  <si>
    <t>Kick0042</t>
  </si>
  <si>
    <t>Kick0050</t>
  </si>
  <si>
    <t>Kick0999</t>
  </si>
  <si>
    <t>assoc_CO2</t>
  </si>
  <si>
    <t>chair_CO2</t>
  </si>
  <si>
    <t>dissoc_CO2</t>
  </si>
  <si>
    <t>chair_CO2_TS</t>
  </si>
  <si>
    <t xml:space="preserve">	Kick0996</t>
  </si>
  <si>
    <t xml:space="preserve">	Kick0997</t>
  </si>
  <si>
    <t xml:space="preserve">	Kick0995</t>
  </si>
  <si>
    <t xml:space="preserve">	Kick0059</t>
  </si>
  <si>
    <t xml:space="preserve">	Kick0087</t>
  </si>
  <si>
    <t xml:space="preserve">	Kick0038</t>
  </si>
  <si>
    <t xml:space="preserve">	Kick0046</t>
  </si>
  <si>
    <t xml:space="preserve">	Kick0021</t>
  </si>
  <si>
    <t xml:space="preserve">	Kick0066</t>
  </si>
  <si>
    <t xml:space="preserve">	Kick0076</t>
  </si>
  <si>
    <t xml:space="preserve">	Kick0012</t>
  </si>
  <si>
    <t xml:space="preserve">	Kick0035</t>
  </si>
  <si>
    <t xml:space="preserve">	Kick0050</t>
  </si>
  <si>
    <t xml:space="preserve">	Kick0026</t>
  </si>
  <si>
    <t xml:space="preserve">	Kick0042</t>
  </si>
  <si>
    <t xml:space="preserve">	Kick0078</t>
  </si>
  <si>
    <t xml:space="preserve">	Kick0070</t>
  </si>
  <si>
    <t xml:space="preserve">	Kick0058</t>
  </si>
  <si>
    <t xml:space="preserve">	Kick0097</t>
  </si>
  <si>
    <t xml:space="preserve">	Kick0075</t>
  </si>
  <si>
    <t xml:space="preserve">	Kick0069</t>
  </si>
  <si>
    <t xml:space="preserve">	Kick0088</t>
  </si>
  <si>
    <t xml:space="preserve">	Kick0016</t>
  </si>
  <si>
    <t xml:space="preserve">	Kick0023</t>
  </si>
  <si>
    <t xml:space="preserve">	Kick0041</t>
  </si>
  <si>
    <t xml:space="preserve">	Kick0031</t>
  </si>
  <si>
    <t xml:space="preserve">	Kick0090</t>
  </si>
  <si>
    <t xml:space="preserve">	Kick0018</t>
  </si>
  <si>
    <t xml:space="preserve">	Kick0053</t>
  </si>
  <si>
    <t xml:space="preserve">	Kick0039</t>
  </si>
  <si>
    <t xml:space="preserve">	Kick0032</t>
  </si>
  <si>
    <t xml:space="preserve">	Kick0003</t>
  </si>
  <si>
    <t xml:space="preserve">	Kick0098</t>
  </si>
  <si>
    <t xml:space="preserve">	Kick0013</t>
  </si>
  <si>
    <t xml:space="preserve">	Kick0048</t>
  </si>
  <si>
    <t xml:space="preserve">	Kick0027</t>
  </si>
  <si>
    <t xml:space="preserve">	Kick0071</t>
  </si>
  <si>
    <t xml:space="preserve">	Kick0020</t>
  </si>
  <si>
    <t xml:space="preserve">	Kick0001</t>
  </si>
  <si>
    <t xml:space="preserve">	Kick0005</t>
  </si>
  <si>
    <t xml:space="preserve">	Kick0061</t>
  </si>
  <si>
    <t xml:space="preserve">	Kick0000</t>
  </si>
  <si>
    <t xml:space="preserve">	Kick0029</t>
  </si>
  <si>
    <t xml:space="preserve">	Kick0068</t>
  </si>
  <si>
    <t xml:space="preserve">	Kick0054</t>
  </si>
  <si>
    <t xml:space="preserve">	Kick0006</t>
  </si>
  <si>
    <t xml:space="preserve">	Kick0008</t>
  </si>
  <si>
    <t xml:space="preserve">	Kick0089</t>
  </si>
  <si>
    <t xml:space="preserve">	Kick0080</t>
  </si>
  <si>
    <t xml:space="preserve">	Kick0011</t>
  </si>
  <si>
    <t xml:space="preserve">	Kick0004</t>
  </si>
  <si>
    <t xml:space="preserve">	Kick0094</t>
  </si>
  <si>
    <t xml:space="preserve">	Kick0084</t>
  </si>
  <si>
    <t xml:space="preserve">	Kick0085</t>
  </si>
  <si>
    <t xml:space="preserve">	Kick0083</t>
  </si>
  <si>
    <t xml:space="preserve">	Kick0047</t>
  </si>
  <si>
    <t xml:space="preserve">	Kick0082</t>
  </si>
  <si>
    <t xml:space="preserve">	Kick0019</t>
  </si>
  <si>
    <t xml:space="preserve">	Kick0028</t>
  </si>
  <si>
    <t xml:space="preserve">	Kick0052</t>
  </si>
  <si>
    <t xml:space="preserve">	Kick0055</t>
  </si>
  <si>
    <t xml:space="preserve">	Kick0037</t>
  </si>
  <si>
    <t xml:space="preserve">	Kick0079</t>
  </si>
  <si>
    <t xml:space="preserve">	Kick0092</t>
  </si>
  <si>
    <t xml:space="preserve">	Kick0002</t>
  </si>
  <si>
    <t xml:space="preserve">	Kick0034</t>
  </si>
  <si>
    <t xml:space="preserve">	Kick0077</t>
  </si>
  <si>
    <t xml:space="preserve">	Kick0081</t>
  </si>
  <si>
    <t>CO2</t>
  </si>
  <si>
    <t>g1</t>
  </si>
  <si>
    <t>ts1</t>
  </si>
  <si>
    <t>g2</t>
  </si>
  <si>
    <t>ts2</t>
  </si>
  <si>
    <t>g3</t>
  </si>
  <si>
    <t>a.u. to eV</t>
  </si>
  <si>
    <t>Nb4 + CO2</t>
  </si>
  <si>
    <t>0,1</t>
  </si>
  <si>
    <t>0,3</t>
  </si>
  <si>
    <t>0,5</t>
  </si>
  <si>
    <t>0,7</t>
  </si>
  <si>
    <t>Triplet</t>
  </si>
  <si>
    <t>Rh4</t>
  </si>
  <si>
    <t xml:space="preserve">	Kick0993</t>
  </si>
  <si>
    <t xml:space="preserve">	Kick0063</t>
  </si>
  <si>
    <t xml:space="preserve">	Kick0043</t>
  </si>
  <si>
    <t xml:space="preserve">	Kick0051</t>
  </si>
  <si>
    <t xml:space="preserve">	Kick0999</t>
  </si>
  <si>
    <t xml:space="preserve">	Kick0056</t>
  </si>
  <si>
    <t xml:space="preserve">	Kick0030</t>
  </si>
  <si>
    <t xml:space="preserve">	Kick0074</t>
  </si>
  <si>
    <t xml:space="preserve">	Kick0025</t>
  </si>
  <si>
    <t xml:space="preserve">	Kick0093</t>
  </si>
  <si>
    <t xml:space="preserve">	Kick0014</t>
  </si>
  <si>
    <t xml:space="preserve">	Kick0086</t>
  </si>
  <si>
    <t xml:space="preserve">	Kick0072</t>
  </si>
  <si>
    <t xml:space="preserve">	Kick0099</t>
  </si>
  <si>
    <t xml:space="preserve">	Kick0091</t>
  </si>
  <si>
    <t xml:space="preserve">	Kick0057</t>
  </si>
  <si>
    <t xml:space="preserve">	Kick0045</t>
  </si>
  <si>
    <t xml:space="preserve">	Kick0095</t>
  </si>
  <si>
    <t xml:space="preserve">	Kick0073</t>
  </si>
  <si>
    <t xml:space="preserve">	Kick0067</t>
  </si>
  <si>
    <t xml:space="preserve">	Kick0007</t>
  </si>
  <si>
    <t>v_imag</t>
  </si>
  <si>
    <t>Zero</t>
  </si>
  <si>
    <t>ts3</t>
  </si>
  <si>
    <t>g4</t>
  </si>
  <si>
    <t>ts4</t>
  </si>
  <si>
    <t>g5</t>
  </si>
  <si>
    <t>Ru4</t>
  </si>
  <si>
    <t>Kick0996</t>
  </si>
  <si>
    <t>Kick0997</t>
  </si>
  <si>
    <t>Kick0017</t>
  </si>
  <si>
    <t>Kick0051</t>
  </si>
  <si>
    <t>Kick0994</t>
  </si>
  <si>
    <t>Kick0026</t>
  </si>
  <si>
    <t>Kick0070</t>
  </si>
  <si>
    <t>Kick0095</t>
  </si>
  <si>
    <t>Kick0071</t>
  </si>
  <si>
    <t>Kick0087</t>
  </si>
  <si>
    <t>Kick0054</t>
  </si>
  <si>
    <t>Kick0002</t>
  </si>
  <si>
    <t>Kick0003</t>
  </si>
  <si>
    <t>Kick0033</t>
  </si>
  <si>
    <t>Kick0085</t>
  </si>
  <si>
    <t>Kick0047</t>
  </si>
  <si>
    <t>Kick0010</t>
  </si>
  <si>
    <t>Kick0995</t>
  </si>
  <si>
    <t>Kick0012</t>
  </si>
  <si>
    <t>Kick0038</t>
  </si>
  <si>
    <t>Kick0058</t>
  </si>
  <si>
    <t>Kick0091</t>
  </si>
  <si>
    <t>Kick0004</t>
  </si>
  <si>
    <t>Kick0035</t>
  </si>
  <si>
    <t>Kick0089</t>
  </si>
  <si>
    <t>Kick0013</t>
  </si>
  <si>
    <t>Kick0011</t>
  </si>
  <si>
    <t>Kick0039</t>
  </si>
  <si>
    <t>Kick0015</t>
  </si>
  <si>
    <t>Kick0032</t>
  </si>
  <si>
    <t>Kick0006</t>
  </si>
  <si>
    <t>Kick0081</t>
  </si>
  <si>
    <t>Kick0025</t>
  </si>
  <si>
    <t>Kick0053</t>
  </si>
  <si>
    <t>Kick0066</t>
  </si>
  <si>
    <t>Kick0031</t>
  </si>
  <si>
    <t>Kick0021</t>
  </si>
  <si>
    <t>Kick0007</t>
  </si>
  <si>
    <t>Kick0037</t>
  </si>
  <si>
    <t>Kick0034</t>
  </si>
  <si>
    <t>Kick0040</t>
  </si>
  <si>
    <t>Kick0048</t>
  </si>
  <si>
    <t>Kick0036</t>
  </si>
  <si>
    <t>Kick0023</t>
  </si>
  <si>
    <t>Kick0018</t>
  </si>
  <si>
    <t>Kick0000</t>
  </si>
  <si>
    <t>Kick0019</t>
  </si>
  <si>
    <t>Kick0024</t>
  </si>
  <si>
    <t>Kick0029</t>
  </si>
  <si>
    <t>Kick0022</t>
  </si>
  <si>
    <t>Kick0076</t>
  </si>
  <si>
    <t>Kick0074</t>
  </si>
  <si>
    <t>Kick0057</t>
  </si>
  <si>
    <t>Kick0014</t>
  </si>
  <si>
    <t>Kick0093</t>
  </si>
  <si>
    <t>Kick0061</t>
  </si>
  <si>
    <t>Kick0090</t>
  </si>
  <si>
    <t>Kick0069</t>
  </si>
  <si>
    <t>Kick0068</t>
  </si>
  <si>
    <t>Kick0060</t>
  </si>
  <si>
    <t>ts5</t>
  </si>
  <si>
    <t>g6</t>
  </si>
  <si>
    <t>Mo4</t>
  </si>
  <si>
    <t>Kick0001</t>
  </si>
  <si>
    <t>Kick0027</t>
  </si>
  <si>
    <t>Kick0082</t>
  </si>
  <si>
    <t>Kick0044</t>
  </si>
  <si>
    <t>Kick0067</t>
  </si>
  <si>
    <t>Kick0072</t>
  </si>
  <si>
    <t>Kick0043</t>
  </si>
  <si>
    <t>Kick0062</t>
  </si>
  <si>
    <t>Kick0016</t>
  </si>
  <si>
    <t>Kick0096</t>
  </si>
  <si>
    <t>Kick0064</t>
  </si>
  <si>
    <t>Kick0005</t>
  </si>
  <si>
    <t>Kick0063</t>
  </si>
  <si>
    <t>Kick0094</t>
  </si>
  <si>
    <t>Kick0084</t>
  </si>
  <si>
    <t>Kick0099</t>
  </si>
  <si>
    <t>Kick0098</t>
  </si>
  <si>
    <t>Kick0080</t>
  </si>
  <si>
    <t>Kick0079</t>
  </si>
  <si>
    <t>Kick0077</t>
  </si>
  <si>
    <t>Kick0028</t>
  </si>
  <si>
    <t>Kick0083</t>
  </si>
  <si>
    <t>Kick0055</t>
  </si>
  <si>
    <t>Kick0088</t>
  </si>
  <si>
    <t>Kick0049</t>
  </si>
  <si>
    <t>Kick0008</t>
  </si>
  <si>
    <t>Kick0045</t>
  </si>
  <si>
    <t>Kick0056</t>
  </si>
  <si>
    <t>Kick0086</t>
  </si>
  <si>
    <t>Kick0073</t>
  </si>
  <si>
    <t>Kick0041</t>
  </si>
  <si>
    <t>Kick0078</t>
  </si>
  <si>
    <t>Kick0020</t>
  </si>
  <si>
    <t>Kick0009</t>
  </si>
  <si>
    <t>Pd4</t>
  </si>
  <si>
    <t>Kick0075</t>
  </si>
  <si>
    <t>Kick0030</t>
  </si>
  <si>
    <t>Kick0052</t>
  </si>
  <si>
    <t>Kick0059</t>
  </si>
  <si>
    <t>Kick0092</t>
  </si>
  <si>
    <t>Kick0097</t>
  </si>
  <si>
    <t>Kick0046</t>
  </si>
  <si>
    <t>ts6</t>
  </si>
  <si>
    <t>g7</t>
  </si>
  <si>
    <t>ts7</t>
  </si>
  <si>
    <t>g8</t>
  </si>
  <si>
    <t>Mo4 + CO2</t>
  </si>
  <si>
    <t>Rh4 + CO2</t>
  </si>
  <si>
    <t>Pd4 + CO2</t>
  </si>
  <si>
    <t>Pt4</t>
  </si>
  <si>
    <t>Pt4 + CO2</t>
  </si>
  <si>
    <t>Ag4</t>
  </si>
  <si>
    <t>Ag4 + CO2</t>
  </si>
  <si>
    <t>Ru4+ CO2</t>
  </si>
  <si>
    <t>O,CO</t>
  </si>
  <si>
    <t>Capture</t>
  </si>
  <si>
    <t>Associative (OCO)</t>
  </si>
  <si>
    <t>O,C,O</t>
  </si>
  <si>
    <t>bend</t>
  </si>
  <si>
    <t>symm stretch</t>
  </si>
  <si>
    <t>asym stretch</t>
  </si>
  <si>
    <t>E(pi_u)</t>
  </si>
  <si>
    <t>DeltaE</t>
  </si>
  <si>
    <t>Outcome</t>
  </si>
  <si>
    <t>CO2, O+CO</t>
  </si>
  <si>
    <t>O+C+O</t>
  </si>
  <si>
    <t>O+CO</t>
  </si>
  <si>
    <t>r(CO)</t>
  </si>
  <si>
    <t>a.u.</t>
  </si>
  <si>
    <t>eV</t>
  </si>
  <si>
    <t>v_bend</t>
  </si>
  <si>
    <t>v_symm_stretch</t>
  </si>
  <si>
    <t>v_asym_stretch</t>
  </si>
  <si>
    <t>E(HOMO)</t>
  </si>
  <si>
    <t>E(LUMO)</t>
  </si>
  <si>
    <t>M4</t>
  </si>
  <si>
    <t>q(CO2)</t>
  </si>
  <si>
    <t>q(M)</t>
  </si>
  <si>
    <t>q(C)</t>
  </si>
  <si>
    <t>q(O)</t>
  </si>
  <si>
    <t>q(M4)</t>
  </si>
  <si>
    <t>TPSSTPSS/Def2TZVP</t>
  </si>
  <si>
    <t>E(CO2)</t>
  </si>
  <si>
    <t>E_int</t>
  </si>
  <si>
    <t>E(M4)</t>
  </si>
  <si>
    <t>theta(OCO)</t>
  </si>
  <si>
    <t>delta(HOMO)</t>
  </si>
  <si>
    <t>delta(LUMO)</t>
  </si>
  <si>
    <t>E(O--CO)</t>
  </si>
  <si>
    <t>E(C--O)</t>
  </si>
  <si>
    <t>g1 q(CO2)</t>
  </si>
  <si>
    <t>ts1 q(CO2)</t>
  </si>
  <si>
    <t>E_ads</t>
  </si>
  <si>
    <t>0,9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</si>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</sst>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164" fontId="0" fillId="3" borderId="0" xfId="0" applyNumberFormat="1" applyFill="1"/>
    <xf numFmtId="165" fontId="0" fillId="0" borderId="0" xfId="0" applyNumberFormat="1"/>
    <xf numFmtId="164" fontId="0" fillId="0" borderId="0" xfId="0" applyNumberFormat="1"/>
    <xf numFmtId="0" fontId="0" fillId="4" borderId="0" xfId="0" applyFill="1"/>
    <xf numFmtId="0" fontId="0" fillId="5" borderId="0" xfId="0" applyFill="1"/>
    <xf numFmtId="0" fontId="3" fillId="0" borderId="0" xfId="0" applyFont="1"/>
    <xf numFmtId="0" fontId="0" fillId="6" borderId="0" xfId="0" applyFill="1"/>
    <xf numFmtId="0" fontId="4" fillId="0" borderId="0" xfId="0" applyFont="1"/>
    <xf numFmtId="0" fontId="5" fillId="0" borderId="0" xfId="0" applyFont="1"/>
    <xf numFmtId="164" fontId="2" fillId="3" borderId="0" xfId="0" applyNumberFormat="1" applyFont="1" applyFill="1"/>
    <xf numFmtId="0" fontId="1" fillId="7" borderId="0" xfId="0" applyFont="1" applyFill="1"/>
    <xf numFmtId="164" fontId="0" fillId="7" borderId="0" xfId="0" applyNumberFormat="1" applyFill="1"/>
    <xf numFmtId="0" fontId="0" fillId="7" borderId="0" xfId="0" applyFill="1"/>
    <xf numFmtId="0" fontId="4" fillId="8" borderId="0" xfId="0" applyFont="1" applyFill="1"/>
    <xf numFmtId="1" fontId="4" fillId="0" borderId="0" xfId="0" applyNumberFormat="1" applyFont="1"/>
    <xf numFmtId="1" fontId="5" fillId="0" borderId="0" xfId="0" applyNumberFormat="1" applyFont="1"/>
    <xf numFmtId="164" fontId="4" fillId="0" borderId="0" xfId="0" applyNumberFormat="1" applyFont="1"/>
    <xf numFmtId="1" fontId="1" fillId="0" borderId="0" xfId="0" applyNumberFormat="1" applyFont="1"/>
    <xf numFmtId="165" fontId="1" fillId="0" borderId="0" xfId="0" applyNumberFormat="1" applyFont="1"/>
    <xf numFmtId="165" fontId="0" fillId="0" borderId="0" xfId="0" quotePrefix="1" applyNumberFormat="1"/>
    <xf numFmtId="0" fontId="0" fillId="0" borderId="0" xfId="0" applyAlignment="1">
      <alignment horizontal="center"/>
    </xf>
    <xf numFmtId="0" fontId="0" fillId="0" borderId="0" xfId="0"/>
    <xf numFmtId="0" fontId="4" fillId="9" borderId="0" xfId="0" applyFont="1" applyFill="1"/>
    <xf numFmtId="1" fontId="0" fillId="0" borderId="0" xfId="0" applyNumberForma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'M4 E_capture'!$C$3</c:f>
              <c:strCache>
                <c:ptCount val="1"/>
                <c:pt idx="0">
                  <c:v>Capture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strRef>
              <c:f>'M4 E_capture'!$B$4:$B$10</c:f>
              <c:strCache>
                <c:ptCount val="7"/>
                <c:pt idx="0">
                  <c:v>Nb4</c:v>
                </c:pt>
                <c:pt idx="1">
                  <c:v>Mo4</c:v>
                </c:pt>
                <c:pt idx="2">
                  <c:v>Ru4</c:v>
                </c:pt>
                <c:pt idx="3">
                  <c:v>Rh4</c:v>
                </c:pt>
                <c:pt idx="4">
                  <c:v>Pd4</c:v>
                </c:pt>
                <c:pt idx="5">
                  <c:v>Ag4</c:v>
                </c:pt>
                <c:pt idx="6">
                  <c:v>Pt4</c:v>
                </c:pt>
              </c:strCache>
            </c:strRef>
          </c:cat>
          <c:val>
            <c:numRef>
              <c:f>'M4 E_capture'!$C$4:$C$10</c:f>
              <c:numCache>
                <c:formatCode>General</c:formatCode>
                <c:ptCount val="7"/>
                <c:pt idx="0">
                  <c:v>-0.29061716683882688</c:v>
                </c:pt>
                <c:pt idx="1">
                  <c:v>-0.23691232586791588</c:v>
                </c:pt>
                <c:pt idx="2">
                  <c:v>-0.48332699687735792</c:v>
                </c:pt>
                <c:pt idx="3">
                  <c:v>-0.34931258804067478</c:v>
                </c:pt>
                <c:pt idx="4">
                  <c:v>-0.33324650564839264</c:v>
                </c:pt>
                <c:pt idx="5">
                  <c:v>-0.26912177159591388</c:v>
                </c:pt>
                <c:pt idx="6">
                  <c:v>-0.4300348470342904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23-E94B-A3CA-1F6C0CDE53D1}"/>
            </c:ext>
          </c:extLst>
        </c:ser>
        <c:ser>
          <c:idx val="1"/>
          <c:order val="1"/>
          <c:tx>
            <c:strRef>
              <c:f>'M4 E_capture'!$D$3</c:f>
              <c:strCache>
                <c:ptCount val="1"/>
                <c:pt idx="0">
                  <c:v>Associative (OCO)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strRef>
              <c:f>'M4 E_capture'!$B$4:$B$10</c:f>
              <c:strCache>
                <c:ptCount val="7"/>
                <c:pt idx="0">
                  <c:v>Nb4</c:v>
                </c:pt>
                <c:pt idx="1">
                  <c:v>Mo4</c:v>
                </c:pt>
                <c:pt idx="2">
                  <c:v>Ru4</c:v>
                </c:pt>
                <c:pt idx="3">
                  <c:v>Rh4</c:v>
                </c:pt>
                <c:pt idx="4">
                  <c:v>Pd4</c:v>
                </c:pt>
                <c:pt idx="5">
                  <c:v>Ag4</c:v>
                </c:pt>
                <c:pt idx="6">
                  <c:v>Pt4</c:v>
                </c:pt>
              </c:strCache>
            </c:strRef>
          </c:cat>
          <c:val>
            <c:numRef>
              <c:f>'M4 E_capture'!$D$4:$D$10</c:f>
              <c:numCache>
                <c:formatCode>General</c:formatCode>
                <c:ptCount val="7"/>
                <c:pt idx="0">
                  <c:v>-2.4249181954392873</c:v>
                </c:pt>
                <c:pt idx="1">
                  <c:v>-1.7525232874285357</c:v>
                </c:pt>
                <c:pt idx="2">
                  <c:v>-2.0052255251574951</c:v>
                </c:pt>
                <c:pt idx="3">
                  <c:v>-0.9355075963984878</c:v>
                </c:pt>
                <c:pt idx="4">
                  <c:v>-0.94754459323470719</c:v>
                </c:pt>
                <c:pt idx="5">
                  <c:v>-0.26912177159591388</c:v>
                </c:pt>
                <c:pt idx="6">
                  <c:v>-1.206815928898616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23-E94B-A3CA-1F6C0CDE53D1}"/>
            </c:ext>
          </c:extLst>
        </c:ser>
        <c:ser>
          <c:idx val="2"/>
          <c:order val="2"/>
          <c:tx>
            <c:strRef>
              <c:f>'M4 E_capture'!$E$3</c:f>
              <c:strCache>
                <c:ptCount val="1"/>
                <c:pt idx="0">
                  <c:v>O,CO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invertIfNegative val="0"/>
          <c:cat>
            <c:strRef>
              <c:f>'M4 E_capture'!$B$4:$B$10</c:f>
              <c:strCache>
                <c:ptCount val="7"/>
                <c:pt idx="0">
                  <c:v>Nb4</c:v>
                </c:pt>
                <c:pt idx="1">
                  <c:v>Mo4</c:v>
                </c:pt>
                <c:pt idx="2">
                  <c:v>Ru4</c:v>
                </c:pt>
                <c:pt idx="3">
                  <c:v>Rh4</c:v>
                </c:pt>
                <c:pt idx="4">
                  <c:v>Pd4</c:v>
                </c:pt>
                <c:pt idx="5">
                  <c:v>Ag4</c:v>
                </c:pt>
                <c:pt idx="6">
                  <c:v>Pt4</c:v>
                </c:pt>
              </c:strCache>
            </c:strRef>
          </c:cat>
          <c:val>
            <c:numRef>
              <c:f>'M4 E_capture'!$E$4:$E$10</c:f>
              <c:numCache>
                <c:formatCode>General</c:formatCode>
                <c:ptCount val="7"/>
                <c:pt idx="0">
                  <c:v>-4.6005835771995676</c:v>
                </c:pt>
                <c:pt idx="1">
                  <c:v>-3.2746638628908813</c:v>
                </c:pt>
                <c:pt idx="2">
                  <c:v>-2.9492775639591589</c:v>
                </c:pt>
                <c:pt idx="3">
                  <c:v>-1.1228594623987906</c:v>
                </c:pt>
                <c:pt idx="4">
                  <c:v>-0.80243740286779908</c:v>
                </c:pt>
                <c:pt idx="6">
                  <c:v>-1.2182246098935665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23-E94B-A3CA-1F6C0CDE53D1}"/>
            </c:ext>
          </c:extLst>
        </c:ser>
        <c:ser>
          <c:idx val="3"/>
          <c:order val="3"/>
          <c:tx>
            <c:strRef>
              <c:f>'M4 E_capture'!$F$3</c:f>
              <c:strCache>
                <c:ptCount val="1"/>
                <c:pt idx="0">
                  <c:v>O,C,O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invertIfNegative val="0"/>
          <c:cat>
            <c:strRef>
              <c:f>'M4 E_capture'!$B$4:$B$10</c:f>
              <c:strCache>
                <c:ptCount val="7"/>
                <c:pt idx="0">
                  <c:v>Nb4</c:v>
                </c:pt>
                <c:pt idx="1">
                  <c:v>Mo4</c:v>
                </c:pt>
                <c:pt idx="2">
                  <c:v>Ru4</c:v>
                </c:pt>
                <c:pt idx="3">
                  <c:v>Rh4</c:v>
                </c:pt>
                <c:pt idx="4">
                  <c:v>Pd4</c:v>
                </c:pt>
                <c:pt idx="5">
                  <c:v>Ag4</c:v>
                </c:pt>
                <c:pt idx="6">
                  <c:v>Pt4</c:v>
                </c:pt>
              </c:strCache>
            </c:strRef>
          </c:cat>
          <c:val>
            <c:numRef>
              <c:f>'M4 E_capture'!$F$4:$F$10</c:f>
              <c:numCache>
                <c:formatCode>General</c:formatCode>
                <c:ptCount val="7"/>
                <c:pt idx="0">
                  <c:v>-6.6142470929791912</c:v>
                </c:pt>
                <c:pt idx="1">
                  <c:v>-4.6658734575438627</c:v>
                </c:pt>
                <c:pt idx="2">
                  <c:v>-1.4101622563594889</c:v>
                </c:pt>
                <c:pt idx="3">
                  <c:v>0.79408891119977154</c:v>
                </c:pt>
                <c:pt idx="4">
                  <c:v>3.3022138391386164</c:v>
                </c:pt>
                <c:pt idx="6">
                  <c:v>2.8366378669195544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23-E94B-A3CA-1F6C0CDE5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1988639"/>
        <c:axId val="621990351"/>
      </c:barChart>
      <c:catAx>
        <c:axId val="621988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1990351"/>
        <c:crosses val="autoZero"/>
        <c:auto val="1"/>
        <c:lblAlgn val="ctr"/>
        <c:lblOffset val="100"/>
        <c:noMultiLvlLbl val="0"/>
      </c:catAx>
      <c:valAx>
        <c:axId val="62199035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1988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598133566637493E-2"/>
          <c:y val="3.2036379054201231E-2"/>
          <c:w val="0.30604753572470106"/>
          <c:h val="0.129834189713689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'g1 vibs'!$J$19</c:f>
              <c:strCache>
                <c:ptCount val="1"/>
                <c:pt idx="0">
                  <c:v>E(O--CO)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'g1 vibs'!$I$20:$I$26</c:f>
              <c:strCache>
                <c:ptCount val="7"/>
                <c:pt idx="0">
                  <c:v>Nb4</c:v>
                </c:pt>
                <c:pt idx="1">
                  <c:v>Mo4</c:v>
                </c:pt>
                <c:pt idx="2">
                  <c:v>Ru4</c:v>
                </c:pt>
                <c:pt idx="3">
                  <c:v>Rh4</c:v>
                </c:pt>
                <c:pt idx="4">
                  <c:v>Pd4</c:v>
                </c:pt>
                <c:pt idx="5">
                  <c:v>Ag4</c:v>
                </c:pt>
                <c:pt idx="6">
                  <c:v>Pt4</c:v>
                </c:pt>
              </c:strCache>
            </c:strRef>
          </c:cat>
          <c:val>
            <c:numRef>
              <c:f>'g1 vibs'!$J$20:$J$26</c:f>
              <c:numCache>
                <c:formatCode>General</c:formatCode>
                <c:ptCount val="7"/>
                <c:pt idx="0">
                  <c:v>-1.5515945473597177</c:v>
                </c:pt>
                <c:pt idx="1">
                  <c:v>-1.1150043170403328</c:v>
                </c:pt>
                <c:pt idx="2">
                  <c:v>-1.6221896012381269</c:v>
                </c:pt>
                <c:pt idx="3">
                  <c:v>0.51596458992095806</c:v>
                </c:pt>
                <c:pt idx="4">
                  <c:v>0.27584510487579672</c:v>
                </c:pt>
                <c:pt idx="6">
                  <c:v>-0.12264319822083658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1-314D-BE76-CBE67555C18B}"/>
            </c:ext>
          </c:extLst>
        </c:ser>
        <c:ser>
          <c:idx val="1"/>
          <c:order val="1"/>
          <c:tx>
            <c:strRef>
              <c:f>'g1 vibs'!$K$19</c:f>
              <c:strCache>
                <c:ptCount val="1"/>
                <c:pt idx="0">
                  <c:v>E(C--O)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'g1 vibs'!$I$20:$I$26</c:f>
              <c:strCache>
                <c:ptCount val="7"/>
                <c:pt idx="0">
                  <c:v>Nb4</c:v>
                </c:pt>
                <c:pt idx="1">
                  <c:v>Mo4</c:v>
                </c:pt>
                <c:pt idx="2">
                  <c:v>Ru4</c:v>
                </c:pt>
                <c:pt idx="3">
                  <c:v>Rh4</c:v>
                </c:pt>
                <c:pt idx="4">
                  <c:v>Pd4</c:v>
                </c:pt>
                <c:pt idx="5">
                  <c:v>Ag4</c:v>
                </c:pt>
                <c:pt idx="6">
                  <c:v>Pt4</c:v>
                </c:pt>
              </c:strCache>
            </c:strRef>
          </c:cat>
          <c:val>
            <c:numRef>
              <c:f>'g1 vibs'!$K$20:$K$26</c:f>
              <c:numCache>
                <c:formatCode>General</c:formatCode>
                <c:ptCount val="7"/>
                <c:pt idx="0">
                  <c:v>-3.6700371997105767</c:v>
                </c:pt>
                <c:pt idx="1">
                  <c:v>-1.7722089752179095</c:v>
                </c:pt>
                <c:pt idx="2">
                  <c:v>-0.64753811823792595</c:v>
                </c:pt>
                <c:pt idx="3">
                  <c:v>1.4174386381990607</c:v>
                </c:pt>
                <c:pt idx="4">
                  <c:v>3.4154612528395827</c:v>
                </c:pt>
                <c:pt idx="6">
                  <c:v>3.5812860220794795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01-314D-BE76-CBE67555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54208"/>
        <c:axId val="1187296879"/>
      </c:barChart>
      <c:catAx>
        <c:axId val="3415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7296879"/>
        <c:crosses val="autoZero"/>
        <c:auto val="1"/>
        <c:lblAlgn val="ctr"/>
        <c:lblOffset val="100"/>
        <c:noMultiLvlLbl val="0"/>
      </c:catAx>
      <c:valAx>
        <c:axId val="118729687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50800</xdr:colOff>
      <xdr:row>2</xdr:row>
      <xdr:rowOff>12700</xdr:rowOff>
    </xdr:from>
    <xdr:to>
      <xdr:col>21</xdr:col>
      <xdr:colOff>304800</xdr:colOff>
      <xdr:row>49</xdr:row>
      <xdr:rowOff>66288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85F0A3-0625-DB40-B756-5E2450785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28</xdr:row>
      <xdr:rowOff>114300</xdr:rowOff>
    </xdr:from>
    <xdr:to>
      <xdr:col>12</xdr:col>
      <xdr:colOff>596900</xdr:colOff>
      <xdr:row>51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1E408F-3116-7BE3-2D91-68FEF00B1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ique_Energies_4" connectionId="5" xr16:uid="{DCD6C9B7-DD42-2144-8AEC-9AE6C2C74A06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ique_Energies_3" connectionId="4" xr16:uid="{CA77493C-CF46-1544-82DB-630D4A3BC155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ique_Energies_2" connectionId="3" xr16:uid="{4165E14B-330C-6843-A25D-68F579231CD1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ique_Energies_1" connectionId="2" xr16:uid="{4E495F5F-D666-F64F-92EC-9C7335ADB7BD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ique_Energies" connectionId="1" xr16:uid="{9753BAE8-960D-8040-A57E-22CF23CB15B5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ique_Energies_4" connectionId="6" xr16:uid="{97CFC445-BCF8-D046-90E9-D3BC94E758F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Relationship Id="rId5" Type="http://schemas.openxmlformats.org/officeDocument/2006/relationships/queryTable" Target="../queryTables/queryTable5.xml"/><Relationship Id="rId4" Type="http://schemas.openxmlformats.org/officeDocument/2006/relationships/queryTable" Target="../queryTables/query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C90A7-730E-084A-A520-72C958BB3F7D}">
  <dimension ref="A1:AH54"/>
  <sheetViews>
    <sheetView topLeftCell="L18" workbookViewId="0">
      <selection activeCell="Z34" sqref="Z34:AC34"/>
    </sheetView>
  </sheetViews>
  <sheetFormatPr baseColWidth="10" defaultRowHeight="16" x14ac:dyDescent="0.2"/>
  <cols>
    <col min="3" max="3" width="9" bestFit="1" customWidth="1"/>
    <col min="5" max="5" width="9" bestFit="1" customWidth="1"/>
    <col min="7" max="7" width="9" bestFit="1" customWidth="1"/>
    <col min="9" max="9" width="9" bestFit="1" customWidth="1"/>
    <col min="11" max="11" width="9" bestFit="1" customWidth="1"/>
    <col min="20" max="20" width="18.6640625" customWidth="1"/>
  </cols>
  <sheetData>
    <row r="1" spans="1:26" x14ac:dyDescent="0.2">
      <c r="A1" s="1" t="s">
        <v>0</v>
      </c>
    </row>
    <row r="2" spans="1:26" x14ac:dyDescent="0.2">
      <c r="A2" s="1" t="s">
        <v>83</v>
      </c>
      <c r="B2">
        <v>27.211600000000001</v>
      </c>
    </row>
    <row r="3" spans="1:26" x14ac:dyDescent="0.2">
      <c r="A3" s="1" t="s">
        <v>77</v>
      </c>
      <c r="B3">
        <v>-188.9225659</v>
      </c>
      <c r="L3" s="1"/>
      <c r="Z3">
        <v>-188.6945073</v>
      </c>
    </row>
    <row r="4" spans="1:26" x14ac:dyDescent="0.2">
      <c r="L4" s="1" t="s">
        <v>89</v>
      </c>
    </row>
    <row r="5" spans="1:26" s="1" customFormat="1" x14ac:dyDescent="0.2">
      <c r="A5" s="1" t="s">
        <v>1</v>
      </c>
      <c r="C5" s="1" t="s">
        <v>5</v>
      </c>
      <c r="E5" s="1" t="s">
        <v>6</v>
      </c>
      <c r="G5" s="1" t="s">
        <v>7</v>
      </c>
      <c r="I5" s="1" t="s">
        <v>8</v>
      </c>
      <c r="L5" s="1" t="s">
        <v>1</v>
      </c>
      <c r="S5"/>
      <c r="T5"/>
      <c r="U5"/>
    </row>
    <row r="6" spans="1:26" x14ac:dyDescent="0.2">
      <c r="A6" t="s">
        <v>9</v>
      </c>
      <c r="B6">
        <v>-228.59446</v>
      </c>
      <c r="C6" t="s">
        <v>21</v>
      </c>
      <c r="D6">
        <v>-417.84595999999999</v>
      </c>
      <c r="E6" t="s">
        <v>33</v>
      </c>
      <c r="F6">
        <v>-417.84595000000002</v>
      </c>
      <c r="G6" t="s">
        <v>47</v>
      </c>
      <c r="H6">
        <v>-417.87078000000002</v>
      </c>
      <c r="I6" s="2" t="s">
        <v>68</v>
      </c>
      <c r="J6" s="2">
        <v>-417.73475999999999</v>
      </c>
      <c r="L6">
        <v>-228.88718</v>
      </c>
      <c r="M6" t="s">
        <v>3</v>
      </c>
    </row>
    <row r="7" spans="1:26" x14ac:dyDescent="0.2">
      <c r="A7" t="s">
        <v>10</v>
      </c>
      <c r="B7">
        <v>-228.75682</v>
      </c>
      <c r="C7" t="s">
        <v>23</v>
      </c>
      <c r="D7">
        <v>-417.84597000000002</v>
      </c>
      <c r="E7" t="s">
        <v>13</v>
      </c>
      <c r="F7">
        <v>-417.84595999999999</v>
      </c>
      <c r="G7" t="s">
        <v>21</v>
      </c>
      <c r="H7">
        <v>-417.89965999999998</v>
      </c>
      <c r="I7" s="2" t="s">
        <v>69</v>
      </c>
      <c r="J7" s="2">
        <v>-417.78174999999999</v>
      </c>
      <c r="L7">
        <v>-228.89806999999999</v>
      </c>
      <c r="M7" t="s">
        <v>4</v>
      </c>
    </row>
    <row r="8" spans="1:26" x14ac:dyDescent="0.2">
      <c r="A8" t="s">
        <v>11</v>
      </c>
      <c r="B8">
        <v>-228.78978000000001</v>
      </c>
      <c r="C8" t="s">
        <v>22</v>
      </c>
      <c r="D8">
        <v>-417.92439999999999</v>
      </c>
      <c r="E8" t="s">
        <v>23</v>
      </c>
      <c r="F8">
        <v>-417.84597000000002</v>
      </c>
      <c r="G8" t="s">
        <v>48</v>
      </c>
      <c r="H8">
        <v>-417.92160000000001</v>
      </c>
      <c r="I8" s="2" t="s">
        <v>70</v>
      </c>
      <c r="J8" s="2">
        <v>-417.83873999999997</v>
      </c>
    </row>
    <row r="9" spans="1:26" x14ac:dyDescent="0.2">
      <c r="A9" t="s">
        <v>12</v>
      </c>
      <c r="B9">
        <v>-228.85314</v>
      </c>
      <c r="C9" t="s">
        <v>24</v>
      </c>
      <c r="D9">
        <v>-417.97178000000002</v>
      </c>
      <c r="E9" t="s">
        <v>34</v>
      </c>
      <c r="F9">
        <v>-417.86820999999998</v>
      </c>
      <c r="G9" t="s">
        <v>20</v>
      </c>
      <c r="H9">
        <v>-417.92439999999999</v>
      </c>
      <c r="I9" s="2" t="s">
        <v>71</v>
      </c>
      <c r="J9" s="2">
        <v>-417.84474</v>
      </c>
    </row>
    <row r="10" spans="1:26" x14ac:dyDescent="0.2">
      <c r="A10" t="s">
        <v>13</v>
      </c>
      <c r="B10">
        <v>-228.85632000000001</v>
      </c>
      <c r="C10" t="s">
        <v>25</v>
      </c>
      <c r="D10">
        <v>-417.98514</v>
      </c>
      <c r="E10" t="s">
        <v>35</v>
      </c>
      <c r="F10">
        <v>-417.87542999999999</v>
      </c>
      <c r="G10" t="s">
        <v>49</v>
      </c>
      <c r="H10">
        <v>-417.93414000000001</v>
      </c>
      <c r="I10" s="2" t="s">
        <v>23</v>
      </c>
      <c r="J10" s="2">
        <v>-417.84528999999998</v>
      </c>
    </row>
    <row r="11" spans="1:26" x14ac:dyDescent="0.2">
      <c r="A11" t="s">
        <v>14</v>
      </c>
      <c r="B11">
        <v>-228.86686</v>
      </c>
      <c r="C11" t="s">
        <v>26</v>
      </c>
      <c r="D11">
        <v>-417.98514999999998</v>
      </c>
      <c r="E11" t="s">
        <v>19</v>
      </c>
      <c r="F11">
        <v>-417.88382000000001</v>
      </c>
      <c r="G11" t="s">
        <v>38</v>
      </c>
      <c r="H11">
        <v>-417.94346999999999</v>
      </c>
      <c r="I11" s="2" t="s">
        <v>72</v>
      </c>
      <c r="J11" s="2">
        <v>-417.84597000000002</v>
      </c>
    </row>
    <row r="12" spans="1:26" x14ac:dyDescent="0.2">
      <c r="A12" t="s">
        <v>15</v>
      </c>
      <c r="B12">
        <v>-228.86687000000001</v>
      </c>
      <c r="C12" t="s">
        <v>27</v>
      </c>
      <c r="D12">
        <v>-417.99396000000002</v>
      </c>
      <c r="E12" t="s">
        <v>36</v>
      </c>
      <c r="F12">
        <v>-417.89013999999997</v>
      </c>
      <c r="G12" t="s">
        <v>50</v>
      </c>
      <c r="H12">
        <v>-417.94477000000001</v>
      </c>
      <c r="I12" s="2" t="s">
        <v>35</v>
      </c>
      <c r="J12" s="2">
        <v>-417.86608000000001</v>
      </c>
    </row>
    <row r="13" spans="1:26" x14ac:dyDescent="0.2">
      <c r="A13" t="s">
        <v>16</v>
      </c>
      <c r="B13">
        <v>-228.86688000000001</v>
      </c>
      <c r="C13" t="s">
        <v>17</v>
      </c>
      <c r="D13">
        <v>-417.99396999999999</v>
      </c>
      <c r="E13" t="s">
        <v>37</v>
      </c>
      <c r="F13">
        <v>-417.90726000000001</v>
      </c>
      <c r="G13" t="s">
        <v>51</v>
      </c>
      <c r="H13">
        <v>-417.94598999999999</v>
      </c>
      <c r="I13" s="2" t="s">
        <v>73</v>
      </c>
      <c r="J13" s="2">
        <v>-417.86826000000002</v>
      </c>
    </row>
    <row r="14" spans="1:26" x14ac:dyDescent="0.2">
      <c r="A14" t="s">
        <v>17</v>
      </c>
      <c r="B14">
        <v>-228.86689000000001</v>
      </c>
      <c r="C14" t="s">
        <v>20</v>
      </c>
      <c r="D14">
        <v>-418.00200999999998</v>
      </c>
      <c r="E14" t="s">
        <v>38</v>
      </c>
      <c r="F14">
        <v>-417.92439999999999</v>
      </c>
      <c r="G14" t="s">
        <v>52</v>
      </c>
      <c r="H14">
        <v>-417.95107000000002</v>
      </c>
      <c r="I14" s="2" t="s">
        <v>21</v>
      </c>
      <c r="J14" s="2">
        <v>-417.86948000000001</v>
      </c>
    </row>
    <row r="15" spans="1:26" x14ac:dyDescent="0.2">
      <c r="A15" t="s">
        <v>18</v>
      </c>
      <c r="B15">
        <v>-228.86904999999999</v>
      </c>
      <c r="C15" t="s">
        <v>28</v>
      </c>
      <c r="D15">
        <v>-418.00337000000002</v>
      </c>
      <c r="E15" t="s">
        <v>39</v>
      </c>
      <c r="F15">
        <v>-417.93414000000001</v>
      </c>
      <c r="G15" t="s">
        <v>53</v>
      </c>
      <c r="H15">
        <v>-417.95123999999998</v>
      </c>
      <c r="I15" s="2" t="s">
        <v>64</v>
      </c>
      <c r="J15" s="2">
        <v>-417.87815000000001</v>
      </c>
    </row>
    <row r="16" spans="1:26" x14ac:dyDescent="0.2">
      <c r="A16" t="s">
        <v>19</v>
      </c>
      <c r="B16">
        <v>-228.86905999999999</v>
      </c>
      <c r="C16" t="s">
        <v>29</v>
      </c>
      <c r="D16">
        <v>-418.06299000000001</v>
      </c>
      <c r="E16" t="s">
        <v>40</v>
      </c>
      <c r="F16">
        <v>-417.97492</v>
      </c>
      <c r="G16" t="s">
        <v>19</v>
      </c>
      <c r="H16">
        <v>-417.96726000000001</v>
      </c>
      <c r="I16" s="2" t="s">
        <v>44</v>
      </c>
      <c r="J16" s="2">
        <v>-417.88245000000001</v>
      </c>
    </row>
    <row r="17" spans="1:34" x14ac:dyDescent="0.2">
      <c r="A17" t="s">
        <v>20</v>
      </c>
      <c r="B17">
        <v>-228.88037</v>
      </c>
      <c r="C17" t="s">
        <v>30</v>
      </c>
      <c r="D17">
        <v>-418.06518</v>
      </c>
      <c r="E17" t="s">
        <v>41</v>
      </c>
      <c r="F17">
        <v>-417.99682000000001</v>
      </c>
      <c r="G17" t="s">
        <v>54</v>
      </c>
      <c r="H17">
        <v>-417.97039000000001</v>
      </c>
      <c r="I17" s="2" t="s">
        <v>56</v>
      </c>
      <c r="J17" s="2">
        <v>-417.88526999999999</v>
      </c>
    </row>
    <row r="18" spans="1:34" x14ac:dyDescent="0.2">
      <c r="A18" t="s">
        <v>21</v>
      </c>
      <c r="B18">
        <v>-228.91271</v>
      </c>
      <c r="C18" t="s">
        <v>31</v>
      </c>
      <c r="D18">
        <v>-418.07087999999999</v>
      </c>
      <c r="E18" t="s">
        <v>22</v>
      </c>
      <c r="F18">
        <v>-418.00200999999998</v>
      </c>
      <c r="G18" t="s">
        <v>55</v>
      </c>
      <c r="H18">
        <v>-417.98003999999997</v>
      </c>
      <c r="I18" s="2" t="s">
        <v>74</v>
      </c>
      <c r="J18" s="2">
        <v>-417.88582000000002</v>
      </c>
      <c r="O18" s="1" t="s">
        <v>0</v>
      </c>
      <c r="Z18" s="1" t="s">
        <v>263</v>
      </c>
    </row>
    <row r="19" spans="1:34" x14ac:dyDescent="0.2">
      <c r="A19" s="1" t="s">
        <v>22</v>
      </c>
      <c r="B19" s="1">
        <v>-228.91272000000001</v>
      </c>
      <c r="C19" t="s">
        <v>32</v>
      </c>
      <c r="D19">
        <v>-418.08587999999997</v>
      </c>
      <c r="E19" t="s">
        <v>20</v>
      </c>
      <c r="F19">
        <v>-418.00402000000003</v>
      </c>
      <c r="G19" t="s">
        <v>56</v>
      </c>
      <c r="H19">
        <v>-417.98268999999999</v>
      </c>
      <c r="I19" s="2" t="s">
        <v>43</v>
      </c>
      <c r="J19" s="2">
        <v>-417.88682</v>
      </c>
      <c r="U19" s="1" t="s">
        <v>274</v>
      </c>
    </row>
    <row r="20" spans="1:34" x14ac:dyDescent="0.2">
      <c r="E20" t="s">
        <v>42</v>
      </c>
      <c r="F20">
        <v>-418.00434999999999</v>
      </c>
      <c r="G20" t="s">
        <v>57</v>
      </c>
      <c r="H20">
        <v>-417.98514999999998</v>
      </c>
      <c r="I20" s="2" t="s">
        <v>36</v>
      </c>
      <c r="J20" s="2">
        <v>-417.88882999999998</v>
      </c>
      <c r="P20" s="1" t="s">
        <v>85</v>
      </c>
      <c r="Q20" s="1" t="s">
        <v>86</v>
      </c>
      <c r="R20" s="1" t="s">
        <v>87</v>
      </c>
      <c r="S20" s="1" t="s">
        <v>88</v>
      </c>
      <c r="U20" s="1" t="s">
        <v>85</v>
      </c>
      <c r="V20" s="1" t="s">
        <v>86</v>
      </c>
      <c r="W20" s="1" t="s">
        <v>87</v>
      </c>
      <c r="X20" s="1" t="s">
        <v>88</v>
      </c>
      <c r="Y20" s="1"/>
    </row>
    <row r="21" spans="1:34" x14ac:dyDescent="0.2">
      <c r="B21">
        <f>(B19-B17)*B2</f>
        <v>-0.88029526000022029</v>
      </c>
      <c r="E21" t="s">
        <v>43</v>
      </c>
      <c r="F21">
        <v>-418.0127</v>
      </c>
      <c r="G21" t="s">
        <v>30</v>
      </c>
      <c r="H21">
        <v>-417.98635999999999</v>
      </c>
      <c r="I21" s="2" t="s">
        <v>62</v>
      </c>
      <c r="J21" s="2">
        <v>-417.88988999999998</v>
      </c>
      <c r="O21" s="1" t="s">
        <v>1</v>
      </c>
      <c r="P21">
        <f>B19</f>
        <v>-228.91272000000001</v>
      </c>
      <c r="Q21">
        <v>-228.8980632</v>
      </c>
      <c r="R21">
        <v>-228.86967290000001</v>
      </c>
      <c r="S21">
        <v>-228.83648009999999</v>
      </c>
      <c r="Z21">
        <v>-227.80079699999999</v>
      </c>
      <c r="AA21">
        <v>-227.77391700000001</v>
      </c>
      <c r="AB21">
        <v>-227.76760999999999</v>
      </c>
      <c r="AC21">
        <v>-227.72599399999999</v>
      </c>
    </row>
    <row r="22" spans="1:34" x14ac:dyDescent="0.2">
      <c r="E22" t="s">
        <v>44</v>
      </c>
      <c r="F22">
        <v>-418.06036999999998</v>
      </c>
      <c r="G22" t="s">
        <v>58</v>
      </c>
      <c r="H22">
        <v>-417.99396000000002</v>
      </c>
      <c r="I22" s="2" t="s">
        <v>34</v>
      </c>
      <c r="J22" s="2">
        <v>-417.89114999999998</v>
      </c>
      <c r="O22" s="1" t="s">
        <v>84</v>
      </c>
      <c r="P22">
        <f>P$21+$B$3</f>
        <v>-417.83528590000003</v>
      </c>
      <c r="Q22">
        <f>Q$21+$B$3</f>
        <v>-417.82062910000002</v>
      </c>
      <c r="R22">
        <f>R$21+$B$3</f>
        <v>-417.79223880000001</v>
      </c>
      <c r="S22">
        <f>S$21+$B$3</f>
        <v>-417.75904600000001</v>
      </c>
      <c r="U22" s="4">
        <f>(P22-$P$22)*$B$2</f>
        <v>0</v>
      </c>
      <c r="V22" s="4">
        <f>(Q22-$P$22)*$B$2</f>
        <v>0.39883497888031488</v>
      </c>
      <c r="W22" s="4">
        <f>(R22-$P$22)*$B$2</f>
        <v>1.1713804663606497</v>
      </c>
      <c r="X22" s="4">
        <f>(S22-$P$22)*$B$2</f>
        <v>2.0746096628405084</v>
      </c>
      <c r="Z22">
        <f>Z$21+$Z$3</f>
        <v>-416.49530429999999</v>
      </c>
      <c r="AA22">
        <f t="shared" ref="AA22:AC22" si="0">AA$21+$Z$3</f>
        <v>-416.46842430000004</v>
      </c>
      <c r="AB22">
        <f t="shared" si="0"/>
        <v>-416.46211729999999</v>
      </c>
      <c r="AC22">
        <f t="shared" si="0"/>
        <v>-416.42050129999996</v>
      </c>
      <c r="AE22" s="4">
        <f>(Z22-$Z$22)*$B$2</f>
        <v>0</v>
      </c>
      <c r="AF22" s="4">
        <f t="shared" ref="AF22:AH22" si="1">(AA22-$Z$22)*$B$2</f>
        <v>0.73144780799860465</v>
      </c>
      <c r="AG22" s="4">
        <f t="shared" si="1"/>
        <v>0.90307136919994779</v>
      </c>
      <c r="AH22" s="4">
        <f t="shared" si="1"/>
        <v>2.0355093148008505</v>
      </c>
    </row>
    <row r="23" spans="1:34" x14ac:dyDescent="0.2">
      <c r="E23" t="s">
        <v>45</v>
      </c>
      <c r="F23">
        <v>-418.06299000000001</v>
      </c>
      <c r="G23" t="s">
        <v>59</v>
      </c>
      <c r="H23">
        <v>-417.99434000000002</v>
      </c>
      <c r="I23" s="2" t="s">
        <v>42</v>
      </c>
      <c r="J23" s="2">
        <v>-417.89229999999998</v>
      </c>
      <c r="O23" s="1" t="s">
        <v>78</v>
      </c>
      <c r="P23">
        <v>-417.84596579999999</v>
      </c>
      <c r="Q23">
        <v>-417.8971765</v>
      </c>
      <c r="R23">
        <v>-417.87350739999999</v>
      </c>
      <c r="S23">
        <v>-417.84903259999999</v>
      </c>
      <c r="U23" s="4">
        <f t="shared" ref="U23:V27" si="2">(P23-$P$22)*$B$2</f>
        <v>-0.29061716683882688</v>
      </c>
      <c r="V23" s="4">
        <f t="shared" si="2"/>
        <v>-1.6841422509591757</v>
      </c>
      <c r="W23" s="4">
        <f t="shared" ref="W23:W29" si="3">(R23-$P$22)*$B$2</f>
        <v>-1.0400681693990006</v>
      </c>
      <c r="X23" s="4">
        <f t="shared" ref="X23:X29" si="4">(S23-$P$22)*$B$2</f>
        <v>-0.37406970171880366</v>
      </c>
      <c r="Z23">
        <v>-416.50023099999999</v>
      </c>
      <c r="AA23">
        <v>-416.48525899999999</v>
      </c>
      <c r="AB23">
        <v>-416.540842</v>
      </c>
      <c r="AC23">
        <v>-416.43232699999999</v>
      </c>
      <c r="AE23" s="4">
        <f t="shared" ref="AE23:AE29" si="5">(Z23-$Z$22)*$B$2</f>
        <v>-0.1340633897199624</v>
      </c>
      <c r="AF23" s="4">
        <f t="shared" ref="AF23:AF29" si="6">(AA23-$Z$22)*$B$2</f>
        <v>0.27334868548004326</v>
      </c>
      <c r="AG23" s="4">
        <f t="shared" ref="AG23:AG29" si="7">(AB23-$Z$22)*$B$2</f>
        <v>-1.2391536773203056</v>
      </c>
      <c r="AH23" s="4">
        <f t="shared" ref="AH23:AH29" si="8">(AC23-$Z$22)*$B$2</f>
        <v>1.7137130966800005</v>
      </c>
    </row>
    <row r="24" spans="1:34" x14ac:dyDescent="0.2">
      <c r="E24" t="s">
        <v>46</v>
      </c>
      <c r="F24">
        <v>-418.07650000000001</v>
      </c>
      <c r="G24" t="s">
        <v>44</v>
      </c>
      <c r="H24">
        <v>-417.99680999999998</v>
      </c>
      <c r="I24" s="2" t="s">
        <v>75</v>
      </c>
      <c r="J24" s="2">
        <v>-417.89231000000001</v>
      </c>
      <c r="O24" s="1" t="s">
        <v>79</v>
      </c>
      <c r="P24">
        <v>-417.8387444</v>
      </c>
      <c r="Q24">
        <v>-417.85255130000002</v>
      </c>
      <c r="R24">
        <v>-417.8421864</v>
      </c>
      <c r="S24">
        <v>-417.81016019999998</v>
      </c>
      <c r="U24" s="4">
        <f t="shared" si="2"/>
        <v>-9.4111318599052224E-2</v>
      </c>
      <c r="V24" s="4">
        <f t="shared" si="2"/>
        <v>-0.46981915863959783</v>
      </c>
      <c r="W24" s="4">
        <f t="shared" si="3"/>
        <v>-0.18777364579923803</v>
      </c>
      <c r="X24" s="4">
        <f t="shared" si="4"/>
        <v>0.68371049812126361</v>
      </c>
      <c r="Z24">
        <v>-416.49202100000002</v>
      </c>
      <c r="AA24">
        <v>-416.48099400000001</v>
      </c>
      <c r="AB24">
        <v>-416.49528600000002</v>
      </c>
      <c r="AC24">
        <v>-416.43349799999999</v>
      </c>
      <c r="AE24" s="4">
        <f t="shared" si="5"/>
        <v>8.9343846279023892E-2</v>
      </c>
      <c r="AF24" s="4">
        <f t="shared" si="6"/>
        <v>0.38940615947937157</v>
      </c>
      <c r="AG24" s="4">
        <f t="shared" si="7"/>
        <v>4.9797227905210093E-4</v>
      </c>
      <c r="AH24" s="4">
        <f t="shared" si="8"/>
        <v>1.6818483130800177</v>
      </c>
    </row>
    <row r="25" spans="1:34" x14ac:dyDescent="0.2">
      <c r="E25" t="s">
        <v>29</v>
      </c>
      <c r="F25">
        <v>-418.08587999999997</v>
      </c>
      <c r="G25" t="s">
        <v>16</v>
      </c>
      <c r="H25">
        <v>-418.00200999999998</v>
      </c>
      <c r="I25" s="2" t="s">
        <v>19</v>
      </c>
      <c r="J25" s="2">
        <v>-417.89539000000002</v>
      </c>
      <c r="O25" s="1" t="s">
        <v>80</v>
      </c>
      <c r="P25">
        <v>-417.9243993</v>
      </c>
      <c r="Q25">
        <v>-417.91246189999998</v>
      </c>
      <c r="R25">
        <v>-417.88530960000003</v>
      </c>
      <c r="S25">
        <v>-417.85961889999999</v>
      </c>
      <c r="U25" s="4">
        <f t="shared" si="2"/>
        <v>-2.4249181954392873</v>
      </c>
      <c r="V25" s="4">
        <f t="shared" si="2"/>
        <v>-2.1000824415986865</v>
      </c>
      <c r="W25" s="4">
        <f t="shared" si="3"/>
        <v>-1.3612249149199185</v>
      </c>
      <c r="X25" s="4">
        <f t="shared" si="4"/>
        <v>-0.66213986279880199</v>
      </c>
      <c r="Z25">
        <v>-416.576999</v>
      </c>
      <c r="AA25">
        <v>-416.56584400000003</v>
      </c>
      <c r="AB25">
        <v>-416.54083900000001</v>
      </c>
      <c r="AC25">
        <v>-416.51471299999997</v>
      </c>
      <c r="AE25" s="4">
        <f t="shared" si="5"/>
        <v>-2.2230434985203842</v>
      </c>
      <c r="AF25" s="4">
        <f t="shared" si="6"/>
        <v>-1.9194981005210963</v>
      </c>
      <c r="AG25" s="4">
        <f t="shared" si="7"/>
        <v>-1.2390720425205117</v>
      </c>
      <c r="AH25" s="4">
        <f t="shared" si="8"/>
        <v>-0.52814178091960273</v>
      </c>
    </row>
    <row r="26" spans="1:34" x14ac:dyDescent="0.2">
      <c r="G26" t="s">
        <v>15</v>
      </c>
      <c r="H26">
        <v>-418.00337000000002</v>
      </c>
      <c r="I26" s="2" t="s">
        <v>67</v>
      </c>
      <c r="J26" s="2">
        <v>-417.91145999999998</v>
      </c>
      <c r="O26" s="1" t="s">
        <v>81</v>
      </c>
      <c r="P26">
        <v>-417.89230550000002</v>
      </c>
      <c r="Q26" s="2">
        <v>-417.8905335</v>
      </c>
      <c r="R26">
        <v>-417.8817707</v>
      </c>
      <c r="S26">
        <v>-417.84995120000002</v>
      </c>
      <c r="U26" s="4">
        <f t="shared" si="2"/>
        <v>-1.5515945473597177</v>
      </c>
      <c r="V26" s="4">
        <f t="shared" si="2"/>
        <v>-1.5033755921592615</v>
      </c>
      <c r="W26" s="4">
        <f t="shared" si="3"/>
        <v>-1.2649257836792747</v>
      </c>
      <c r="X26" s="4">
        <f t="shared" si="4"/>
        <v>-0.39906627747973095</v>
      </c>
      <c r="Z26">
        <v>-416.54566999999997</v>
      </c>
      <c r="AA26">
        <v>-416.54426799999999</v>
      </c>
      <c r="AB26">
        <v>-416.52056399999998</v>
      </c>
      <c r="AC26">
        <v>-416.49880200000001</v>
      </c>
      <c r="AE26" s="4">
        <f t="shared" si="5"/>
        <v>-1.3705312821196243</v>
      </c>
      <c r="AF26" s="4">
        <f t="shared" si="6"/>
        <v>-1.3323806189200438</v>
      </c>
      <c r="AG26" s="4">
        <f t="shared" si="7"/>
        <v>-0.68735685251979151</v>
      </c>
      <c r="AH26" s="4">
        <f t="shared" si="8"/>
        <v>-9.5178013320690119E-2</v>
      </c>
    </row>
    <row r="27" spans="1:34" x14ac:dyDescent="0.2">
      <c r="G27" t="s">
        <v>13</v>
      </c>
      <c r="H27">
        <v>-418.00402000000003</v>
      </c>
      <c r="I27" s="2" t="s">
        <v>39</v>
      </c>
      <c r="J27" s="2">
        <v>-417.91566</v>
      </c>
      <c r="O27" s="1" t="s">
        <v>82</v>
      </c>
      <c r="P27">
        <v>-418.00435290000001</v>
      </c>
      <c r="Q27">
        <v>-418.01143980000001</v>
      </c>
      <c r="R27">
        <v>-417.98418479999998</v>
      </c>
      <c r="S27">
        <v>-417.94777399999998</v>
      </c>
      <c r="U27" s="4">
        <f t="shared" si="2"/>
        <v>-4.6005835771995676</v>
      </c>
      <c r="V27" s="4">
        <f t="shared" si="2"/>
        <v>-4.7934294652393019</v>
      </c>
      <c r="W27" s="4">
        <f t="shared" si="3"/>
        <v>-4.0517773072386181</v>
      </c>
      <c r="X27" s="4">
        <f t="shared" si="4"/>
        <v>-3.0609811819586521</v>
      </c>
      <c r="Z27">
        <v>-416.651678</v>
      </c>
      <c r="AA27">
        <v>-416.65419200000002</v>
      </c>
      <c r="AB27">
        <v>-416.62405799999999</v>
      </c>
      <c r="AC27">
        <v>-416.58731799999998</v>
      </c>
      <c r="AE27" s="4">
        <f t="shared" si="5"/>
        <v>-4.2551785749204729</v>
      </c>
      <c r="AF27" s="4">
        <f t="shared" si="6"/>
        <v>-4.3235885373209957</v>
      </c>
      <c r="AG27" s="4">
        <f t="shared" si="7"/>
        <v>-3.5035941829201169</v>
      </c>
      <c r="AH27" s="4">
        <f t="shared" si="8"/>
        <v>-2.5038399989198754</v>
      </c>
    </row>
    <row r="28" spans="1:34" x14ac:dyDescent="0.2">
      <c r="G28" t="s">
        <v>60</v>
      </c>
      <c r="H28">
        <v>-418.00434999999999</v>
      </c>
      <c r="I28" s="2" t="s">
        <v>40</v>
      </c>
      <c r="J28" s="2">
        <v>-417.93738999999999</v>
      </c>
      <c r="O28" s="1" t="s">
        <v>114</v>
      </c>
      <c r="P28">
        <v>-417.97015621999998</v>
      </c>
      <c r="Q28">
        <v>-417.97247779999998</v>
      </c>
      <c r="R28">
        <v>-417.95473370600001</v>
      </c>
      <c r="S28">
        <v>-417.946375843</v>
      </c>
      <c r="U28" s="4">
        <f t="shared" ref="U28:V29" si="9">(P28-$P$22)*$B$2</f>
        <v>-3.6700371997105767</v>
      </c>
      <c r="V28" s="13">
        <f t="shared" si="9"/>
        <v>-3.733211106038584</v>
      </c>
      <c r="W28" s="4">
        <f t="shared" si="3"/>
        <v>-3.2503659177491211</v>
      </c>
      <c r="X28" s="4">
        <f t="shared" si="4"/>
        <v>-3.02293509293792</v>
      </c>
      <c r="Z28">
        <v>-416.61560700000001</v>
      </c>
      <c r="AA28">
        <v>-416.65522299999998</v>
      </c>
      <c r="AB28">
        <v>-416.603745</v>
      </c>
      <c r="AC28">
        <v>-416.57857999999999</v>
      </c>
      <c r="AE28" s="4">
        <f t="shared" si="5"/>
        <v>-3.2736289513206733</v>
      </c>
      <c r="AF28" s="4">
        <f t="shared" si="6"/>
        <v>-4.35164369691977</v>
      </c>
      <c r="AG28" s="4">
        <f t="shared" si="7"/>
        <v>-2.9508449521204607</v>
      </c>
      <c r="AH28" s="4">
        <f t="shared" si="8"/>
        <v>-2.2660650381200411</v>
      </c>
    </row>
    <row r="29" spans="1:34" x14ac:dyDescent="0.2">
      <c r="G29" t="s">
        <v>61</v>
      </c>
      <c r="H29">
        <v>-418.00445999999999</v>
      </c>
      <c r="I29" s="2" t="s">
        <v>45</v>
      </c>
      <c r="J29" s="2">
        <v>-417.94045999999997</v>
      </c>
      <c r="O29" s="1" t="s">
        <v>115</v>
      </c>
      <c r="P29">
        <v>-418.07835308799997</v>
      </c>
      <c r="Q29">
        <v>-418.07971356199999</v>
      </c>
      <c r="R29">
        <v>-418.055226479</v>
      </c>
      <c r="S29">
        <v>-418.01711560500001</v>
      </c>
      <c r="U29" s="4">
        <f t="shared" si="9"/>
        <v>-6.6142470929791912</v>
      </c>
      <c r="V29" s="4">
        <f t="shared" si="9"/>
        <v>-6.6512677672782239</v>
      </c>
      <c r="W29" s="4">
        <f t="shared" si="3"/>
        <v>-5.9849350595155109</v>
      </c>
      <c r="X29" s="4">
        <f t="shared" si="4"/>
        <v>-4.9478772005775697</v>
      </c>
      <c r="Z29">
        <v>-416.70934</v>
      </c>
      <c r="AA29">
        <v>-416.70764800000001</v>
      </c>
      <c r="AB29">
        <v>-416.68106799999998</v>
      </c>
      <c r="AC29">
        <v>-416.64202999999998</v>
      </c>
      <c r="AE29" s="4">
        <f t="shared" si="5"/>
        <v>-5.8242538541202942</v>
      </c>
      <c r="AF29" s="4">
        <f t="shared" si="6"/>
        <v>-5.7782118269205291</v>
      </c>
      <c r="AG29" s="4">
        <f t="shared" si="7"/>
        <v>-5.0549274989198754</v>
      </c>
      <c r="AH29" s="4">
        <f t="shared" si="8"/>
        <v>-3.9926410581197391</v>
      </c>
    </row>
    <row r="30" spans="1:34" x14ac:dyDescent="0.2">
      <c r="G30" t="s">
        <v>40</v>
      </c>
      <c r="H30">
        <v>-418.00761999999997</v>
      </c>
      <c r="I30" s="2" t="s">
        <v>76</v>
      </c>
      <c r="J30" s="2">
        <v>-417.96532999999999</v>
      </c>
    </row>
    <row r="31" spans="1:34" x14ac:dyDescent="0.2">
      <c r="G31" t="s">
        <v>62</v>
      </c>
      <c r="H31">
        <v>-418.01290999999998</v>
      </c>
    </row>
    <row r="32" spans="1:34" x14ac:dyDescent="0.2">
      <c r="G32" t="s">
        <v>63</v>
      </c>
      <c r="H32">
        <v>-418.06583999999998</v>
      </c>
    </row>
    <row r="33" spans="7:29" x14ac:dyDescent="0.2">
      <c r="G33" t="s">
        <v>64</v>
      </c>
      <c r="H33">
        <v>-418.06837000000002</v>
      </c>
    </row>
    <row r="34" spans="7:29" x14ac:dyDescent="0.2">
      <c r="G34" t="s">
        <v>65</v>
      </c>
      <c r="H34">
        <v>-418.07087999999999</v>
      </c>
      <c r="P34" s="1" t="s">
        <v>249</v>
      </c>
      <c r="Q34" s="1" t="s">
        <v>249</v>
      </c>
      <c r="R34" s="1" t="s">
        <v>267</v>
      </c>
      <c r="S34" s="21" t="s">
        <v>252</v>
      </c>
      <c r="T34" s="21" t="s">
        <v>252</v>
      </c>
      <c r="U34" s="21" t="s">
        <v>253</v>
      </c>
      <c r="V34" s="21" t="s">
        <v>254</v>
      </c>
      <c r="W34" s="1" t="s">
        <v>112</v>
      </c>
      <c r="X34" s="22" t="s">
        <v>255</v>
      </c>
      <c r="Y34" s="22" t="s">
        <v>256</v>
      </c>
      <c r="Z34" s="1" t="s">
        <v>262</v>
      </c>
      <c r="AA34" s="1" t="s">
        <v>258</v>
      </c>
      <c r="AB34" s="1" t="s">
        <v>274</v>
      </c>
      <c r="AC34" s="1" t="s">
        <v>265</v>
      </c>
    </row>
    <row r="35" spans="7:29" x14ac:dyDescent="0.2">
      <c r="G35" t="s">
        <v>66</v>
      </c>
      <c r="H35">
        <v>-418.07573000000002</v>
      </c>
      <c r="O35" s="1" t="s">
        <v>257</v>
      </c>
      <c r="W35" s="1"/>
      <c r="X35">
        <v>-0.16544</v>
      </c>
      <c r="Y35">
        <v>-8.863E-2</v>
      </c>
    </row>
    <row r="36" spans="7:29" x14ac:dyDescent="0.2">
      <c r="G36" t="s">
        <v>67</v>
      </c>
      <c r="H36">
        <v>-418.07835</v>
      </c>
      <c r="O36" s="1" t="s">
        <v>78</v>
      </c>
      <c r="P36">
        <v>1.1850000000000001</v>
      </c>
      <c r="Q36">
        <v>1.194</v>
      </c>
      <c r="R36">
        <v>179.98</v>
      </c>
      <c r="S36">
        <v>546.48770000000002</v>
      </c>
      <c r="T36">
        <v>546.8877</v>
      </c>
      <c r="U36">
        <v>1255.693</v>
      </c>
      <c r="V36">
        <v>2316.8802999999998</v>
      </c>
      <c r="X36">
        <v>-0.15570000000000001</v>
      </c>
      <c r="Y36">
        <v>-8.4669999999999995E-2</v>
      </c>
      <c r="Z36" s="6">
        <f>W48</f>
        <v>-9.7654000000000005E-2</v>
      </c>
      <c r="AA36" s="6">
        <f>X48</f>
        <v>9.7666000000000031E-2</v>
      </c>
      <c r="AB36" s="6">
        <f>U23</f>
        <v>-0.29061716683882688</v>
      </c>
      <c r="AC36" s="6">
        <f>AB48</f>
        <v>-0.29230700719904618</v>
      </c>
    </row>
    <row r="37" spans="7:29" x14ac:dyDescent="0.2">
      <c r="O37" s="1" t="s">
        <v>79</v>
      </c>
      <c r="P37">
        <v>1.208</v>
      </c>
      <c r="Q37">
        <v>1.2330000000000001</v>
      </c>
      <c r="R37">
        <v>152.28</v>
      </c>
      <c r="S37">
        <v>355.6669</v>
      </c>
      <c r="T37">
        <v>417.03250000000003</v>
      </c>
      <c r="U37">
        <v>1134.4241</v>
      </c>
      <c r="V37">
        <v>2027.6132</v>
      </c>
      <c r="W37">
        <v>-99.572199999999995</v>
      </c>
      <c r="X37">
        <v>-0.16788</v>
      </c>
      <c r="Y37">
        <v>-0.11019</v>
      </c>
      <c r="Z37" s="6">
        <f t="shared" ref="Z37:AA37" si="10">W49</f>
        <v>0.16220899999999999</v>
      </c>
      <c r="AA37" s="6">
        <f t="shared" si="10"/>
        <v>-0.162299</v>
      </c>
      <c r="AB37" s="6">
        <f t="shared" ref="AB37:AB42" si="11">U24</f>
        <v>-9.4111318599052224E-2</v>
      </c>
      <c r="AC37" s="6">
        <f t="shared" ref="AC37:AC42" si="12">AB49</f>
        <v>-0.78558800735865097</v>
      </c>
    </row>
    <row r="38" spans="7:29" x14ac:dyDescent="0.2">
      <c r="O38" s="1" t="s">
        <v>80</v>
      </c>
      <c r="P38">
        <v>1.2949999999999999</v>
      </c>
      <c r="Q38">
        <v>1.2949999999999999</v>
      </c>
      <c r="R38">
        <v>132.66</v>
      </c>
      <c r="S38">
        <v>499.12430000000001</v>
      </c>
      <c r="T38">
        <v>704.30780000000004</v>
      </c>
      <c r="U38">
        <v>1136.6188</v>
      </c>
      <c r="V38">
        <v>1543.1267</v>
      </c>
      <c r="X38">
        <v>-0.18492</v>
      </c>
      <c r="Y38">
        <v>-0.1171</v>
      </c>
      <c r="Z38" s="6">
        <f t="shared" ref="Z38:AA38" si="13">W50</f>
        <v>0.50144599999999995</v>
      </c>
      <c r="AA38" s="6">
        <f t="shared" si="13"/>
        <v>-0.50145799999999996</v>
      </c>
      <c r="AB38" s="6">
        <f t="shared" si="11"/>
        <v>-2.4249181954392873</v>
      </c>
      <c r="AC38" s="6">
        <f t="shared" si="12"/>
        <v>-0.51360534419948989</v>
      </c>
    </row>
    <row r="39" spans="7:29" x14ac:dyDescent="0.2">
      <c r="O39" s="1" t="s">
        <v>81</v>
      </c>
      <c r="P39">
        <v>1.2849999999999999</v>
      </c>
      <c r="Q39">
        <v>1.339</v>
      </c>
      <c r="R39">
        <v>131.47</v>
      </c>
      <c r="S39">
        <v>382.02289999999999</v>
      </c>
      <c r="T39">
        <v>677.45060000000001</v>
      </c>
      <c r="U39">
        <v>1036.6534999999999</v>
      </c>
      <c r="V39">
        <v>1473.7833000000001</v>
      </c>
      <c r="W39">
        <v>-114.86020000000001</v>
      </c>
      <c r="X39">
        <v>-0.17398</v>
      </c>
      <c r="Y39">
        <v>-0.11286</v>
      </c>
      <c r="Z39" s="6">
        <f t="shared" ref="Z39:AA39" si="14">W51</f>
        <v>0.57738400000000001</v>
      </c>
      <c r="AA39" s="6">
        <f t="shared" si="14"/>
        <v>-0.57743</v>
      </c>
      <c r="AB39" s="6">
        <f t="shared" si="11"/>
        <v>-1.5515945473597177</v>
      </c>
      <c r="AC39" s="6">
        <f t="shared" si="12"/>
        <v>5.1346466022803074</v>
      </c>
    </row>
    <row r="40" spans="7:29" x14ac:dyDescent="0.2">
      <c r="O40" s="1" t="s">
        <v>82</v>
      </c>
      <c r="P40">
        <v>1.3220000000000001</v>
      </c>
      <c r="Q40">
        <v>3.2850000000000001</v>
      </c>
      <c r="R40">
        <v>89.87</v>
      </c>
      <c r="S40">
        <v>502.31130000000002</v>
      </c>
      <c r="T40">
        <v>570.98289999999997</v>
      </c>
      <c r="U40">
        <v>688.07960000000003</v>
      </c>
      <c r="V40">
        <v>1271.3071</v>
      </c>
      <c r="X40">
        <v>-0.17063</v>
      </c>
      <c r="Y40">
        <v>-0.11550000000000001</v>
      </c>
      <c r="Z40" s="6">
        <f t="shared" ref="Z40:AA40" si="15">W52</f>
        <v>1.2736190000000001</v>
      </c>
      <c r="AA40" s="6">
        <f t="shared" si="15"/>
        <v>-1.273676</v>
      </c>
      <c r="AB40" s="6">
        <f t="shared" si="11"/>
        <v>-4.6005835771995676</v>
      </c>
      <c r="AC40" s="6">
        <f t="shared" si="12"/>
        <v>3.5833024016396484</v>
      </c>
    </row>
    <row r="41" spans="7:29" x14ac:dyDescent="0.2">
      <c r="O41" s="1" t="s">
        <v>114</v>
      </c>
      <c r="P41">
        <v>1.891</v>
      </c>
      <c r="Q41">
        <v>4.3440000000000003</v>
      </c>
      <c r="R41">
        <v>64.430000000000007</v>
      </c>
      <c r="S41">
        <v>440.01990000000001</v>
      </c>
      <c r="T41">
        <v>630.77679999999998</v>
      </c>
      <c r="U41">
        <v>675.24659999999994</v>
      </c>
      <c r="V41">
        <v>720.51440000000002</v>
      </c>
      <c r="W41">
        <v>-406.87119999999999</v>
      </c>
      <c r="X41">
        <v>-0.18736</v>
      </c>
      <c r="Y41">
        <v>-0.12078999999999999</v>
      </c>
      <c r="Z41" s="6">
        <f t="shared" ref="Z41:AA41" si="16">W53</f>
        <v>1.079321</v>
      </c>
      <c r="AA41" s="6">
        <f t="shared" si="16"/>
        <v>-1.0793789999999999</v>
      </c>
      <c r="AB41" s="6">
        <f t="shared" si="11"/>
        <v>-3.6700371997105767</v>
      </c>
      <c r="AC41" s="6">
        <f t="shared" si="12"/>
        <v>3.0162311615293795</v>
      </c>
    </row>
    <row r="42" spans="7:29" x14ac:dyDescent="0.2">
      <c r="O42" s="1" t="s">
        <v>115</v>
      </c>
      <c r="P42">
        <v>3.16</v>
      </c>
      <c r="Q42">
        <v>4.641</v>
      </c>
      <c r="R42">
        <v>46.31</v>
      </c>
      <c r="S42">
        <v>666.18409999999994</v>
      </c>
      <c r="T42">
        <v>696.44029999999998</v>
      </c>
      <c r="U42">
        <v>741.49699999999996</v>
      </c>
      <c r="V42">
        <v>762.13930000000005</v>
      </c>
      <c r="W42" s="5"/>
      <c r="X42">
        <v>-0.18607000000000001</v>
      </c>
      <c r="Y42">
        <v>-0.12483</v>
      </c>
      <c r="Z42" s="6">
        <f t="shared" ref="Z42:AA42" si="17">W54</f>
        <v>1.2736190000000001</v>
      </c>
      <c r="AA42" s="6">
        <f t="shared" si="17"/>
        <v>-1.273676</v>
      </c>
      <c r="AB42" s="6">
        <f t="shared" si="11"/>
        <v>-6.6142470929791912</v>
      </c>
      <c r="AC42" s="6">
        <f t="shared" si="12"/>
        <v>13.944712641060562</v>
      </c>
    </row>
    <row r="43" spans="7:29" x14ac:dyDescent="0.2">
      <c r="W43" s="5"/>
      <c r="X43" s="5"/>
      <c r="Y43" s="5"/>
    </row>
    <row r="44" spans="7:29" x14ac:dyDescent="0.2">
      <c r="X44" s="5"/>
    </row>
    <row r="45" spans="7:29" x14ac:dyDescent="0.2">
      <c r="W45" s="1" t="s">
        <v>262</v>
      </c>
      <c r="X45" s="1" t="s">
        <v>258</v>
      </c>
      <c r="Z45" s="1" t="s">
        <v>266</v>
      </c>
      <c r="AA45" s="1" t="s">
        <v>264</v>
      </c>
      <c r="AB45" s="1" t="s">
        <v>265</v>
      </c>
    </row>
    <row r="46" spans="7:29" x14ac:dyDescent="0.2">
      <c r="P46" s="24" t="s">
        <v>259</v>
      </c>
      <c r="Q46" s="24"/>
      <c r="R46" s="24"/>
      <c r="S46" s="24"/>
      <c r="T46" s="23" t="s">
        <v>260</v>
      </c>
      <c r="U46" t="s">
        <v>261</v>
      </c>
      <c r="V46" s="5" t="s">
        <v>261</v>
      </c>
    </row>
    <row r="47" spans="7:29" x14ac:dyDescent="0.2">
      <c r="O47" s="1" t="s">
        <v>257</v>
      </c>
      <c r="P47">
        <v>-1.5E-5</v>
      </c>
      <c r="Q47">
        <v>-3.9999999999999998E-6</v>
      </c>
      <c r="R47">
        <v>-9.0000000000000002E-6</v>
      </c>
      <c r="S47">
        <v>1.7E-5</v>
      </c>
      <c r="T47">
        <v>0.32795800000000003</v>
      </c>
      <c r="U47">
        <v>-0.16397100000000001</v>
      </c>
      <c r="V47">
        <v>-0.16397100000000001</v>
      </c>
      <c r="X47" s="6"/>
      <c r="Y47" s="6"/>
    </row>
    <row r="48" spans="7:29" x14ac:dyDescent="0.2">
      <c r="O48" s="1" t="s">
        <v>78</v>
      </c>
      <c r="P48">
        <v>-2.6724000000000001E-2</v>
      </c>
      <c r="Q48">
        <v>-2.6641000000000001E-2</v>
      </c>
      <c r="R48">
        <v>-1.7635000000000001E-2</v>
      </c>
      <c r="S48">
        <v>-2.6654000000000001E-2</v>
      </c>
      <c r="T48">
        <v>0.35121200000000002</v>
      </c>
      <c r="U48">
        <v>-0.124762</v>
      </c>
      <c r="V48">
        <v>-0.12878400000000001</v>
      </c>
      <c r="W48" s="6">
        <f t="shared" ref="W48:W54" si="18">SUM(P48:S48)</f>
        <v>-9.7654000000000005E-2</v>
      </c>
      <c r="X48" s="6">
        <f t="shared" ref="X48:X54" si="19">SUM(T48:V48)</f>
        <v>9.7666000000000031E-2</v>
      </c>
      <c r="Z48">
        <v>-228.91259099999999</v>
      </c>
      <c r="AA48">
        <v>-188.92249899999999</v>
      </c>
      <c r="AB48" s="6">
        <f>U23-((Z48-$P$21)-(AA48-$B$3))*$B$2</f>
        <v>-0.29230700719904618</v>
      </c>
    </row>
    <row r="49" spans="15:28" x14ac:dyDescent="0.2">
      <c r="O49" s="1" t="s">
        <v>79</v>
      </c>
      <c r="P49">
        <v>3.862E-3</v>
      </c>
      <c r="Q49">
        <v>3.8539999999999998E-3</v>
      </c>
      <c r="R49">
        <v>0.104202</v>
      </c>
      <c r="S49">
        <v>5.0291000000000002E-2</v>
      </c>
      <c r="T49">
        <v>0.21568200000000001</v>
      </c>
      <c r="U49">
        <v>-0.201547</v>
      </c>
      <c r="V49">
        <v>-0.17643400000000001</v>
      </c>
      <c r="W49" s="6">
        <f t="shared" si="18"/>
        <v>0.16220899999999999</v>
      </c>
      <c r="X49" s="6">
        <f t="shared" si="19"/>
        <v>-0.162299</v>
      </c>
      <c r="Z49">
        <v>-228.86589900000001</v>
      </c>
      <c r="AA49">
        <v>-188.90115599999999</v>
      </c>
      <c r="AB49" s="6">
        <f t="shared" ref="AB49:AB54" si="20">U24-((Z49-$P$21)-(AA49-$B$3))*$B$2</f>
        <v>-0.78558800735865097</v>
      </c>
    </row>
    <row r="50" spans="15:28" x14ac:dyDescent="0.2">
      <c r="O50" s="1" t="s">
        <v>80</v>
      </c>
      <c r="P50">
        <v>9.3559999999999997E-3</v>
      </c>
      <c r="Q50">
        <v>8.7049999999999992E-3</v>
      </c>
      <c r="R50">
        <v>0.24171999999999999</v>
      </c>
      <c r="S50">
        <v>0.24166499999999999</v>
      </c>
      <c r="T50">
        <v>5.5500000000000001E-2</v>
      </c>
      <c r="U50">
        <v>-0.27846799999999999</v>
      </c>
      <c r="V50">
        <v>-0.27849000000000002</v>
      </c>
      <c r="W50" s="6">
        <f t="shared" si="18"/>
        <v>0.50144599999999995</v>
      </c>
      <c r="X50" s="6">
        <f t="shared" si="19"/>
        <v>-0.50145799999999996</v>
      </c>
      <c r="Z50">
        <v>-228.90654599999999</v>
      </c>
      <c r="AA50">
        <v>-188.84615299999999</v>
      </c>
      <c r="AB50" s="6">
        <f t="shared" si="20"/>
        <v>-0.51360534419948989</v>
      </c>
    </row>
    <row r="51" spans="15:28" x14ac:dyDescent="0.2">
      <c r="O51" s="1" t="s">
        <v>81</v>
      </c>
      <c r="P51">
        <v>-3.2214E-2</v>
      </c>
      <c r="Q51">
        <v>0.21690599999999999</v>
      </c>
      <c r="R51">
        <v>0.233153</v>
      </c>
      <c r="S51">
        <v>0.15953899999999999</v>
      </c>
      <c r="T51">
        <v>1.6412E-2</v>
      </c>
      <c r="U51">
        <v>-0.29067799999999999</v>
      </c>
      <c r="V51">
        <v>-0.30316399999999999</v>
      </c>
      <c r="W51" s="6">
        <f t="shared" si="18"/>
        <v>0.57738400000000001</v>
      </c>
      <c r="X51" s="6">
        <f t="shared" si="19"/>
        <v>-0.57743</v>
      </c>
      <c r="Z51">
        <v>-228.86276000000001</v>
      </c>
      <c r="AA51">
        <v>-188.626893</v>
      </c>
      <c r="AB51" s="6">
        <f t="shared" si="20"/>
        <v>5.1346466022803074</v>
      </c>
    </row>
    <row r="52" spans="15:28" x14ac:dyDescent="0.2">
      <c r="O52" s="1" t="s">
        <v>82</v>
      </c>
      <c r="P52">
        <v>0.43410100000000001</v>
      </c>
      <c r="Q52">
        <v>0.20627799999999999</v>
      </c>
      <c r="R52">
        <v>0.172652</v>
      </c>
      <c r="S52">
        <v>0.460588</v>
      </c>
      <c r="T52">
        <v>-0.43675199999999997</v>
      </c>
      <c r="U52">
        <v>-0.42660900000000002</v>
      </c>
      <c r="V52">
        <v>-0.41031499999999999</v>
      </c>
      <c r="W52" s="6">
        <f t="shared" si="18"/>
        <v>1.2736190000000001</v>
      </c>
      <c r="X52" s="6">
        <f t="shared" si="19"/>
        <v>-1.273676</v>
      </c>
      <c r="Z52">
        <v>-228.88372899999999</v>
      </c>
      <c r="AA52">
        <v>-188.592825</v>
      </c>
      <c r="AB52" s="6">
        <f t="shared" si="20"/>
        <v>3.5833024016396484</v>
      </c>
    </row>
    <row r="53" spans="15:28" x14ac:dyDescent="0.2">
      <c r="O53" s="1" t="s">
        <v>114</v>
      </c>
      <c r="P53">
        <v>0.30337599999999998</v>
      </c>
      <c r="Q53">
        <v>0.21416099999999999</v>
      </c>
      <c r="R53">
        <v>0.17857600000000001</v>
      </c>
      <c r="S53">
        <v>0.38320799999999999</v>
      </c>
      <c r="T53">
        <v>-0.294379</v>
      </c>
      <c r="U53">
        <v>-0.43662099999999998</v>
      </c>
      <c r="V53">
        <v>-0.34837899999999999</v>
      </c>
      <c r="W53" s="6">
        <f t="shared" si="18"/>
        <v>1.079321</v>
      </c>
      <c r="X53" s="6">
        <f t="shared" si="19"/>
        <v>-1.0793789999999999</v>
      </c>
      <c r="Z53">
        <v>-228.86276000000001</v>
      </c>
      <c r="AA53">
        <v>-188.626892</v>
      </c>
      <c r="AB53" s="6">
        <f t="shared" si="20"/>
        <v>3.0162311615293795</v>
      </c>
    </row>
    <row r="54" spans="15:28" x14ac:dyDescent="0.2">
      <c r="O54" s="1" t="s">
        <v>115</v>
      </c>
      <c r="P54">
        <v>0.43410100000000001</v>
      </c>
      <c r="Q54">
        <v>0.20627799999999999</v>
      </c>
      <c r="R54">
        <v>0.172652</v>
      </c>
      <c r="S54">
        <v>0.460588</v>
      </c>
      <c r="T54">
        <v>-0.43675199999999997</v>
      </c>
      <c r="U54">
        <v>-0.42660900000000002</v>
      </c>
      <c r="V54">
        <v>-0.41031499999999999</v>
      </c>
      <c r="W54" s="6">
        <f t="shared" si="18"/>
        <v>1.2736190000000001</v>
      </c>
      <c r="X54" s="6">
        <f t="shared" si="19"/>
        <v>-1.273676</v>
      </c>
      <c r="Z54">
        <v>-228.87547599999999</v>
      </c>
      <c r="AA54">
        <v>-188.12979999999999</v>
      </c>
      <c r="AB54" s="6">
        <f t="shared" si="20"/>
        <v>13.944712641060562</v>
      </c>
    </row>
  </sheetData>
  <mergeCells count="1">
    <mergeCell ref="P46:S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78851-E756-B34F-9532-2E7DE3E6BFDE}">
  <dimension ref="A1:AH66"/>
  <sheetViews>
    <sheetView topLeftCell="N18" workbookViewId="0">
      <selection activeCell="O38" sqref="O38:AC50"/>
    </sheetView>
  </sheetViews>
  <sheetFormatPr baseColWidth="10" defaultRowHeight="16" x14ac:dyDescent="0.2"/>
  <cols>
    <col min="3" max="3" width="9" bestFit="1" customWidth="1"/>
    <col min="5" max="5" width="9" bestFit="1" customWidth="1"/>
    <col min="7" max="7" width="9" bestFit="1" customWidth="1"/>
    <col min="9" max="9" width="9" bestFit="1" customWidth="1"/>
    <col min="11" max="11" width="9" bestFit="1" customWidth="1"/>
    <col min="20" max="20" width="18.6640625" customWidth="1"/>
  </cols>
  <sheetData>
    <row r="1" spans="1:26" x14ac:dyDescent="0.2">
      <c r="A1" s="1" t="s">
        <v>0</v>
      </c>
    </row>
    <row r="2" spans="1:26" x14ac:dyDescent="0.2">
      <c r="A2" s="1" t="s">
        <v>83</v>
      </c>
      <c r="B2">
        <v>27.211600000000001</v>
      </c>
    </row>
    <row r="3" spans="1:26" x14ac:dyDescent="0.2">
      <c r="A3" s="1" t="s">
        <v>77</v>
      </c>
      <c r="B3">
        <v>-188.9225659</v>
      </c>
      <c r="L3" s="1"/>
      <c r="Z3">
        <v>-188.6945073</v>
      </c>
    </row>
    <row r="4" spans="1:26" x14ac:dyDescent="0.2">
      <c r="A4" s="1" t="s">
        <v>113</v>
      </c>
      <c r="B4">
        <f>$B$3+$B$26</f>
        <v>-462.8550659</v>
      </c>
      <c r="L4" s="1"/>
    </row>
    <row r="5" spans="1:26" x14ac:dyDescent="0.2">
      <c r="L5" s="1"/>
      <c r="Z5" s="1"/>
    </row>
    <row r="6" spans="1:26" s="1" customFormat="1" x14ac:dyDescent="0.2">
      <c r="A6" s="1" t="s">
        <v>181</v>
      </c>
      <c r="C6" s="1" t="s">
        <v>5</v>
      </c>
      <c r="E6" s="1" t="s">
        <v>6</v>
      </c>
      <c r="G6" s="1" t="s">
        <v>7</v>
      </c>
      <c r="I6" s="1" t="s">
        <v>8</v>
      </c>
      <c r="S6"/>
      <c r="T6"/>
      <c r="U6"/>
      <c r="Z6"/>
    </row>
    <row r="7" spans="1:26" x14ac:dyDescent="0.2">
      <c r="A7" t="s">
        <v>119</v>
      </c>
      <c r="B7">
        <v>-273.62815999999998</v>
      </c>
      <c r="C7" t="s">
        <v>184</v>
      </c>
      <c r="D7">
        <v>-462.86403000000001</v>
      </c>
      <c r="E7" t="s">
        <v>178</v>
      </c>
      <c r="F7">
        <v>-462.85541999999998</v>
      </c>
      <c r="G7" t="s">
        <v>197</v>
      </c>
      <c r="H7">
        <v>-462.70961</v>
      </c>
      <c r="I7" t="s">
        <v>210</v>
      </c>
      <c r="J7">
        <v>-462.85379</v>
      </c>
    </row>
    <row r="8" spans="1:26" x14ac:dyDescent="0.2">
      <c r="A8" t="s">
        <v>120</v>
      </c>
      <c r="B8">
        <v>-273.81286</v>
      </c>
      <c r="C8" t="s">
        <v>186</v>
      </c>
      <c r="D8">
        <v>-462.87652000000003</v>
      </c>
      <c r="E8" t="s">
        <v>211</v>
      </c>
      <c r="F8">
        <v>-462.87657000000002</v>
      </c>
      <c r="G8" t="s">
        <v>134</v>
      </c>
      <c r="H8">
        <v>-462.73469</v>
      </c>
      <c r="I8" t="s">
        <v>206</v>
      </c>
      <c r="J8">
        <v>-462.85854</v>
      </c>
    </row>
    <row r="9" spans="1:26" x14ac:dyDescent="0.2">
      <c r="A9" t="s">
        <v>136</v>
      </c>
      <c r="B9">
        <v>-273.88328999999999</v>
      </c>
      <c r="C9" t="s">
        <v>169</v>
      </c>
      <c r="D9">
        <v>-462.87653</v>
      </c>
      <c r="E9" t="s">
        <v>203</v>
      </c>
      <c r="F9">
        <v>-462.87833000000001</v>
      </c>
      <c r="G9" t="s">
        <v>198</v>
      </c>
      <c r="H9">
        <v>-462.81414999999998</v>
      </c>
      <c r="I9" t="s">
        <v>132</v>
      </c>
      <c r="J9">
        <v>-462.86824999999999</v>
      </c>
    </row>
    <row r="10" spans="1:26" x14ac:dyDescent="0.2">
      <c r="A10" t="s">
        <v>123</v>
      </c>
      <c r="B10">
        <v>-273.89744999999999</v>
      </c>
      <c r="C10" t="s">
        <v>155</v>
      </c>
      <c r="D10">
        <v>-462.87657000000002</v>
      </c>
      <c r="E10" t="s">
        <v>212</v>
      </c>
      <c r="F10">
        <v>-462.89046999999999</v>
      </c>
      <c r="G10" t="s">
        <v>199</v>
      </c>
      <c r="H10">
        <v>-462.86342000000002</v>
      </c>
      <c r="I10" t="s">
        <v>211</v>
      </c>
      <c r="J10">
        <v>-462.87130000000002</v>
      </c>
      <c r="P10" s="11"/>
    </row>
    <row r="11" spans="1:26" x14ac:dyDescent="0.2">
      <c r="A11" t="s">
        <v>182</v>
      </c>
      <c r="B11">
        <v>-273.89855</v>
      </c>
      <c r="C11" t="s">
        <v>134</v>
      </c>
      <c r="D11">
        <v>-462.87657999999999</v>
      </c>
      <c r="E11" t="s">
        <v>210</v>
      </c>
      <c r="F11">
        <v>-462.89395000000002</v>
      </c>
      <c r="G11" t="s">
        <v>144</v>
      </c>
      <c r="H11">
        <v>-462.86536999999998</v>
      </c>
      <c r="I11" t="s">
        <v>213</v>
      </c>
      <c r="J11">
        <v>-462.87547000000001</v>
      </c>
      <c r="P11" s="11"/>
    </row>
    <row r="12" spans="1:26" x14ac:dyDescent="0.2">
      <c r="A12" t="s">
        <v>183</v>
      </c>
      <c r="B12">
        <v>-273.89855999999997</v>
      </c>
      <c r="C12" t="s">
        <v>165</v>
      </c>
      <c r="D12">
        <v>-462.87833000000001</v>
      </c>
      <c r="E12" t="s">
        <v>154</v>
      </c>
      <c r="F12">
        <v>-462.89418000000001</v>
      </c>
      <c r="G12" t="s">
        <v>152</v>
      </c>
      <c r="H12">
        <v>-462.8698</v>
      </c>
      <c r="I12" t="s">
        <v>121</v>
      </c>
      <c r="J12">
        <v>-462.87624</v>
      </c>
      <c r="P12" s="11"/>
    </row>
    <row r="13" spans="1:26" x14ac:dyDescent="0.2">
      <c r="A13" t="s">
        <v>166</v>
      </c>
      <c r="B13">
        <v>-273.89857000000001</v>
      </c>
      <c r="C13" t="s">
        <v>187</v>
      </c>
      <c r="D13">
        <v>-462.88510000000002</v>
      </c>
      <c r="E13" t="s">
        <v>122</v>
      </c>
      <c r="F13">
        <v>-462.90089</v>
      </c>
      <c r="G13" t="s">
        <v>200</v>
      </c>
      <c r="H13">
        <v>-462.87445000000002</v>
      </c>
      <c r="I13" t="s">
        <v>197</v>
      </c>
      <c r="J13">
        <v>-462.87657000000002</v>
      </c>
      <c r="P13" s="11"/>
    </row>
    <row r="14" spans="1:26" x14ac:dyDescent="0.2">
      <c r="A14" t="s">
        <v>159</v>
      </c>
      <c r="B14">
        <v>-273.89857999999998</v>
      </c>
      <c r="C14" t="s">
        <v>188</v>
      </c>
      <c r="D14">
        <v>-462.88661999999999</v>
      </c>
      <c r="E14" t="s">
        <v>152</v>
      </c>
      <c r="F14">
        <v>-462.90093999999999</v>
      </c>
      <c r="G14" t="s">
        <v>192</v>
      </c>
      <c r="H14">
        <v>-462.87652000000003</v>
      </c>
      <c r="I14" t="s">
        <v>214</v>
      </c>
      <c r="J14">
        <v>-462.87684999999999</v>
      </c>
      <c r="P14" s="11"/>
    </row>
    <row r="15" spans="1:26" x14ac:dyDescent="0.2">
      <c r="A15" t="s">
        <v>184</v>
      </c>
      <c r="B15">
        <v>-273.89859999999999</v>
      </c>
      <c r="C15" t="s">
        <v>131</v>
      </c>
      <c r="D15">
        <v>-462.89832999999999</v>
      </c>
      <c r="E15" t="s">
        <v>157</v>
      </c>
      <c r="F15">
        <v>-462.90471000000002</v>
      </c>
      <c r="G15" t="s">
        <v>201</v>
      </c>
      <c r="H15">
        <v>-462.87700000000001</v>
      </c>
      <c r="I15" t="s">
        <v>138</v>
      </c>
      <c r="J15">
        <v>-462.87830000000002</v>
      </c>
      <c r="P15" s="11"/>
    </row>
    <row r="16" spans="1:26" x14ac:dyDescent="0.2">
      <c r="A16" t="s">
        <v>4</v>
      </c>
      <c r="B16">
        <v>-273.89861000000002</v>
      </c>
      <c r="C16" t="s">
        <v>189</v>
      </c>
      <c r="D16">
        <v>-462.89900999999998</v>
      </c>
      <c r="E16" t="s">
        <v>166</v>
      </c>
      <c r="F16">
        <v>-462.90544</v>
      </c>
      <c r="G16" t="s">
        <v>202</v>
      </c>
      <c r="H16">
        <v>-462.87833000000001</v>
      </c>
      <c r="I16" t="s">
        <v>199</v>
      </c>
      <c r="J16">
        <v>-462.88386000000003</v>
      </c>
      <c r="P16" s="11"/>
    </row>
    <row r="17" spans="1:34" x14ac:dyDescent="0.2">
      <c r="A17" t="s">
        <v>128</v>
      </c>
      <c r="B17">
        <v>-273.92243999999999</v>
      </c>
      <c r="C17" t="s">
        <v>178</v>
      </c>
      <c r="D17">
        <v>-462.90089</v>
      </c>
      <c r="E17" t="s">
        <v>138</v>
      </c>
      <c r="F17">
        <v>-462.91207000000003</v>
      </c>
      <c r="G17" t="s">
        <v>194</v>
      </c>
      <c r="H17">
        <v>-462.88112999999998</v>
      </c>
      <c r="I17" t="s">
        <v>152</v>
      </c>
      <c r="J17">
        <v>-462.88974999999999</v>
      </c>
      <c r="P17" s="11"/>
    </row>
    <row r="18" spans="1:34" x14ac:dyDescent="0.2">
      <c r="A18" t="s">
        <v>122</v>
      </c>
      <c r="B18">
        <v>-273.92245000000003</v>
      </c>
      <c r="C18" t="s">
        <v>130</v>
      </c>
      <c r="D18">
        <v>-462.90471000000002</v>
      </c>
      <c r="E18" t="s">
        <v>200</v>
      </c>
      <c r="F18">
        <v>-462.91615999999999</v>
      </c>
      <c r="G18" t="s">
        <v>203</v>
      </c>
      <c r="H18">
        <v>-462.88337999999999</v>
      </c>
      <c r="I18" t="s">
        <v>153</v>
      </c>
      <c r="J18">
        <v>-462.892</v>
      </c>
      <c r="P18" s="11"/>
    </row>
    <row r="19" spans="1:34" x14ac:dyDescent="0.2">
      <c r="A19" t="s">
        <v>124</v>
      </c>
      <c r="B19">
        <v>-273.92246</v>
      </c>
      <c r="C19" t="s">
        <v>190</v>
      </c>
      <c r="D19">
        <v>-462.90566999999999</v>
      </c>
      <c r="E19" t="s">
        <v>146</v>
      </c>
      <c r="F19">
        <v>-462.91678999999999</v>
      </c>
      <c r="G19" t="s">
        <v>204</v>
      </c>
      <c r="H19">
        <v>-462.88346999999999</v>
      </c>
      <c r="I19" t="s">
        <v>156</v>
      </c>
      <c r="J19">
        <v>-462.89229999999998</v>
      </c>
    </row>
    <row r="20" spans="1:34" x14ac:dyDescent="0.2">
      <c r="A20" t="s">
        <v>3</v>
      </c>
      <c r="B20">
        <v>-273.93243999999999</v>
      </c>
      <c r="C20" t="s">
        <v>124</v>
      </c>
      <c r="D20">
        <v>-462.91615999999999</v>
      </c>
      <c r="E20" t="s">
        <v>187</v>
      </c>
      <c r="F20">
        <v>-462.91924</v>
      </c>
      <c r="G20" t="s">
        <v>205</v>
      </c>
      <c r="H20">
        <v>-462.89294000000001</v>
      </c>
      <c r="I20" t="s">
        <v>160</v>
      </c>
      <c r="J20">
        <v>-462.89265</v>
      </c>
      <c r="O20" s="1" t="s">
        <v>0</v>
      </c>
      <c r="Z20" s="1" t="s">
        <v>263</v>
      </c>
    </row>
    <row r="21" spans="1:34" x14ac:dyDescent="0.2">
      <c r="A21" t="s">
        <v>154</v>
      </c>
      <c r="B21">
        <v>-273.93245000000002</v>
      </c>
      <c r="C21" t="s">
        <v>191</v>
      </c>
      <c r="D21">
        <v>-462.91617000000002</v>
      </c>
      <c r="E21" t="s">
        <v>202</v>
      </c>
      <c r="F21">
        <v>-462.92628999999999</v>
      </c>
      <c r="G21" t="s">
        <v>174</v>
      </c>
      <c r="H21">
        <v>-462.89395000000002</v>
      </c>
      <c r="I21" t="s">
        <v>207</v>
      </c>
      <c r="J21">
        <v>-462.89447000000001</v>
      </c>
      <c r="P21" s="1"/>
      <c r="Q21" s="1"/>
      <c r="R21" s="1"/>
      <c r="S21" s="1"/>
      <c r="U21" s="1" t="s">
        <v>274</v>
      </c>
      <c r="Z21" s="1"/>
    </row>
    <row r="22" spans="1:34" x14ac:dyDescent="0.2">
      <c r="A22" t="s">
        <v>146</v>
      </c>
      <c r="B22">
        <v>-273.93245999999999</v>
      </c>
      <c r="C22" t="s">
        <v>160</v>
      </c>
      <c r="D22">
        <v>-462.91678999999999</v>
      </c>
      <c r="E22" t="s">
        <v>124</v>
      </c>
      <c r="F22">
        <v>-462.92630000000003</v>
      </c>
      <c r="G22" t="s">
        <v>162</v>
      </c>
      <c r="H22">
        <v>-462.89832999999999</v>
      </c>
      <c r="I22" t="s">
        <v>184</v>
      </c>
      <c r="J22">
        <v>-462.89595000000003</v>
      </c>
      <c r="P22" s="1" t="s">
        <v>85</v>
      </c>
      <c r="Q22" s="1" t="s">
        <v>86</v>
      </c>
      <c r="R22" s="1" t="s">
        <v>87</v>
      </c>
      <c r="S22" s="1" t="s">
        <v>88</v>
      </c>
      <c r="U22" s="1" t="s">
        <v>85</v>
      </c>
      <c r="V22" s="1" t="s">
        <v>86</v>
      </c>
      <c r="W22" s="1" t="s">
        <v>87</v>
      </c>
      <c r="X22" s="1" t="s">
        <v>88</v>
      </c>
    </row>
    <row r="23" spans="1:34" x14ac:dyDescent="0.2">
      <c r="A23" t="s">
        <v>134</v>
      </c>
      <c r="B23">
        <v>-273.93247000000002</v>
      </c>
      <c r="C23" t="s">
        <v>146</v>
      </c>
      <c r="D23">
        <v>-462.91924</v>
      </c>
      <c r="E23" t="s">
        <v>205</v>
      </c>
      <c r="F23">
        <v>-462.94468000000001</v>
      </c>
      <c r="G23" t="s">
        <v>191</v>
      </c>
      <c r="H23">
        <v>-462.89900999999998</v>
      </c>
      <c r="I23" t="s">
        <v>215</v>
      </c>
      <c r="J23">
        <v>-462.90192999999999</v>
      </c>
      <c r="O23" s="1" t="s">
        <v>181</v>
      </c>
      <c r="P23">
        <f>B26</f>
        <v>-273.9325</v>
      </c>
      <c r="Q23">
        <v>-273.91667699999999</v>
      </c>
      <c r="R23">
        <v>-273.91053840000001</v>
      </c>
      <c r="S23">
        <v>-273.86842960000001</v>
      </c>
      <c r="Z23">
        <v>-272.75037200000003</v>
      </c>
      <c r="AA23">
        <v>-272.73634499999997</v>
      </c>
      <c r="AB23">
        <v>-272.71015399999999</v>
      </c>
      <c r="AC23">
        <v>-272.70002299999999</v>
      </c>
    </row>
    <row r="24" spans="1:34" x14ac:dyDescent="0.2">
      <c r="A24" t="s">
        <v>169</v>
      </c>
      <c r="B24">
        <v>-273.93248</v>
      </c>
      <c r="C24" t="s">
        <v>192</v>
      </c>
      <c r="D24">
        <v>-462.91946999999999</v>
      </c>
      <c r="E24" t="s">
        <v>208</v>
      </c>
      <c r="F24">
        <v>-462.94585000000001</v>
      </c>
      <c r="G24" t="s">
        <v>189</v>
      </c>
      <c r="H24">
        <v>-462.90266000000003</v>
      </c>
      <c r="I24" t="s">
        <v>137</v>
      </c>
      <c r="J24">
        <v>-462.90345000000002</v>
      </c>
      <c r="O24" s="1" t="s">
        <v>228</v>
      </c>
      <c r="P24">
        <f>P23+$B$3</f>
        <v>-462.8550659</v>
      </c>
      <c r="Q24">
        <f>Q23+$B$3</f>
        <v>-462.83924289999999</v>
      </c>
      <c r="R24">
        <f>R23+$B$3</f>
        <v>-462.8331043</v>
      </c>
      <c r="S24">
        <f>S23+$B$3</f>
        <v>-462.79099550000001</v>
      </c>
      <c r="U24" s="4">
        <f>(P24-$P$24)*$B$2</f>
        <v>0</v>
      </c>
      <c r="V24" s="4">
        <f t="shared" ref="V24:X35" si="0">(Q24-$P$24)*$B$2</f>
        <v>0.4305691468003181</v>
      </c>
      <c r="W24" s="4">
        <f t="shared" si="0"/>
        <v>0.59761027455992821</v>
      </c>
      <c r="X24" s="4">
        <f t="shared" si="0"/>
        <v>1.7434580966397666</v>
      </c>
      <c r="Z24">
        <f>Z23+$Z$3</f>
        <v>-461.44487930000003</v>
      </c>
      <c r="AA24">
        <f t="shared" ref="AA24:AC24" si="1">AA23+$Z$3</f>
        <v>-461.43085229999997</v>
      </c>
      <c r="AB24">
        <f t="shared" si="1"/>
        <v>-461.40466129999999</v>
      </c>
      <c r="AC24">
        <f t="shared" si="1"/>
        <v>-461.39453029999999</v>
      </c>
      <c r="AE24" s="4">
        <f>(Z24-$Z$24)*$B$2</f>
        <v>0</v>
      </c>
      <c r="AF24" s="4">
        <f t="shared" ref="AF24:AH24" si="2">(AA24-$Z$24)*$B$2</f>
        <v>0.3816971132015109</v>
      </c>
      <c r="AG24" s="4">
        <f t="shared" si="2"/>
        <v>1.0943961288010478</v>
      </c>
      <c r="AH24" s="4">
        <f t="shared" si="2"/>
        <v>1.370076848401081</v>
      </c>
    </row>
    <row r="25" spans="1:34" x14ac:dyDescent="0.2">
      <c r="A25" t="s">
        <v>151</v>
      </c>
      <c r="B25">
        <v>-273.93248999999997</v>
      </c>
      <c r="C25" t="s">
        <v>3</v>
      </c>
      <c r="D25">
        <v>-462.92630000000003</v>
      </c>
      <c r="E25" t="s">
        <v>153</v>
      </c>
      <c r="F25">
        <v>-462.94713000000002</v>
      </c>
      <c r="G25" t="s">
        <v>149</v>
      </c>
      <c r="H25">
        <v>-462.90575999999999</v>
      </c>
      <c r="I25" t="s">
        <v>195</v>
      </c>
      <c r="J25">
        <v>-462.91255000000001</v>
      </c>
      <c r="O25" s="1" t="s">
        <v>78</v>
      </c>
      <c r="P25">
        <v>-462.86377219899998</v>
      </c>
      <c r="Q25">
        <v>-462.86171668999998</v>
      </c>
      <c r="R25">
        <v>-462.85178948200002</v>
      </c>
      <c r="S25">
        <v>-462.84586293299998</v>
      </c>
      <c r="T25" s="1" t="s">
        <v>78</v>
      </c>
      <c r="U25" s="4">
        <f t="shared" ref="U25:U35" si="3">(P25-$P$24)*$B$2</f>
        <v>-0.23691232586791588</v>
      </c>
      <c r="V25" s="4">
        <f t="shared" si="0"/>
        <v>-0.18097863716347179</v>
      </c>
      <c r="W25" s="4">
        <f t="shared" si="0"/>
        <v>8.9156576048377137E-2</v>
      </c>
      <c r="X25" s="4">
        <f t="shared" si="0"/>
        <v>0.25042745681778628</v>
      </c>
      <c r="Z25">
        <v>-461.51763199999999</v>
      </c>
      <c r="AA25">
        <v>-461.50851799999998</v>
      </c>
      <c r="AB25">
        <v>-461.48479400000002</v>
      </c>
      <c r="AC25">
        <v>-461.459948</v>
      </c>
      <c r="AE25" s="4">
        <f t="shared" ref="AE25:AE35" si="4">(Z25-$Z$24)*$B$2</f>
        <v>-1.9797173713190968</v>
      </c>
      <c r="AF25" s="4">
        <f t="shared" ref="AF25:AF35" si="5">(AA25-$Z$24)*$B$2</f>
        <v>-1.7317108489187989</v>
      </c>
      <c r="AG25" s="4">
        <f t="shared" ref="AG25:AG35" si="6">(AB25-$Z$24)*$B$2</f>
        <v>-1.0861428505199207</v>
      </c>
      <c r="AH25" s="4">
        <f t="shared" ref="AH25:AH35" si="7">(AC25-$Z$24)*$B$2</f>
        <v>-0.41004343691923995</v>
      </c>
    </row>
    <row r="26" spans="1:34" x14ac:dyDescent="0.2">
      <c r="A26" s="1" t="s">
        <v>185</v>
      </c>
      <c r="B26" s="1">
        <v>-273.9325</v>
      </c>
      <c r="C26" t="s">
        <v>150</v>
      </c>
      <c r="D26">
        <v>-462.93214</v>
      </c>
      <c r="E26" t="s">
        <v>128</v>
      </c>
      <c r="F26">
        <v>-462.95994999999999</v>
      </c>
      <c r="G26" t="s">
        <v>156</v>
      </c>
      <c r="H26">
        <v>-462.91189000000003</v>
      </c>
      <c r="I26" t="s">
        <v>145</v>
      </c>
      <c r="J26">
        <v>-462.92275000000001</v>
      </c>
      <c r="O26" s="1" t="s">
        <v>79</v>
      </c>
      <c r="P26">
        <v>-462.863201839</v>
      </c>
      <c r="Q26">
        <v>-462.86168245300001</v>
      </c>
      <c r="R26">
        <v>-462.90653830999997</v>
      </c>
      <c r="S26">
        <v>-462.84549476900003</v>
      </c>
      <c r="T26" s="1" t="s">
        <v>79</v>
      </c>
      <c r="U26" s="4">
        <f t="shared" si="3"/>
        <v>-0.22139191769236927</v>
      </c>
      <c r="V26" s="4">
        <f t="shared" si="0"/>
        <v>-0.18004699361520399</v>
      </c>
      <c r="W26" s="4">
        <f t="shared" si="0"/>
        <v>-1.4006466319552908</v>
      </c>
      <c r="X26" s="4">
        <f t="shared" si="0"/>
        <v>0.26044578831886162</v>
      </c>
      <c r="Z26">
        <v>-461.44795800000003</v>
      </c>
      <c r="AA26">
        <v>-461.44091400000002</v>
      </c>
      <c r="AB26">
        <v>-461.42905500000001</v>
      </c>
      <c r="AC26">
        <v>-461.43680799999998</v>
      </c>
      <c r="AE26" s="4">
        <f t="shared" si="4"/>
        <v>-8.3776352920087338E-2</v>
      </c>
      <c r="AF26" s="4">
        <f t="shared" si="5"/>
        <v>0.10790215748011947</v>
      </c>
      <c r="AG26" s="4">
        <f t="shared" si="6"/>
        <v>0.4306045218805381</v>
      </c>
      <c r="AH26" s="4">
        <f t="shared" si="7"/>
        <v>0.21963298708109072</v>
      </c>
    </row>
    <row r="27" spans="1:34" x14ac:dyDescent="0.2">
      <c r="C27" t="s">
        <v>158</v>
      </c>
      <c r="D27">
        <v>-462.9393</v>
      </c>
      <c r="E27" t="s">
        <v>158</v>
      </c>
      <c r="F27">
        <v>-462.96127999999999</v>
      </c>
      <c r="G27" t="s">
        <v>143</v>
      </c>
      <c r="H27">
        <v>-462.91253999999998</v>
      </c>
      <c r="O27" s="1" t="s">
        <v>80</v>
      </c>
      <c r="P27">
        <v>-462.91946943699998</v>
      </c>
      <c r="Q27">
        <v>-462.92876026599998</v>
      </c>
      <c r="R27">
        <v>-462.93182394799999</v>
      </c>
      <c r="S27">
        <v>-462.91383735099998</v>
      </c>
      <c r="T27" s="1" t="s">
        <v>80</v>
      </c>
      <c r="U27" s="4">
        <f t="shared" si="3"/>
        <v>-1.7525232874285357</v>
      </c>
      <c r="V27" s="4">
        <f t="shared" si="0"/>
        <v>-2.0053416098451593</v>
      </c>
      <c r="W27" s="4">
        <f t="shared" si="0"/>
        <v>-2.08870929895647</v>
      </c>
      <c r="X27" s="4">
        <f t="shared" si="0"/>
        <v>-1.5992652160311689</v>
      </c>
      <c r="Z27">
        <v>-461.49364600000001</v>
      </c>
      <c r="AA27">
        <v>-461.499258</v>
      </c>
      <c r="AB27">
        <v>-461.49428</v>
      </c>
      <c r="AC27">
        <v>-461.46786400000002</v>
      </c>
      <c r="AE27" s="4">
        <f t="shared" si="4"/>
        <v>-1.3270199337196571</v>
      </c>
      <c r="AF27" s="4">
        <f t="shared" si="5"/>
        <v>-1.4797314329192508</v>
      </c>
      <c r="AG27" s="4">
        <f t="shared" si="6"/>
        <v>-1.3442720881194099</v>
      </c>
      <c r="AH27" s="4">
        <f t="shared" si="7"/>
        <v>-0.62545046251986325</v>
      </c>
    </row>
    <row r="28" spans="1:34" x14ac:dyDescent="0.2">
      <c r="C28" t="s">
        <v>193</v>
      </c>
      <c r="D28">
        <v>-462.94227999999998</v>
      </c>
      <c r="E28" t="s">
        <v>188</v>
      </c>
      <c r="F28">
        <v>-462.96645999999998</v>
      </c>
      <c r="G28" t="s">
        <v>126</v>
      </c>
      <c r="H28">
        <v>-462.91924</v>
      </c>
      <c r="O28" s="1" t="s">
        <v>81</v>
      </c>
      <c r="P28">
        <v>-462.89604123100003</v>
      </c>
      <c r="Q28" s="2">
        <v>-462.908026167</v>
      </c>
      <c r="R28">
        <v>-462.89768413600001</v>
      </c>
      <c r="S28">
        <v>-462.87262655799998</v>
      </c>
      <c r="T28" s="1" t="s">
        <v>81</v>
      </c>
      <c r="U28" s="4">
        <f t="shared" si="3"/>
        <v>-1.1150043170403328</v>
      </c>
      <c r="V28" s="4">
        <f t="shared" si="0"/>
        <v>-1.4411336014972849</v>
      </c>
      <c r="W28" s="4">
        <f t="shared" si="0"/>
        <v>-1.1597103907378667</v>
      </c>
      <c r="X28" s="4">
        <f t="shared" si="0"/>
        <v>-0.4778536012322398</v>
      </c>
      <c r="Z28">
        <v>-461.47371099999998</v>
      </c>
      <c r="AA28">
        <v>-461.48395699999998</v>
      </c>
      <c r="AB28">
        <v>-461.46677199999999</v>
      </c>
      <c r="AC28">
        <v>-461.46274</v>
      </c>
      <c r="AE28" s="4">
        <f t="shared" si="4"/>
        <v>-0.78455668771877995</v>
      </c>
      <c r="AF28" s="4">
        <f t="shared" si="5"/>
        <v>-1.0633667413186463</v>
      </c>
      <c r="AG28" s="4">
        <f t="shared" si="6"/>
        <v>-0.59573539531909336</v>
      </c>
      <c r="AH28" s="4">
        <f t="shared" si="7"/>
        <v>-0.48601822411922529</v>
      </c>
    </row>
    <row r="29" spans="1:34" x14ac:dyDescent="0.2">
      <c r="C29" t="s">
        <v>194</v>
      </c>
      <c r="D29">
        <v>-462.94481000000002</v>
      </c>
      <c r="E29" t="s">
        <v>159</v>
      </c>
      <c r="F29">
        <v>-462.96893999999998</v>
      </c>
      <c r="G29" t="s">
        <v>2</v>
      </c>
      <c r="H29">
        <v>-462.92630000000003</v>
      </c>
      <c r="O29" s="1" t="s">
        <v>82</v>
      </c>
      <c r="P29">
        <v>-462.97540663199999</v>
      </c>
      <c r="Q29">
        <v>-462.99250584499998</v>
      </c>
      <c r="R29">
        <v>-462.97945555400003</v>
      </c>
      <c r="S29">
        <v>-462.96627917799998</v>
      </c>
      <c r="T29" s="1" t="s">
        <v>82</v>
      </c>
      <c r="U29" s="4">
        <f t="shared" si="3"/>
        <v>-3.2746638628908813</v>
      </c>
      <c r="V29" s="4">
        <f t="shared" si="0"/>
        <v>-3.7399608073615322</v>
      </c>
      <c r="W29" s="4">
        <f t="shared" si="0"/>
        <v>-3.3848415087871198</v>
      </c>
      <c r="X29" s="4">
        <f t="shared" si="0"/>
        <v>-3.0262912356242477</v>
      </c>
      <c r="Z29">
        <v>-461.555387</v>
      </c>
      <c r="AA29">
        <v>-461.56163199999997</v>
      </c>
      <c r="AB29">
        <v>-461.54691400000002</v>
      </c>
      <c r="AC29">
        <v>-461.52396199999998</v>
      </c>
      <c r="AE29" s="4">
        <f t="shared" si="4"/>
        <v>-3.0070913293192114</v>
      </c>
      <c r="AF29" s="4">
        <f t="shared" si="5"/>
        <v>-3.1770277713186266</v>
      </c>
      <c r="AG29" s="4">
        <f t="shared" si="6"/>
        <v>-2.7765274425197322</v>
      </c>
      <c r="AH29" s="4">
        <f t="shared" si="7"/>
        <v>-2.1519667993188598</v>
      </c>
    </row>
    <row r="30" spans="1:34" x14ac:dyDescent="0.2">
      <c r="C30" t="s">
        <v>156</v>
      </c>
      <c r="D30">
        <v>-462.94650000000001</v>
      </c>
      <c r="E30" t="s">
        <v>149</v>
      </c>
      <c r="F30">
        <v>-463.00322</v>
      </c>
      <c r="G30" t="s">
        <v>193</v>
      </c>
      <c r="H30">
        <v>-462.92876999999999</v>
      </c>
      <c r="I30" s="2"/>
      <c r="O30" s="1" t="s">
        <v>116</v>
      </c>
      <c r="P30" s="2">
        <v>-462.96115769099998</v>
      </c>
      <c r="Q30">
        <v>-462.97367874700001</v>
      </c>
      <c r="R30">
        <v>-462.972284882</v>
      </c>
      <c r="S30">
        <v>-462.94705304299998</v>
      </c>
      <c r="T30" s="1" t="s">
        <v>116</v>
      </c>
      <c r="U30" s="4">
        <f t="shared" si="3"/>
        <v>-2.8869273799751376</v>
      </c>
      <c r="V30" s="4">
        <f t="shared" si="0"/>
        <v>-3.2276453474254319</v>
      </c>
      <c r="W30" s="4">
        <f t="shared" si="0"/>
        <v>-3.1897160505911222</v>
      </c>
      <c r="X30" s="4">
        <f t="shared" si="0"/>
        <v>-2.5031173404583376</v>
      </c>
      <c r="Z30">
        <v>-461.53886399999999</v>
      </c>
      <c r="AA30">
        <v>-461.53606200000002</v>
      </c>
      <c r="AB30">
        <v>-461.53806100000003</v>
      </c>
      <c r="AC30">
        <v>-461.51183300000002</v>
      </c>
      <c r="AE30" s="4">
        <f t="shared" si="4"/>
        <v>-2.557474062519034</v>
      </c>
      <c r="AF30" s="4">
        <f t="shared" si="5"/>
        <v>-2.4812271593197357</v>
      </c>
      <c r="AG30" s="4">
        <f t="shared" si="6"/>
        <v>-2.5356231477200644</v>
      </c>
      <c r="AH30" s="4">
        <f t="shared" si="7"/>
        <v>-1.821917302919976</v>
      </c>
    </row>
    <row r="31" spans="1:34" x14ac:dyDescent="0.2">
      <c r="C31" t="s">
        <v>195</v>
      </c>
      <c r="D31">
        <v>-462.94761999999997</v>
      </c>
      <c r="G31" t="s">
        <v>151</v>
      </c>
      <c r="H31">
        <v>-462.92966999999999</v>
      </c>
      <c r="O31" s="1" t="s">
        <v>115</v>
      </c>
      <c r="P31" s="2">
        <v>-462.96905405500002</v>
      </c>
      <c r="Q31">
        <v>-462.97087745200002</v>
      </c>
      <c r="R31">
        <v>-462.98294837999998</v>
      </c>
      <c r="S31">
        <v>-462.95533576600002</v>
      </c>
      <c r="T31" s="1" t="s">
        <v>115</v>
      </c>
      <c r="U31" s="4">
        <f t="shared" si="3"/>
        <v>-3.101800078598421</v>
      </c>
      <c r="V31" s="4">
        <f t="shared" si="0"/>
        <v>-3.151417628403884</v>
      </c>
      <c r="W31" s="4">
        <f t="shared" si="0"/>
        <v>-3.4798868927675235</v>
      </c>
      <c r="X31" s="4">
        <f t="shared" si="0"/>
        <v>-2.7285034856461223</v>
      </c>
      <c r="Z31">
        <v>-461.54660899999999</v>
      </c>
      <c r="AA31">
        <v>-461.54421000000002</v>
      </c>
      <c r="AB31">
        <v>-461.54435899999999</v>
      </c>
      <c r="AC31">
        <v>-461.50577600000003</v>
      </c>
      <c r="AE31" s="4">
        <f t="shared" si="4"/>
        <v>-2.7682279045190312</v>
      </c>
      <c r="AF31" s="4">
        <f t="shared" si="5"/>
        <v>-2.7029472761198883</v>
      </c>
      <c r="AG31" s="4">
        <f t="shared" si="6"/>
        <v>-2.7070018045189324</v>
      </c>
      <c r="AH31" s="4">
        <f t="shared" si="7"/>
        <v>-1.6570966417200188</v>
      </c>
    </row>
    <row r="32" spans="1:34" x14ac:dyDescent="0.2">
      <c r="C32" t="s">
        <v>196</v>
      </c>
      <c r="D32">
        <v>-462.95551</v>
      </c>
      <c r="G32" t="s">
        <v>171</v>
      </c>
      <c r="H32">
        <v>-462.93000999999998</v>
      </c>
      <c r="O32" s="1" t="s">
        <v>116</v>
      </c>
      <c r="P32" s="2">
        <v>-462.96115769099998</v>
      </c>
      <c r="Q32">
        <v>-462.97367874700001</v>
      </c>
      <c r="R32">
        <v>-462.972284882</v>
      </c>
      <c r="S32">
        <v>-462.94705304299998</v>
      </c>
      <c r="T32" s="1" t="s">
        <v>116</v>
      </c>
      <c r="U32" s="4">
        <f t="shared" si="3"/>
        <v>-2.8869273799751376</v>
      </c>
      <c r="V32" s="4">
        <f t="shared" si="0"/>
        <v>-3.2276453474254319</v>
      </c>
      <c r="W32" s="4">
        <f t="shared" si="0"/>
        <v>-3.1897160505911222</v>
      </c>
      <c r="X32" s="4">
        <f t="shared" si="0"/>
        <v>-2.5031173404583376</v>
      </c>
      <c r="Z32">
        <v>-461.53886399999999</v>
      </c>
      <c r="AA32">
        <v>-461.53606200000002</v>
      </c>
      <c r="AB32">
        <v>-461.53806100000003</v>
      </c>
      <c r="AC32">
        <v>-461.51183300000002</v>
      </c>
      <c r="AE32" s="4">
        <f t="shared" si="4"/>
        <v>-2.557474062519034</v>
      </c>
      <c r="AF32" s="4">
        <f t="shared" si="5"/>
        <v>-2.4812271593197357</v>
      </c>
      <c r="AG32" s="4">
        <f t="shared" si="6"/>
        <v>-2.5356231477200644</v>
      </c>
      <c r="AH32" s="4">
        <f t="shared" si="7"/>
        <v>-1.821917302919976</v>
      </c>
    </row>
    <row r="33" spans="3:34" x14ac:dyDescent="0.2">
      <c r="C33" t="s">
        <v>151</v>
      </c>
      <c r="D33">
        <v>-462.96904999999998</v>
      </c>
      <c r="G33" t="s">
        <v>124</v>
      </c>
      <c r="H33">
        <v>-462.93734000000001</v>
      </c>
      <c r="O33" s="1" t="s">
        <v>117</v>
      </c>
      <c r="P33" s="2">
        <v>-462.963537347</v>
      </c>
      <c r="Q33">
        <v>-462.96465585599998</v>
      </c>
      <c r="R33" s="6">
        <v>-462.96146584500002</v>
      </c>
      <c r="S33">
        <v>-462.96415217600003</v>
      </c>
      <c r="T33" s="1" t="s">
        <v>117</v>
      </c>
      <c r="U33" s="4">
        <f t="shared" si="3"/>
        <v>-2.9516816271851849</v>
      </c>
      <c r="V33" s="4">
        <f t="shared" si="0"/>
        <v>-2.9821180466890378</v>
      </c>
      <c r="W33" s="4">
        <f t="shared" si="0"/>
        <v>-2.8953127433625725</v>
      </c>
      <c r="X33" s="4">
        <f t="shared" si="0"/>
        <v>-2.9684121080023549</v>
      </c>
      <c r="Z33">
        <v>-461.538567</v>
      </c>
      <c r="AA33">
        <v>-461.53717999999998</v>
      </c>
      <c r="AB33">
        <v>-461.52547499999997</v>
      </c>
      <c r="AC33">
        <v>-461.52756699999998</v>
      </c>
      <c r="AE33" s="4">
        <f t="shared" si="4"/>
        <v>-2.5493922173193306</v>
      </c>
      <c r="AF33" s="4">
        <f t="shared" si="5"/>
        <v>-2.5116497281187193</v>
      </c>
      <c r="AG33" s="4">
        <f t="shared" si="6"/>
        <v>-2.1931379501185484</v>
      </c>
      <c r="AH33" s="4">
        <f t="shared" si="7"/>
        <v>-2.2500646173186745</v>
      </c>
    </row>
    <row r="34" spans="3:34" x14ac:dyDescent="0.2">
      <c r="G34" t="s">
        <v>196</v>
      </c>
      <c r="H34">
        <v>-462.93929000000003</v>
      </c>
      <c r="O34" s="1" t="s">
        <v>179</v>
      </c>
      <c r="P34" s="2">
        <v>-462.92019286700003</v>
      </c>
      <c r="Q34">
        <v>-462.94118505199998</v>
      </c>
      <c r="R34" s="6">
        <v>-462.95227230099999</v>
      </c>
      <c r="S34">
        <v>-462.92005948600001</v>
      </c>
      <c r="T34" s="1" t="s">
        <v>179</v>
      </c>
      <c r="U34" s="4">
        <f t="shared" si="3"/>
        <v>-1.7722089752179095</v>
      </c>
      <c r="V34" s="4">
        <f t="shared" si="0"/>
        <v>-2.3434399165626738</v>
      </c>
      <c r="W34" s="4">
        <f t="shared" si="0"/>
        <v>-2.6451417014514367</v>
      </c>
      <c r="X34" s="4">
        <f t="shared" si="0"/>
        <v>-1.7685794647979851</v>
      </c>
      <c r="Z34">
        <v>-461.49324999999999</v>
      </c>
      <c r="AA34">
        <v>-461.52582000000001</v>
      </c>
      <c r="AB34">
        <v>-461.51473399999998</v>
      </c>
      <c r="AC34">
        <v>-461.47402699999998</v>
      </c>
      <c r="AE34" s="4">
        <f t="shared" si="4"/>
        <v>-1.3162441401190208</v>
      </c>
      <c r="AF34" s="4">
        <f t="shared" si="5"/>
        <v>-2.2025259521195948</v>
      </c>
      <c r="AG34" s="4">
        <f t="shared" si="6"/>
        <v>-1.90085815451866</v>
      </c>
      <c r="AH34" s="4">
        <f t="shared" si="7"/>
        <v>-0.79315555331872512</v>
      </c>
    </row>
    <row r="35" spans="3:34" x14ac:dyDescent="0.2">
      <c r="G35" t="s">
        <v>155</v>
      </c>
      <c r="H35">
        <v>-462.94171</v>
      </c>
      <c r="O35" s="1" t="s">
        <v>180</v>
      </c>
      <c r="P35" s="2">
        <v>-463.02653223999999</v>
      </c>
      <c r="Q35">
        <v>-463.04120462700001</v>
      </c>
      <c r="R35" s="6">
        <v>-463.02219476499999</v>
      </c>
      <c r="S35">
        <v>-462.991724756</v>
      </c>
      <c r="T35" s="1" t="s">
        <v>180</v>
      </c>
      <c r="U35" s="4">
        <f t="shared" si="3"/>
        <v>-4.6658734575438627</v>
      </c>
      <c r="V35" s="4">
        <f t="shared" si="0"/>
        <v>-5.0651325836335719</v>
      </c>
      <c r="W35" s="4">
        <f t="shared" si="0"/>
        <v>-4.547843822833868</v>
      </c>
      <c r="X35" s="4">
        <f t="shared" si="0"/>
        <v>-3.718706125929514</v>
      </c>
      <c r="Z35">
        <v>-461.60312099999999</v>
      </c>
      <c r="AA35">
        <v>-461.60879</v>
      </c>
      <c r="AB35">
        <v>-461.58510999999999</v>
      </c>
      <c r="AC35">
        <v>-461.54353800000001</v>
      </c>
      <c r="AE35" s="4">
        <f t="shared" si="4"/>
        <v>-4.3060098437189742</v>
      </c>
      <c r="AF35" s="4">
        <f t="shared" si="5"/>
        <v>-4.4602724041192925</v>
      </c>
      <c r="AG35" s="4">
        <f t="shared" si="6"/>
        <v>-3.8159017161189377</v>
      </c>
      <c r="AH35" s="4">
        <f t="shared" si="7"/>
        <v>-2.6846610809196525</v>
      </c>
    </row>
    <row r="36" spans="3:34" x14ac:dyDescent="0.2">
      <c r="G36" t="s">
        <v>163</v>
      </c>
      <c r="H36">
        <v>-462.94227000000001</v>
      </c>
      <c r="O36" s="1"/>
      <c r="Q36" s="6"/>
    </row>
    <row r="37" spans="3:34" x14ac:dyDescent="0.2">
      <c r="G37" t="s">
        <v>206</v>
      </c>
      <c r="H37">
        <v>-462.94236999999998</v>
      </c>
    </row>
    <row r="38" spans="3:34" x14ac:dyDescent="0.2">
      <c r="G38" t="s">
        <v>177</v>
      </c>
      <c r="H38">
        <v>-462.94321000000002</v>
      </c>
      <c r="P38" s="1" t="s">
        <v>249</v>
      </c>
      <c r="Q38" s="1" t="s">
        <v>249</v>
      </c>
      <c r="R38" s="1" t="s">
        <v>267</v>
      </c>
      <c r="S38" s="21" t="s">
        <v>252</v>
      </c>
      <c r="T38" s="21" t="s">
        <v>252</v>
      </c>
      <c r="U38" s="21" t="s">
        <v>253</v>
      </c>
      <c r="V38" s="21" t="s">
        <v>254</v>
      </c>
      <c r="W38" s="1" t="s">
        <v>112</v>
      </c>
      <c r="X38" s="22" t="s">
        <v>255</v>
      </c>
      <c r="Y38" s="22" t="s">
        <v>256</v>
      </c>
      <c r="Z38" s="1" t="s">
        <v>262</v>
      </c>
      <c r="AA38" s="1" t="s">
        <v>258</v>
      </c>
      <c r="AB38" s="1" t="s">
        <v>274</v>
      </c>
      <c r="AC38" s="1" t="s">
        <v>265</v>
      </c>
    </row>
    <row r="39" spans="3:34" x14ac:dyDescent="0.2">
      <c r="G39" t="s">
        <v>207</v>
      </c>
      <c r="H39">
        <v>-462.94465000000002</v>
      </c>
      <c r="O39" s="1" t="s">
        <v>257</v>
      </c>
      <c r="P39" s="1"/>
      <c r="Q39" s="1"/>
      <c r="R39" s="1"/>
      <c r="S39" s="21"/>
      <c r="T39" s="21"/>
      <c r="U39" s="21"/>
      <c r="V39" s="21"/>
      <c r="W39" s="1"/>
      <c r="X39">
        <v>-0.17587</v>
      </c>
      <c r="Y39">
        <v>-9.7879999999999995E-2</v>
      </c>
    </row>
    <row r="40" spans="3:34" x14ac:dyDescent="0.2">
      <c r="G40" t="s">
        <v>142</v>
      </c>
      <c r="H40">
        <v>-462.94466</v>
      </c>
      <c r="O40" s="1" t="s">
        <v>78</v>
      </c>
      <c r="P40">
        <v>1.1870000000000001</v>
      </c>
      <c r="Q40">
        <v>1.1919999999999999</v>
      </c>
      <c r="R40">
        <v>179.12</v>
      </c>
      <c r="S40">
        <v>471.09370000000001</v>
      </c>
      <c r="T40">
        <v>540.15729999999996</v>
      </c>
      <c r="U40">
        <v>1251.116</v>
      </c>
      <c r="V40">
        <v>2333.3912999999998</v>
      </c>
      <c r="X40">
        <v>-0.14407</v>
      </c>
      <c r="Y40">
        <v>-8.8169999999999998E-2</v>
      </c>
      <c r="Z40" s="6">
        <f>W56</f>
        <v>-9.6817E-2</v>
      </c>
      <c r="AA40" s="6">
        <f>X56</f>
        <v>9.6846000000000015E-2</v>
      </c>
      <c r="AB40" s="6">
        <f>U25</f>
        <v>-0.23691232586791588</v>
      </c>
      <c r="AC40" s="6">
        <f>AB56</f>
        <v>-0.51567067742775818</v>
      </c>
    </row>
    <row r="41" spans="3:34" x14ac:dyDescent="0.2">
      <c r="G41" t="s">
        <v>170</v>
      </c>
      <c r="H41">
        <v>-462.94653</v>
      </c>
      <c r="O41" s="1" t="s">
        <v>79</v>
      </c>
      <c r="P41">
        <v>1.1819999999999999</v>
      </c>
      <c r="Q41">
        <v>1.196</v>
      </c>
      <c r="R41">
        <v>178.22</v>
      </c>
      <c r="S41">
        <v>476.10359999999997</v>
      </c>
      <c r="T41">
        <v>540.65409999999997</v>
      </c>
      <c r="U41">
        <v>1265.635</v>
      </c>
      <c r="V41">
        <v>2325.3245999999999</v>
      </c>
      <c r="W41">
        <v>-61.164900000000003</v>
      </c>
      <c r="X41">
        <v>-0.14491999999999999</v>
      </c>
      <c r="Y41">
        <v>-8.7999999999999995E-2</v>
      </c>
      <c r="Z41" s="6">
        <f t="shared" ref="Z41:AA41" si="8">W57</f>
        <v>-0.102702</v>
      </c>
      <c r="AA41" s="6">
        <f t="shared" si="8"/>
        <v>0.10286999999999999</v>
      </c>
      <c r="AB41" s="6">
        <f t="shared" ref="AB41:AB50" si="9">U26</f>
        <v>-0.22139191769236927</v>
      </c>
      <c r="AC41" s="6">
        <f t="shared" ref="AC41:AC50" si="10">AB57</f>
        <v>-0.49470794925280431</v>
      </c>
    </row>
    <row r="42" spans="3:34" x14ac:dyDescent="0.2">
      <c r="G42" t="s">
        <v>208</v>
      </c>
      <c r="H42">
        <v>-462.94686999999999</v>
      </c>
      <c r="O42" s="1" t="s">
        <v>80</v>
      </c>
      <c r="P42">
        <v>1.248</v>
      </c>
      <c r="Q42">
        <v>1.3720000000000001</v>
      </c>
      <c r="R42">
        <v>149.72999999999999</v>
      </c>
      <c r="S42">
        <v>510.17590000000001</v>
      </c>
      <c r="T42">
        <v>726.322</v>
      </c>
      <c r="U42">
        <v>1004.4648</v>
      </c>
      <c r="V42">
        <v>1606.127</v>
      </c>
      <c r="X42">
        <v>-0.19111</v>
      </c>
      <c r="Y42">
        <v>-0.12679000000000001</v>
      </c>
      <c r="Z42" s="6">
        <f t="shared" ref="Z42:AA42" si="11">W58</f>
        <v>0.56385399999999997</v>
      </c>
      <c r="AA42" s="6">
        <f t="shared" si="11"/>
        <v>-0.56383300000000003</v>
      </c>
      <c r="AB42" s="6">
        <f t="shared" si="9"/>
        <v>-1.7525232874285357</v>
      </c>
      <c r="AC42" s="6">
        <f t="shared" si="10"/>
        <v>-1.7866493549880684</v>
      </c>
    </row>
    <row r="43" spans="3:34" x14ac:dyDescent="0.2">
      <c r="G43" t="s">
        <v>209</v>
      </c>
      <c r="H43">
        <v>-462.94713000000002</v>
      </c>
      <c r="O43" s="1" t="s">
        <v>81</v>
      </c>
      <c r="P43">
        <v>1.1870000000000001</v>
      </c>
      <c r="Q43">
        <v>1.9930000000000001</v>
      </c>
      <c r="R43">
        <v>109.14</v>
      </c>
      <c r="S43">
        <v>408.67309999999998</v>
      </c>
      <c r="T43">
        <v>442.822</v>
      </c>
      <c r="U43">
        <v>764.92840000000001</v>
      </c>
      <c r="V43">
        <v>1877.5052000000001</v>
      </c>
      <c r="W43">
        <v>-387.53100000000001</v>
      </c>
      <c r="X43">
        <v>-0.18618000000000001</v>
      </c>
      <c r="Y43">
        <v>-0.13203999999999999</v>
      </c>
      <c r="Z43" s="6">
        <f t="shared" ref="Z43:AA43" si="12">W59</f>
        <v>0.48786399999999996</v>
      </c>
      <c r="AA43" s="6">
        <f t="shared" si="12"/>
        <v>-0.48794999999999999</v>
      </c>
      <c r="AB43" s="6">
        <f t="shared" si="9"/>
        <v>-1.1150043170403328</v>
      </c>
      <c r="AC43" s="6">
        <f t="shared" si="10"/>
        <v>4.7413646673990035</v>
      </c>
    </row>
    <row r="44" spans="3:34" x14ac:dyDescent="0.2">
      <c r="G44" t="s">
        <v>157</v>
      </c>
      <c r="H44">
        <v>-462.95078999999998</v>
      </c>
      <c r="O44" s="1" t="s">
        <v>82</v>
      </c>
      <c r="P44">
        <v>1.2310000000000001</v>
      </c>
      <c r="Q44">
        <v>3.363</v>
      </c>
      <c r="R44">
        <v>132.97999999999999</v>
      </c>
      <c r="S44">
        <v>459.38119999999998</v>
      </c>
      <c r="T44">
        <v>527.96759999999995</v>
      </c>
      <c r="U44">
        <v>688.32190000000003</v>
      </c>
      <c r="V44">
        <v>1660.0328</v>
      </c>
      <c r="X44">
        <v>-0.19025</v>
      </c>
      <c r="Y44">
        <v>-0.14359</v>
      </c>
      <c r="Z44" s="6">
        <f t="shared" ref="Z44:AA44" si="13">W60</f>
        <v>0.75310799999999989</v>
      </c>
      <c r="AA44" s="6">
        <f t="shared" si="13"/>
        <v>-0.75312000000000001</v>
      </c>
      <c r="AB44" s="6">
        <f t="shared" si="9"/>
        <v>-3.2746638628908813</v>
      </c>
      <c r="AC44" s="6">
        <f t="shared" si="10"/>
        <v>3.6568354375486458</v>
      </c>
    </row>
    <row r="45" spans="3:34" x14ac:dyDescent="0.2">
      <c r="G45" t="s">
        <v>139</v>
      </c>
      <c r="H45">
        <v>-462.95164999999997</v>
      </c>
      <c r="O45" s="1" t="s">
        <v>116</v>
      </c>
      <c r="P45">
        <v>1.222</v>
      </c>
      <c r="Q45">
        <v>3.4609999999999999</v>
      </c>
      <c r="R45">
        <v>146.59</v>
      </c>
      <c r="S45">
        <v>451.73110000000003</v>
      </c>
      <c r="T45">
        <v>518.79420000000005</v>
      </c>
      <c r="U45">
        <v>687.06790000000001</v>
      </c>
      <c r="V45">
        <v>1712.6282000000001</v>
      </c>
      <c r="W45">
        <v>-97.790300000000002</v>
      </c>
      <c r="X45">
        <v>-0.17781</v>
      </c>
      <c r="Y45">
        <v>-0.13288</v>
      </c>
      <c r="Z45" s="6">
        <f t="shared" ref="Z45:AA45" si="14">W61</f>
        <v>0.74248700000000001</v>
      </c>
      <c r="AA45" s="6">
        <f t="shared" si="14"/>
        <v>-0.74261400000000011</v>
      </c>
      <c r="AB45" s="6">
        <f t="shared" si="9"/>
        <v>-2.8869273799751376</v>
      </c>
      <c r="AC45" s="6">
        <f t="shared" si="10"/>
        <v>3.9166774004647849</v>
      </c>
    </row>
    <row r="46" spans="3:34" x14ac:dyDescent="0.2">
      <c r="G46" t="s">
        <v>146</v>
      </c>
      <c r="H46">
        <v>-462.95580999999999</v>
      </c>
      <c r="O46" s="1" t="s">
        <v>115</v>
      </c>
      <c r="P46">
        <v>1.2509999999999999</v>
      </c>
      <c r="Q46">
        <v>3.0950000000000002</v>
      </c>
      <c r="R46">
        <v>129.58000000000001</v>
      </c>
      <c r="S46">
        <v>429.26769999999999</v>
      </c>
      <c r="T46">
        <v>487.47660000000002</v>
      </c>
      <c r="U46">
        <v>690.17520000000002</v>
      </c>
      <c r="V46">
        <v>1554.9685999999999</v>
      </c>
      <c r="X46">
        <v>-0.18808</v>
      </c>
      <c r="Y46">
        <v>-0.12375</v>
      </c>
      <c r="Z46" s="6">
        <f t="shared" ref="Z46:AA46" si="15">W62</f>
        <v>0.84813900000000009</v>
      </c>
      <c r="AA46" s="6">
        <f t="shared" si="15"/>
        <v>-0.84819800000000001</v>
      </c>
      <c r="AB46" s="6">
        <f t="shared" si="9"/>
        <v>-3.101800078598421</v>
      </c>
      <c r="AC46" s="6">
        <f t="shared" si="10"/>
        <v>3.5752707618415549</v>
      </c>
    </row>
    <row r="47" spans="3:34" x14ac:dyDescent="0.2">
      <c r="G47" t="s">
        <v>176</v>
      </c>
      <c r="H47">
        <v>-462.95888000000002</v>
      </c>
      <c r="O47" s="1" t="s">
        <v>116</v>
      </c>
      <c r="P47">
        <v>1.222</v>
      </c>
      <c r="Q47">
        <v>3.4609999999999999</v>
      </c>
      <c r="R47">
        <v>146.59</v>
      </c>
      <c r="S47">
        <v>451.73110000000003</v>
      </c>
      <c r="T47">
        <v>518.79420000000005</v>
      </c>
      <c r="U47">
        <v>687.06790000000001</v>
      </c>
      <c r="V47">
        <v>1712.6282000000001</v>
      </c>
      <c r="W47">
        <v>-296.91379999999998</v>
      </c>
      <c r="X47">
        <v>-0.17781</v>
      </c>
      <c r="Y47">
        <v>-0.13288</v>
      </c>
      <c r="Z47" s="6">
        <f t="shared" ref="Z47:AA47" si="16">W63</f>
        <v>0.74248700000000001</v>
      </c>
      <c r="AA47" s="6">
        <f t="shared" si="16"/>
        <v>-0.74261400000000011</v>
      </c>
      <c r="AB47" s="6">
        <f t="shared" si="9"/>
        <v>-2.8869273799751376</v>
      </c>
      <c r="AC47" s="6">
        <f t="shared" si="10"/>
        <v>3.9166774004647849</v>
      </c>
    </row>
    <row r="48" spans="3:34" x14ac:dyDescent="0.2">
      <c r="G48" t="s">
        <v>161</v>
      </c>
      <c r="H48">
        <v>-462.95934999999997</v>
      </c>
      <c r="O48" s="1" t="s">
        <v>117</v>
      </c>
      <c r="P48">
        <v>1.3520000000000001</v>
      </c>
      <c r="Q48">
        <v>3.9</v>
      </c>
      <c r="R48">
        <v>65.41</v>
      </c>
      <c r="S48">
        <v>515.19209999999998</v>
      </c>
      <c r="T48">
        <v>616.05060000000003</v>
      </c>
      <c r="U48">
        <v>945.07929999999999</v>
      </c>
      <c r="V48">
        <v>1163.9477999999999</v>
      </c>
      <c r="X48">
        <v>-0.19298000000000001</v>
      </c>
      <c r="Y48">
        <v>-0.1206</v>
      </c>
      <c r="Z48" s="6">
        <f t="shared" ref="Z48:AA48" si="17">W64</f>
        <v>0.84181099999999998</v>
      </c>
      <c r="AA48" s="6">
        <f t="shared" si="17"/>
        <v>-0.84159899999999999</v>
      </c>
      <c r="AB48" s="6">
        <f t="shared" si="9"/>
        <v>-2.9516816271851849</v>
      </c>
      <c r="AC48" s="6">
        <f t="shared" si="10"/>
        <v>4.3811887732541326</v>
      </c>
    </row>
    <row r="49" spans="7:29" x14ac:dyDescent="0.2">
      <c r="G49" t="s">
        <v>210</v>
      </c>
      <c r="H49">
        <v>-462.95994999999999</v>
      </c>
      <c r="O49" s="1" t="s">
        <v>179</v>
      </c>
      <c r="P49">
        <v>2.0779999999999998</v>
      </c>
      <c r="Q49">
        <v>4.1689999999999996</v>
      </c>
      <c r="R49">
        <v>49.05</v>
      </c>
      <c r="S49">
        <v>538.61760000000004</v>
      </c>
      <c r="T49">
        <v>733.26739999999995</v>
      </c>
      <c r="U49">
        <v>799.40210000000002</v>
      </c>
      <c r="V49">
        <v>945.80190000000005</v>
      </c>
      <c r="W49">
        <v>-384.97280000000001</v>
      </c>
      <c r="X49">
        <v>-0.20655000000000001</v>
      </c>
      <c r="Y49">
        <v>-0.14798</v>
      </c>
      <c r="Z49" s="6">
        <f t="shared" ref="Z49:AA49" si="18">W65</f>
        <v>0.99167200000000011</v>
      </c>
      <c r="AA49" s="6">
        <f t="shared" si="18"/>
        <v>-0.99177799999999994</v>
      </c>
      <c r="AB49" s="6">
        <f t="shared" si="9"/>
        <v>-1.7722089752179095</v>
      </c>
      <c r="AC49" s="6">
        <f t="shared" si="10"/>
        <v>12.646562065222296</v>
      </c>
    </row>
    <row r="50" spans="7:29" x14ac:dyDescent="0.2">
      <c r="G50" t="s">
        <v>125</v>
      </c>
      <c r="H50">
        <v>-462.96127999999999</v>
      </c>
      <c r="O50" s="1" t="s">
        <v>180</v>
      </c>
      <c r="P50">
        <v>3.242</v>
      </c>
      <c r="Q50">
        <v>4.3259999999999996</v>
      </c>
      <c r="R50">
        <v>49.8</v>
      </c>
      <c r="S50">
        <v>651.78179999999998</v>
      </c>
      <c r="T50">
        <v>697.72540000000004</v>
      </c>
      <c r="U50">
        <v>713.70140000000004</v>
      </c>
      <c r="V50">
        <v>810.08010000000002</v>
      </c>
      <c r="X50">
        <v>-0.19849</v>
      </c>
      <c r="Y50">
        <v>-0.13732</v>
      </c>
      <c r="Z50" s="6">
        <f t="shared" ref="Z50:AA50" si="19">W66</f>
        <v>1.125583</v>
      </c>
      <c r="AA50" s="6">
        <f t="shared" si="19"/>
        <v>-1.1254690000000001</v>
      </c>
      <c r="AB50" s="6">
        <f t="shared" si="9"/>
        <v>-4.6658734575438627</v>
      </c>
      <c r="AC50" s="6">
        <f t="shared" si="10"/>
        <v>15.450734506896701</v>
      </c>
    </row>
    <row r="51" spans="7:29" x14ac:dyDescent="0.2">
      <c r="G51" t="s">
        <v>175</v>
      </c>
      <c r="H51">
        <v>-462.96152000000001</v>
      </c>
      <c r="V51" s="5"/>
      <c r="X51" s="5"/>
    </row>
    <row r="52" spans="7:29" x14ac:dyDescent="0.2">
      <c r="G52" t="s">
        <v>147</v>
      </c>
      <c r="H52">
        <v>-462.96197999999998</v>
      </c>
    </row>
    <row r="53" spans="7:29" x14ac:dyDescent="0.2">
      <c r="G53" t="s">
        <v>150</v>
      </c>
      <c r="H53">
        <v>-462.96354000000002</v>
      </c>
      <c r="W53" s="1" t="s">
        <v>262</v>
      </c>
      <c r="X53" s="1" t="s">
        <v>258</v>
      </c>
      <c r="Z53" s="1" t="s">
        <v>266</v>
      </c>
      <c r="AA53" s="1" t="s">
        <v>264</v>
      </c>
      <c r="AB53" s="1" t="s">
        <v>265</v>
      </c>
    </row>
    <row r="54" spans="7:29" x14ac:dyDescent="0.2">
      <c r="G54" t="s">
        <v>172</v>
      </c>
      <c r="H54">
        <v>-462.96645999999998</v>
      </c>
      <c r="P54" s="24" t="s">
        <v>259</v>
      </c>
      <c r="Q54" s="24"/>
      <c r="R54" s="24"/>
      <c r="S54" s="24"/>
      <c r="T54" s="23" t="s">
        <v>260</v>
      </c>
      <c r="U54" s="5" t="s">
        <v>261</v>
      </c>
      <c r="V54" s="5" t="s">
        <v>261</v>
      </c>
    </row>
    <row r="55" spans="7:29" x14ac:dyDescent="0.2">
      <c r="G55" t="s">
        <v>128</v>
      </c>
      <c r="H55">
        <v>-462.96816999999999</v>
      </c>
      <c r="O55" s="1" t="s">
        <v>257</v>
      </c>
      <c r="P55">
        <v>-1.7E-5</v>
      </c>
      <c r="Q55">
        <v>-1.5E-5</v>
      </c>
      <c r="R55">
        <v>-3.9999999999999998E-6</v>
      </c>
      <c r="S55">
        <v>-1.0000000000000001E-5</v>
      </c>
      <c r="T55">
        <v>0.32795800000000003</v>
      </c>
      <c r="U55">
        <v>-0.16397100000000001</v>
      </c>
      <c r="V55">
        <v>-0.16397100000000001</v>
      </c>
    </row>
    <row r="56" spans="7:29" x14ac:dyDescent="0.2">
      <c r="G56" t="s">
        <v>121</v>
      </c>
      <c r="H56">
        <v>-462.96917000000002</v>
      </c>
      <c r="O56" s="1" t="s">
        <v>78</v>
      </c>
      <c r="P56">
        <v>-2.1340999999999999E-2</v>
      </c>
      <c r="Q56">
        <v>-2.1333000000000001E-2</v>
      </c>
      <c r="R56">
        <v>-3.6343E-2</v>
      </c>
      <c r="S56">
        <v>-1.78E-2</v>
      </c>
      <c r="T56">
        <v>0.34867900000000002</v>
      </c>
      <c r="U56">
        <v>-0.132191</v>
      </c>
      <c r="V56">
        <v>-0.119642</v>
      </c>
      <c r="W56" s="6">
        <f>SUM(P56:S56)</f>
        <v>-9.6817E-2</v>
      </c>
      <c r="X56" s="6">
        <f>SUM(T56:V56)</f>
        <v>9.6846000000000015E-2</v>
      </c>
      <c r="Z56" s="2">
        <v>-273.92221000000001</v>
      </c>
      <c r="AA56" s="2">
        <v>-188.92251999999999</v>
      </c>
      <c r="AB56" s="6">
        <f>U25-((Z56-$P$23)-(AA56-$B$3))*$B$2</f>
        <v>-0.51567067742775818</v>
      </c>
    </row>
    <row r="57" spans="7:29" x14ac:dyDescent="0.2">
      <c r="G57" t="s">
        <v>145</v>
      </c>
      <c r="H57">
        <v>-463.02553</v>
      </c>
      <c r="O57" s="1" t="s">
        <v>79</v>
      </c>
      <c r="P57">
        <v>-1.8405999999999999E-2</v>
      </c>
      <c r="Q57">
        <v>-3.7525999999999997E-2</v>
      </c>
      <c r="R57">
        <v>-1.8405000000000001E-2</v>
      </c>
      <c r="S57">
        <v>-2.8365000000000001E-2</v>
      </c>
      <c r="T57">
        <v>0.34891899999999998</v>
      </c>
      <c r="U57">
        <v>-0.12427299999999999</v>
      </c>
      <c r="V57">
        <v>-0.121776</v>
      </c>
      <c r="W57" s="6">
        <f t="shared" ref="W57:W66" si="20">SUM(P57:S57)</f>
        <v>-0.102702</v>
      </c>
      <c r="X57" s="6">
        <f t="shared" ref="X57:X66" si="21">SUM(T57:V57)</f>
        <v>0.10286999999999999</v>
      </c>
      <c r="Z57" s="2">
        <v>-273.92221999999998</v>
      </c>
      <c r="AA57" s="2">
        <v>-188.92232999999999</v>
      </c>
      <c r="AB57" s="6">
        <f t="shared" ref="AB57:AB66" si="22">U26-((Z57-$P$23)-(AA57-$B$3))*$B$2</f>
        <v>-0.49470794925280431</v>
      </c>
    </row>
    <row r="58" spans="7:29" x14ac:dyDescent="0.2">
      <c r="G58" s="10" t="s">
        <v>159</v>
      </c>
      <c r="H58" s="10">
        <v>-463.02652999999998</v>
      </c>
      <c r="O58" s="1" t="s">
        <v>80</v>
      </c>
      <c r="P58">
        <v>0.19419900000000001</v>
      </c>
      <c r="Q58">
        <v>0.22753300000000001</v>
      </c>
      <c r="R58">
        <v>8.7181999999999996E-2</v>
      </c>
      <c r="S58">
        <v>5.4940000000000003E-2</v>
      </c>
      <c r="T58">
        <v>3.356E-2</v>
      </c>
      <c r="U58">
        <v>-0.30182599999999998</v>
      </c>
      <c r="V58">
        <v>-0.29556700000000002</v>
      </c>
      <c r="W58" s="6">
        <f t="shared" si="20"/>
        <v>0.56385399999999997</v>
      </c>
      <c r="X58" s="6">
        <f t="shared" si="21"/>
        <v>-0.56383300000000003</v>
      </c>
      <c r="Z58" s="2">
        <v>-273.90147000000002</v>
      </c>
      <c r="AA58" s="2">
        <v>-188.89278999999999</v>
      </c>
      <c r="AB58" s="6">
        <f t="shared" si="22"/>
        <v>-1.7866493549880684</v>
      </c>
    </row>
    <row r="59" spans="7:29" x14ac:dyDescent="0.2">
      <c r="O59" s="1" t="s">
        <v>81</v>
      </c>
      <c r="P59">
        <v>0.166548</v>
      </c>
      <c r="Q59">
        <v>0.21227799999999999</v>
      </c>
      <c r="R59">
        <v>6.6414000000000001E-2</v>
      </c>
      <c r="S59">
        <v>4.2624000000000002E-2</v>
      </c>
      <c r="T59">
        <v>6.9207000000000005E-2</v>
      </c>
      <c r="U59">
        <v>-0.408499</v>
      </c>
      <c r="V59">
        <v>-0.14865800000000001</v>
      </c>
      <c r="W59" s="6">
        <f t="shared" si="20"/>
        <v>0.48786399999999996</v>
      </c>
      <c r="X59" s="6">
        <f t="shared" si="21"/>
        <v>-0.48794999999999999</v>
      </c>
      <c r="Z59" s="2">
        <v>-273.89731999999998</v>
      </c>
      <c r="AA59" s="2">
        <v>-188.67216999999999</v>
      </c>
      <c r="AB59" s="6">
        <f t="shared" si="22"/>
        <v>4.7413646673990035</v>
      </c>
    </row>
    <row r="60" spans="7:29" x14ac:dyDescent="0.2">
      <c r="O60" s="1" t="s">
        <v>82</v>
      </c>
      <c r="P60">
        <v>0.21198900000000001</v>
      </c>
      <c r="Q60">
        <v>0.15274799999999999</v>
      </c>
      <c r="R60">
        <v>0.327741</v>
      </c>
      <c r="S60">
        <v>6.0630000000000003E-2</v>
      </c>
      <c r="T60">
        <v>-9.8637000000000002E-2</v>
      </c>
      <c r="U60">
        <v>-0.236175</v>
      </c>
      <c r="V60">
        <v>-0.41830800000000001</v>
      </c>
      <c r="W60" s="6">
        <f t="shared" si="20"/>
        <v>0.75310799999999989</v>
      </c>
      <c r="X60" s="6">
        <f t="shared" si="21"/>
        <v>-0.75312000000000001</v>
      </c>
      <c r="Z60" s="2">
        <v>-273.8956</v>
      </c>
      <c r="AA60" s="2">
        <v>-188.63094000000001</v>
      </c>
      <c r="AB60" s="6">
        <f t="shared" si="22"/>
        <v>3.6568354375486458</v>
      </c>
    </row>
    <row r="61" spans="7:29" x14ac:dyDescent="0.2">
      <c r="O61" s="1" t="s">
        <v>116</v>
      </c>
      <c r="P61">
        <v>0.236596</v>
      </c>
      <c r="Q61">
        <v>0.149369</v>
      </c>
      <c r="R61">
        <v>0.30430400000000002</v>
      </c>
      <c r="S61">
        <v>5.2218000000000001E-2</v>
      </c>
      <c r="T61">
        <v>-9.3372999999999998E-2</v>
      </c>
      <c r="U61">
        <v>-0.22869900000000001</v>
      </c>
      <c r="V61">
        <v>-0.42054200000000003</v>
      </c>
      <c r="W61" s="6">
        <f t="shared" si="20"/>
        <v>0.74248700000000001</v>
      </c>
      <c r="X61" s="6">
        <f t="shared" si="21"/>
        <v>-0.74261400000000011</v>
      </c>
      <c r="Z61" s="2">
        <v>-273.88306</v>
      </c>
      <c r="AA61" s="2">
        <v>-188.62309999999999</v>
      </c>
      <c r="AB61" s="6">
        <f t="shared" si="22"/>
        <v>3.9166774004647849</v>
      </c>
    </row>
    <row r="62" spans="7:29" x14ac:dyDescent="0.2">
      <c r="O62" s="1" t="s">
        <v>115</v>
      </c>
      <c r="P62">
        <v>0.32444600000000001</v>
      </c>
      <c r="Q62">
        <v>0.338451</v>
      </c>
      <c r="R62">
        <v>0.12984200000000001</v>
      </c>
      <c r="S62">
        <v>5.5399999999999998E-2</v>
      </c>
      <c r="T62">
        <v>-0.13792499999999999</v>
      </c>
      <c r="U62">
        <v>-0.40628999999999998</v>
      </c>
      <c r="V62">
        <v>-0.303983</v>
      </c>
      <c r="W62" s="6">
        <f t="shared" si="20"/>
        <v>0.84813900000000009</v>
      </c>
      <c r="X62" s="6">
        <f t="shared" si="21"/>
        <v>-0.84819800000000001</v>
      </c>
      <c r="Z62" s="2">
        <v>-273.8741</v>
      </c>
      <c r="AA62" s="2">
        <v>-188.61878999999999</v>
      </c>
      <c r="AB62" s="6">
        <f t="shared" si="22"/>
        <v>3.5752707618415549</v>
      </c>
    </row>
    <row r="63" spans="7:29" x14ac:dyDescent="0.2">
      <c r="O63" s="1" t="s">
        <v>116</v>
      </c>
      <c r="P63">
        <v>0.236596</v>
      </c>
      <c r="Q63">
        <v>0.149369</v>
      </c>
      <c r="R63">
        <v>0.30430400000000002</v>
      </c>
      <c r="S63">
        <v>5.2218000000000001E-2</v>
      </c>
      <c r="T63">
        <v>-9.3372999999999998E-2</v>
      </c>
      <c r="U63">
        <v>-0.22869900000000001</v>
      </c>
      <c r="V63">
        <v>-0.42054200000000003</v>
      </c>
      <c r="W63" s="6">
        <f t="shared" si="20"/>
        <v>0.74248700000000001</v>
      </c>
      <c r="X63" s="6">
        <f t="shared" si="21"/>
        <v>-0.74261400000000011</v>
      </c>
      <c r="Z63" s="2">
        <v>-273.88306</v>
      </c>
      <c r="AA63" s="2">
        <v>-188.62309999999999</v>
      </c>
      <c r="AB63" s="6">
        <f t="shared" si="22"/>
        <v>3.9166774004647849</v>
      </c>
    </row>
    <row r="64" spans="7:29" x14ac:dyDescent="0.2">
      <c r="O64" s="1" t="s">
        <v>117</v>
      </c>
      <c r="P64">
        <v>0.347634</v>
      </c>
      <c r="Q64">
        <v>0.26389000000000001</v>
      </c>
      <c r="R64">
        <v>0.15493699999999999</v>
      </c>
      <c r="S64">
        <v>7.535E-2</v>
      </c>
      <c r="T64">
        <v>-0.189165</v>
      </c>
      <c r="U64">
        <v>-0.28617999999999999</v>
      </c>
      <c r="V64">
        <v>-0.36625400000000002</v>
      </c>
      <c r="W64" s="6">
        <f t="shared" si="20"/>
        <v>0.84181099999999998</v>
      </c>
      <c r="X64" s="6">
        <f t="shared" si="21"/>
        <v>-0.84159899999999999</v>
      </c>
      <c r="Z64" s="2">
        <v>-273.86054999999999</v>
      </c>
      <c r="AA64" s="2">
        <v>-188.58114</v>
      </c>
      <c r="AB64" s="6">
        <f t="shared" si="22"/>
        <v>4.3811887732541326</v>
      </c>
    </row>
    <row r="65" spans="15:28" x14ac:dyDescent="0.2">
      <c r="O65" s="1" t="s">
        <v>179</v>
      </c>
      <c r="P65">
        <v>0.35328500000000002</v>
      </c>
      <c r="Q65">
        <v>0.29740100000000003</v>
      </c>
      <c r="R65">
        <v>0.23828099999999999</v>
      </c>
      <c r="S65">
        <v>0.102705</v>
      </c>
      <c r="T65">
        <v>-0.23724300000000001</v>
      </c>
      <c r="U65">
        <v>-0.35230499999999998</v>
      </c>
      <c r="V65">
        <v>-0.40222999999999998</v>
      </c>
      <c r="W65" s="6">
        <f t="shared" si="20"/>
        <v>0.99167200000000011</v>
      </c>
      <c r="X65" s="6">
        <f t="shared" si="21"/>
        <v>-0.99177799999999994</v>
      </c>
      <c r="Z65" s="2">
        <v>-273.83843000000002</v>
      </c>
      <c r="AA65" s="2">
        <v>-188.29862</v>
      </c>
      <c r="AB65" s="6">
        <f t="shared" si="22"/>
        <v>12.646562065222296</v>
      </c>
    </row>
    <row r="66" spans="15:28" x14ac:dyDescent="0.2">
      <c r="O66" s="1" t="s">
        <v>180</v>
      </c>
      <c r="P66">
        <v>0.35073799999999999</v>
      </c>
      <c r="Q66">
        <v>0.38162499999999999</v>
      </c>
      <c r="R66">
        <v>0.18173400000000001</v>
      </c>
      <c r="S66">
        <v>0.21148600000000001</v>
      </c>
      <c r="T66">
        <v>-0.35503299999999999</v>
      </c>
      <c r="U66">
        <v>-0.40656500000000001</v>
      </c>
      <c r="V66">
        <v>-0.363871</v>
      </c>
      <c r="W66" s="6">
        <f t="shared" si="20"/>
        <v>1.125583</v>
      </c>
      <c r="X66" s="6">
        <f t="shared" si="21"/>
        <v>-1.1254690000000001</v>
      </c>
      <c r="Z66" s="2">
        <v>-273.87470000000002</v>
      </c>
      <c r="AA66" s="2">
        <v>-188.12549999999999</v>
      </c>
      <c r="AB66" s="6">
        <f t="shared" si="22"/>
        <v>15.450734506896701</v>
      </c>
    </row>
  </sheetData>
  <mergeCells count="1">
    <mergeCell ref="P54:S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7F9C-2805-D143-8D4D-5F6BB9E5CEAB}">
  <dimension ref="A1:AY76"/>
  <sheetViews>
    <sheetView tabSelected="1" topLeftCell="O19" workbookViewId="0">
      <selection activeCell="X37" sqref="X37"/>
    </sheetView>
  </sheetViews>
  <sheetFormatPr baseColWidth="10" defaultRowHeight="16" x14ac:dyDescent="0.2"/>
  <sheetData>
    <row r="1" spans="1:35" x14ac:dyDescent="0.2">
      <c r="A1" s="1" t="s">
        <v>0</v>
      </c>
    </row>
    <row r="2" spans="1:35" x14ac:dyDescent="0.2">
      <c r="A2" s="1" t="s">
        <v>83</v>
      </c>
      <c r="B2">
        <v>27.211600000000001</v>
      </c>
    </row>
    <row r="3" spans="1:35" x14ac:dyDescent="0.2">
      <c r="A3" s="1" t="s">
        <v>77</v>
      </c>
      <c r="B3">
        <v>-188.9225659</v>
      </c>
      <c r="AI3">
        <v>-188.6945073</v>
      </c>
    </row>
    <row r="4" spans="1:35" x14ac:dyDescent="0.2">
      <c r="A4" s="1" t="s">
        <v>113</v>
      </c>
      <c r="B4">
        <f>$B$3+$B$28</f>
        <v>-569.85422590000007</v>
      </c>
      <c r="O4" s="25"/>
      <c r="S4" s="6"/>
    </row>
    <row r="5" spans="1:35" x14ac:dyDescent="0.2">
      <c r="O5" s="25"/>
      <c r="S5" s="6"/>
    </row>
    <row r="6" spans="1:35" x14ac:dyDescent="0.2">
      <c r="A6" s="1" t="s">
        <v>118</v>
      </c>
      <c r="B6" s="1"/>
      <c r="C6" s="1" t="s">
        <v>5</v>
      </c>
      <c r="D6" s="1"/>
      <c r="E6" s="1" t="s">
        <v>6</v>
      </c>
      <c r="F6" s="1"/>
      <c r="G6" s="1" t="s">
        <v>7</v>
      </c>
      <c r="H6" s="1"/>
      <c r="I6" s="1" t="s">
        <v>8</v>
      </c>
      <c r="J6" s="1"/>
      <c r="S6" s="6"/>
    </row>
    <row r="7" spans="1:35" x14ac:dyDescent="0.2">
      <c r="A7" t="s">
        <v>119</v>
      </c>
      <c r="B7">
        <v>-380.83753999999999</v>
      </c>
      <c r="C7" t="s">
        <v>140</v>
      </c>
      <c r="D7">
        <v>-569.86166000000003</v>
      </c>
      <c r="E7" t="s">
        <v>135</v>
      </c>
      <c r="F7">
        <v>-569.86941000000002</v>
      </c>
      <c r="G7" t="s">
        <v>121</v>
      </c>
      <c r="H7">
        <v>-569.86332000000004</v>
      </c>
      <c r="I7" t="s">
        <v>167</v>
      </c>
      <c r="J7">
        <v>-569.68436999999994</v>
      </c>
      <c r="S7" s="6"/>
    </row>
    <row r="8" spans="1:35" x14ac:dyDescent="0.2">
      <c r="A8" t="s">
        <v>120</v>
      </c>
      <c r="B8">
        <v>-380.84037999999998</v>
      </c>
      <c r="C8" s="3" t="s">
        <v>141</v>
      </c>
      <c r="D8" s="3">
        <v>-569.87195999999994</v>
      </c>
      <c r="E8" t="s">
        <v>152</v>
      </c>
      <c r="F8">
        <v>-569.87198999999998</v>
      </c>
      <c r="G8" t="s">
        <v>157</v>
      </c>
      <c r="H8">
        <v>-569.86941000000002</v>
      </c>
      <c r="I8" t="s">
        <v>156</v>
      </c>
      <c r="J8">
        <v>-569.73477000000003</v>
      </c>
      <c r="S8" s="6"/>
    </row>
    <row r="9" spans="1:35" x14ac:dyDescent="0.2">
      <c r="A9" t="s">
        <v>121</v>
      </c>
      <c r="B9">
        <v>-380.86011999999999</v>
      </c>
      <c r="C9" s="3" t="s">
        <v>142</v>
      </c>
      <c r="D9" s="3">
        <v>-569.87198999999998</v>
      </c>
      <c r="E9" t="s">
        <v>142</v>
      </c>
      <c r="F9">
        <v>-569.90971000000002</v>
      </c>
      <c r="G9" t="s">
        <v>155</v>
      </c>
      <c r="H9">
        <v>-569.87829999999997</v>
      </c>
      <c r="I9" t="s">
        <v>169</v>
      </c>
      <c r="J9">
        <v>-569.76516000000004</v>
      </c>
      <c r="S9" s="6"/>
      <c r="X9" s="6"/>
    </row>
    <row r="10" spans="1:35" x14ac:dyDescent="0.2">
      <c r="A10" t="s">
        <v>122</v>
      </c>
      <c r="B10">
        <v>-380.86014</v>
      </c>
      <c r="C10" s="3" t="s">
        <v>143</v>
      </c>
      <c r="D10" s="3">
        <v>-569.87201000000005</v>
      </c>
      <c r="E10" t="s">
        <v>147</v>
      </c>
      <c r="F10">
        <v>-569.92571999999996</v>
      </c>
      <c r="G10" t="s">
        <v>158</v>
      </c>
      <c r="H10">
        <v>-569.88018</v>
      </c>
      <c r="I10" t="s">
        <v>131</v>
      </c>
      <c r="J10">
        <v>-569.83312999999998</v>
      </c>
      <c r="S10" s="6"/>
      <c r="X10" s="6"/>
    </row>
    <row r="11" spans="1:35" x14ac:dyDescent="0.2">
      <c r="A11" t="s">
        <v>123</v>
      </c>
      <c r="B11">
        <v>-380.87533999999999</v>
      </c>
      <c r="C11" s="7" t="s">
        <v>144</v>
      </c>
      <c r="D11" s="7">
        <v>-569.88313000000005</v>
      </c>
      <c r="E11" t="s">
        <v>153</v>
      </c>
      <c r="F11">
        <v>-569.92696000000001</v>
      </c>
      <c r="G11" t="s">
        <v>159</v>
      </c>
      <c r="H11">
        <v>-569.90971000000002</v>
      </c>
      <c r="I11" t="s">
        <v>170</v>
      </c>
      <c r="J11">
        <v>-569.84298999999999</v>
      </c>
      <c r="S11" s="6"/>
    </row>
    <row r="12" spans="1:35" x14ac:dyDescent="0.2">
      <c r="A12" t="s">
        <v>124</v>
      </c>
      <c r="B12">
        <v>-380.91980999999998</v>
      </c>
      <c r="C12" t="s">
        <v>145</v>
      </c>
      <c r="D12">
        <v>-569.88818000000003</v>
      </c>
      <c r="E12" t="s">
        <v>144</v>
      </c>
      <c r="F12">
        <v>-569.92710999999997</v>
      </c>
      <c r="G12" t="s">
        <v>160</v>
      </c>
      <c r="H12">
        <v>-569.91276000000005</v>
      </c>
      <c r="I12" t="s">
        <v>171</v>
      </c>
      <c r="J12">
        <v>-569.84820999999999</v>
      </c>
      <c r="S12" s="6"/>
    </row>
    <row r="13" spans="1:35" x14ac:dyDescent="0.2">
      <c r="A13" t="s">
        <v>125</v>
      </c>
      <c r="B13">
        <v>-380.92412999999999</v>
      </c>
      <c r="C13" t="s">
        <v>146</v>
      </c>
      <c r="D13">
        <v>-569.90971000000002</v>
      </c>
      <c r="E13" t="s">
        <v>154</v>
      </c>
      <c r="F13">
        <v>-569.92791</v>
      </c>
      <c r="G13" t="s">
        <v>156</v>
      </c>
      <c r="H13">
        <v>-569.91553999999996</v>
      </c>
      <c r="I13" t="s">
        <v>135</v>
      </c>
      <c r="J13">
        <v>-569.85290999999995</v>
      </c>
      <c r="S13" s="6"/>
    </row>
    <row r="14" spans="1:35" x14ac:dyDescent="0.2">
      <c r="A14" t="s">
        <v>126</v>
      </c>
      <c r="B14">
        <v>-380.92414000000002</v>
      </c>
      <c r="C14" s="8" t="s">
        <v>147</v>
      </c>
      <c r="D14" s="8">
        <v>-569.91359999999997</v>
      </c>
      <c r="E14" t="s">
        <v>155</v>
      </c>
      <c r="F14">
        <v>-569.92791999999997</v>
      </c>
      <c r="G14" t="s">
        <v>161</v>
      </c>
      <c r="H14">
        <v>-569.92345999999998</v>
      </c>
      <c r="I14" t="s">
        <v>172</v>
      </c>
      <c r="J14">
        <v>-569.85812999999996</v>
      </c>
      <c r="S14" s="6"/>
    </row>
    <row r="15" spans="1:35" x14ac:dyDescent="0.2">
      <c r="A15" t="s">
        <v>127</v>
      </c>
      <c r="B15">
        <v>-380.92415</v>
      </c>
      <c r="C15" s="8" t="s">
        <v>124</v>
      </c>
      <c r="D15" s="8">
        <v>-569.92791999999997</v>
      </c>
      <c r="E15" t="s">
        <v>134</v>
      </c>
      <c r="F15">
        <v>-569.94817</v>
      </c>
      <c r="G15" t="s">
        <v>146</v>
      </c>
      <c r="H15">
        <v>-569.92484000000002</v>
      </c>
      <c r="I15" t="s">
        <v>173</v>
      </c>
      <c r="J15">
        <v>-569.85868000000005</v>
      </c>
      <c r="S15" s="6"/>
    </row>
    <row r="16" spans="1:35" x14ac:dyDescent="0.2">
      <c r="A16" t="s">
        <v>128</v>
      </c>
      <c r="B16">
        <v>-380.92415999999997</v>
      </c>
      <c r="C16" t="s">
        <v>148</v>
      </c>
      <c r="D16">
        <v>-569.93780000000004</v>
      </c>
      <c r="E16" t="s">
        <v>156</v>
      </c>
      <c r="F16">
        <v>-569.94845999999995</v>
      </c>
      <c r="G16" t="s">
        <v>162</v>
      </c>
      <c r="H16">
        <v>-569.92598999999996</v>
      </c>
      <c r="I16" t="s">
        <v>174</v>
      </c>
      <c r="J16">
        <v>-569.86765000000003</v>
      </c>
      <c r="P16" s="1" t="s">
        <v>0</v>
      </c>
      <c r="AI16" s="1" t="s">
        <v>263</v>
      </c>
    </row>
    <row r="17" spans="1:51" x14ac:dyDescent="0.2">
      <c r="A17" t="s">
        <v>129</v>
      </c>
      <c r="B17">
        <v>-380.92417999999998</v>
      </c>
      <c r="C17" s="8" t="s">
        <v>149</v>
      </c>
      <c r="D17" s="8">
        <v>-569.93787999999995</v>
      </c>
      <c r="E17" t="s">
        <v>124</v>
      </c>
      <c r="F17">
        <v>-569.96261000000004</v>
      </c>
      <c r="G17" t="s">
        <v>163</v>
      </c>
      <c r="H17">
        <v>-569.92696000000001</v>
      </c>
      <c r="I17" t="s">
        <v>175</v>
      </c>
      <c r="J17">
        <v>-569.87080000000003</v>
      </c>
    </row>
    <row r="18" spans="1:51" x14ac:dyDescent="0.2">
      <c r="A18" t="s">
        <v>130</v>
      </c>
      <c r="B18">
        <v>-380.92421999999999</v>
      </c>
      <c r="C18" t="s">
        <v>150</v>
      </c>
      <c r="D18">
        <v>-569.94312000000002</v>
      </c>
      <c r="G18" t="s">
        <v>164</v>
      </c>
      <c r="H18">
        <v>-569.92791999999997</v>
      </c>
      <c r="I18" s="8" t="s">
        <v>176</v>
      </c>
      <c r="J18" s="8">
        <v>-569.87197000000003</v>
      </c>
      <c r="Z18" s="1" t="s">
        <v>274</v>
      </c>
    </row>
    <row r="19" spans="1:51" x14ac:dyDescent="0.2">
      <c r="A19" t="s">
        <v>131</v>
      </c>
      <c r="B19">
        <v>-380.92423000000002</v>
      </c>
      <c r="C19" t="s">
        <v>151</v>
      </c>
      <c r="D19">
        <v>-569.95892000000003</v>
      </c>
      <c r="G19" t="s">
        <v>165</v>
      </c>
      <c r="H19">
        <v>-569.93380999999999</v>
      </c>
      <c r="I19" t="s">
        <v>2</v>
      </c>
      <c r="J19">
        <v>-569.87198999999998</v>
      </c>
      <c r="Q19" s="1">
        <v>1</v>
      </c>
      <c r="R19" s="1">
        <v>3</v>
      </c>
      <c r="S19" s="1">
        <v>5</v>
      </c>
      <c r="T19" s="1">
        <v>7</v>
      </c>
      <c r="U19" s="1">
        <v>9</v>
      </c>
      <c r="V19" s="1">
        <v>11</v>
      </c>
      <c r="W19" s="1">
        <v>13</v>
      </c>
      <c r="X19" s="1">
        <v>15</v>
      </c>
      <c r="Z19" s="1">
        <v>1</v>
      </c>
      <c r="AA19" s="1">
        <v>3</v>
      </c>
      <c r="AB19" s="1">
        <v>5</v>
      </c>
      <c r="AC19" s="1">
        <v>7</v>
      </c>
      <c r="AD19" s="1">
        <v>9</v>
      </c>
      <c r="AE19" s="1">
        <v>11</v>
      </c>
      <c r="AF19" s="1">
        <v>13</v>
      </c>
      <c r="AG19" s="1">
        <v>15</v>
      </c>
    </row>
    <row r="20" spans="1:51" x14ac:dyDescent="0.2">
      <c r="A20" t="s">
        <v>3</v>
      </c>
      <c r="B20">
        <v>-380.92444</v>
      </c>
      <c r="G20" t="s">
        <v>2</v>
      </c>
      <c r="H20">
        <v>-569.94219999999996</v>
      </c>
      <c r="I20" t="s">
        <v>162</v>
      </c>
      <c r="J20">
        <v>-569.87669000000005</v>
      </c>
      <c r="P20" s="1" t="s">
        <v>118</v>
      </c>
      <c r="Q20">
        <f>B28</f>
        <v>-380.93166000000002</v>
      </c>
      <c r="R20">
        <v>-380.95726289999999</v>
      </c>
      <c r="S20">
        <v>-380.97162680000002</v>
      </c>
      <c r="T20">
        <v>-380.97711909999998</v>
      </c>
      <c r="U20">
        <v>-381.00131349999998</v>
      </c>
      <c r="V20">
        <v>-380.98352010000002</v>
      </c>
      <c r="W20">
        <v>-381.00067580000001</v>
      </c>
      <c r="X20">
        <v>-380.95607200000001</v>
      </c>
      <c r="AI20">
        <v>-379.51421599999998</v>
      </c>
      <c r="AJ20">
        <v>-379.52249499999999</v>
      </c>
      <c r="AK20">
        <v>-379.52186</v>
      </c>
      <c r="AL20">
        <v>-379.51678199999998</v>
      </c>
      <c r="AM20">
        <v>-379.52406200000001</v>
      </c>
      <c r="AN20">
        <v>-379.50390099999998</v>
      </c>
      <c r="AO20">
        <v>-379.47835500000002</v>
      </c>
      <c r="AP20">
        <v>-379.45176099999998</v>
      </c>
    </row>
    <row r="21" spans="1:51" x14ac:dyDescent="0.2">
      <c r="A21" t="s">
        <v>132</v>
      </c>
      <c r="B21">
        <v>-380.92446000000001</v>
      </c>
      <c r="G21" t="s">
        <v>124</v>
      </c>
      <c r="H21">
        <v>-569.94347000000005</v>
      </c>
      <c r="I21" s="8" t="s">
        <v>166</v>
      </c>
      <c r="J21" s="8">
        <v>-569.87710000000004</v>
      </c>
      <c r="P21" s="1" t="s">
        <v>235</v>
      </c>
      <c r="Q21">
        <f t="shared" ref="Q21:X21" si="0">Q20+$B$3</f>
        <v>-569.85422590000007</v>
      </c>
      <c r="R21">
        <f t="shared" si="0"/>
        <v>-569.87982880000004</v>
      </c>
      <c r="S21">
        <f t="shared" si="0"/>
        <v>-569.89419270000008</v>
      </c>
      <c r="T21">
        <f t="shared" si="0"/>
        <v>-569.89968499999998</v>
      </c>
      <c r="U21">
        <f t="shared" si="0"/>
        <v>-569.92387940000003</v>
      </c>
      <c r="V21">
        <f t="shared" si="0"/>
        <v>-569.90608599999996</v>
      </c>
      <c r="W21">
        <f t="shared" si="0"/>
        <v>-569.92324170000006</v>
      </c>
      <c r="X21">
        <f t="shared" si="0"/>
        <v>-569.87863790000006</v>
      </c>
      <c r="Z21" s="4">
        <f t="shared" ref="Z21:AG21" si="1">(Q21-$Q$21)*$B$2</f>
        <v>0</v>
      </c>
      <c r="AA21" s="4">
        <f t="shared" si="1"/>
        <v>-0.69669587363910535</v>
      </c>
      <c r="AB21" s="4">
        <f t="shared" si="1"/>
        <v>-1.0875605748800536</v>
      </c>
      <c r="AC21" s="4">
        <f t="shared" si="1"/>
        <v>-1.2370148455573529</v>
      </c>
      <c r="AD21" s="4">
        <f t="shared" si="1"/>
        <v>-1.895383180598871</v>
      </c>
      <c r="AE21" s="4">
        <f t="shared" si="1"/>
        <v>-1.4111962971568783</v>
      </c>
      <c r="AF21" s="4">
        <f t="shared" si="1"/>
        <v>-1.8780303432796817</v>
      </c>
      <c r="AG21" s="4">
        <f t="shared" si="1"/>
        <v>-0.66428957919956166</v>
      </c>
      <c r="AI21">
        <f>AI20+$AI$3</f>
        <v>-568.20872329999997</v>
      </c>
      <c r="AJ21">
        <f t="shared" ref="AJ21:AP21" si="2">AJ20+$AI$3</f>
        <v>-568.21700229999999</v>
      </c>
      <c r="AK21">
        <f t="shared" si="2"/>
        <v>-568.2163673</v>
      </c>
      <c r="AL21">
        <f t="shared" si="2"/>
        <v>-568.21128929999998</v>
      </c>
      <c r="AM21">
        <f t="shared" si="2"/>
        <v>-568.21856930000001</v>
      </c>
      <c r="AN21">
        <f t="shared" si="2"/>
        <v>-568.19840829999998</v>
      </c>
      <c r="AO21">
        <f t="shared" si="2"/>
        <v>-568.17286230000002</v>
      </c>
      <c r="AP21">
        <f t="shared" si="2"/>
        <v>-568.14626829999997</v>
      </c>
      <c r="AR21" s="4">
        <f>(AI21-$AI$21)*$B$2</f>
        <v>0</v>
      </c>
      <c r="AS21" s="4">
        <f t="shared" ref="AS21:AY36" si="3">(AJ21-$AI$21)*$B$2</f>
        <v>-0.22528483640043301</v>
      </c>
      <c r="AT21" s="4">
        <f t="shared" si="3"/>
        <v>-0.20800547040074879</v>
      </c>
      <c r="AU21" s="4">
        <f t="shared" si="3"/>
        <v>-6.9824965600044156E-2</v>
      </c>
      <c r="AV21" s="4">
        <f t="shared" si="3"/>
        <v>-0.26792541360105193</v>
      </c>
      <c r="AW21" s="4">
        <f t="shared" si="3"/>
        <v>0.28068765399976636</v>
      </c>
      <c r="AX21" s="4">
        <f t="shared" si="3"/>
        <v>0.9758351875987592</v>
      </c>
      <c r="AY21" s="4">
        <f t="shared" si="3"/>
        <v>1.699500477999998</v>
      </c>
    </row>
    <row r="22" spans="1:51" x14ac:dyDescent="0.2">
      <c r="A22" t="s">
        <v>133</v>
      </c>
      <c r="B22">
        <v>-380.92446999999999</v>
      </c>
      <c r="G22" t="s">
        <v>134</v>
      </c>
      <c r="H22">
        <v>-569.94676000000004</v>
      </c>
      <c r="I22" s="8" t="s">
        <v>134</v>
      </c>
      <c r="J22" s="8">
        <v>-569.87774000000002</v>
      </c>
      <c r="P22" s="1" t="s">
        <v>78</v>
      </c>
      <c r="Q22">
        <v>-569.87198769999998</v>
      </c>
      <c r="R22">
        <v>-569.9077446</v>
      </c>
      <c r="S22">
        <v>-569.91597060000004</v>
      </c>
      <c r="T22">
        <v>-569.92094410000004</v>
      </c>
      <c r="U22">
        <v>-569.93564670000001</v>
      </c>
      <c r="V22">
        <v>-569.92383650199997</v>
      </c>
      <c r="W22">
        <v>-569.91773969999997</v>
      </c>
      <c r="X22">
        <v>-569.88945023099996</v>
      </c>
      <c r="Y22" s="1" t="s">
        <v>78</v>
      </c>
      <c r="Z22" s="4">
        <f t="shared" ref="Z22:Z36" si="4">(Q22-$Q$21)*$B$2</f>
        <v>-0.48332699687735792</v>
      </c>
      <c r="AA22" s="4">
        <f t="shared" ref="AA22:AA32" si="5">(R22-$Q$21)*$B$2</f>
        <v>-1.4563294569180099</v>
      </c>
      <c r="AB22" s="4">
        <f t="shared" ref="AB22:AB32" si="6">(S22-$Q$21)*$B$2</f>
        <v>-1.6801720785189906</v>
      </c>
      <c r="AC22" s="4">
        <f t="shared" ref="AC22:AC32" si="7">(T22-$Q$21)*$B$2</f>
        <v>-1.8155089711191408</v>
      </c>
      <c r="AD22" s="4">
        <f t="shared" ref="AD22:AD32" si="8">(U22-$Q$21)*$B$2</f>
        <v>-2.2155902412781652</v>
      </c>
      <c r="AE22" s="4">
        <f t="shared" ref="AE22:AE32" si="9">(V22-$Q$21)*$B$2</f>
        <v>-1.8942158573804213</v>
      </c>
      <c r="AF22" s="4">
        <f t="shared" ref="AF22:AF32" si="10">(W22-$Q$21)*$B$2</f>
        <v>-1.7283121200771709</v>
      </c>
      <c r="AG22" s="4">
        <f t="shared" ref="AG22:AG32" si="11">(X22-$Q$21)*$B$2</f>
        <v>-0.95851040543636734</v>
      </c>
      <c r="AI22">
        <v>-568.22010699999998</v>
      </c>
      <c r="AJ22">
        <v>-568.25188600000001</v>
      </c>
      <c r="AK22">
        <v>-568.26908300000002</v>
      </c>
      <c r="AL22">
        <v>-568.26061400000003</v>
      </c>
      <c r="AM22">
        <v>-568.25290099999995</v>
      </c>
      <c r="AN22">
        <v>-568.23988599999996</v>
      </c>
      <c r="AO22">
        <v>-568.18431699999996</v>
      </c>
      <c r="AP22">
        <v>-568.15948100000003</v>
      </c>
      <c r="AR22" s="4">
        <f t="shared" ref="AR22:AR36" si="12">(AI22-$AI$21)*$B$2</f>
        <v>-0.30976869092028086</v>
      </c>
      <c r="AS22" s="4">
        <f t="shared" si="3"/>
        <v>-1.1745261273210603</v>
      </c>
      <c r="AT22" s="4">
        <f t="shared" si="3"/>
        <v>-1.6424840125213358</v>
      </c>
      <c r="AU22" s="4">
        <f t="shared" si="3"/>
        <v>-1.412028972121582</v>
      </c>
      <c r="AV22" s="4">
        <f t="shared" si="3"/>
        <v>-1.2021459013193865</v>
      </c>
      <c r="AW22" s="4">
        <f t="shared" si="3"/>
        <v>-0.8479869273195012</v>
      </c>
      <c r="AX22" s="4">
        <f t="shared" si="3"/>
        <v>0.66413447308026263</v>
      </c>
      <c r="AY22" s="4">
        <f t="shared" si="3"/>
        <v>1.3399617706785367</v>
      </c>
    </row>
    <row r="23" spans="1:51" x14ac:dyDescent="0.2">
      <c r="A23" t="s">
        <v>134</v>
      </c>
      <c r="B23">
        <v>-380.92448000000002</v>
      </c>
      <c r="G23" t="s">
        <v>166</v>
      </c>
      <c r="H23">
        <v>-569.94808999999998</v>
      </c>
      <c r="I23" t="s">
        <v>177</v>
      </c>
      <c r="J23">
        <v>-569.88089000000002</v>
      </c>
      <c r="P23" s="1" t="s">
        <v>79</v>
      </c>
      <c r="Q23">
        <v>-569.87079879999999</v>
      </c>
      <c r="R23">
        <v>-569.88335110000003</v>
      </c>
      <c r="S23">
        <v>-569.87913100000003</v>
      </c>
      <c r="T23">
        <v>-569.89252569999996</v>
      </c>
      <c r="U23">
        <v>-569.93486659999996</v>
      </c>
      <c r="V23">
        <v>-569.91227713700005</v>
      </c>
      <c r="W23">
        <v>-569.90833338499999</v>
      </c>
      <c r="X23">
        <v>-569.86055424400001</v>
      </c>
      <c r="Y23" s="1" t="s">
        <v>79</v>
      </c>
      <c r="Z23" s="4">
        <f t="shared" si="4"/>
        <v>-0.45097512563767683</v>
      </c>
      <c r="AA23" s="4">
        <f t="shared" si="5"/>
        <v>-0.79254329231872411</v>
      </c>
      <c r="AB23" s="4">
        <f t="shared" si="6"/>
        <v>-0.67770761915878586</v>
      </c>
      <c r="AC23" s="4">
        <f t="shared" si="7"/>
        <v>-1.0421988376770241</v>
      </c>
      <c r="AD23" s="4">
        <f t="shared" si="8"/>
        <v>-2.1943624721170032</v>
      </c>
      <c r="AE23" s="4">
        <f t="shared" si="9"/>
        <v>-1.5796670407484488</v>
      </c>
      <c r="AF23" s="4">
        <f t="shared" si="10"/>
        <v>-1.4723512388237603</v>
      </c>
      <c r="AG23" s="4">
        <f t="shared" si="11"/>
        <v>-0.17220436558875463</v>
      </c>
      <c r="AI23">
        <v>-568.17057</v>
      </c>
      <c r="AJ23">
        <v>-568.18966399999999</v>
      </c>
      <c r="AK23">
        <v>-568.18951700000002</v>
      </c>
      <c r="AL23">
        <v>-568.18705899999998</v>
      </c>
      <c r="AM23">
        <v>-568.19753900000001</v>
      </c>
      <c r="AN23">
        <v>-568.20587899999998</v>
      </c>
      <c r="AO23">
        <v>-568.16866200000004</v>
      </c>
      <c r="AP23">
        <v>-568.15491999999995</v>
      </c>
      <c r="AR23" s="4">
        <f t="shared" si="12"/>
        <v>1.0382123382793551</v>
      </c>
      <c r="AS23" s="4">
        <f t="shared" si="3"/>
        <v>0.51863404787947742</v>
      </c>
      <c r="AT23" s="4">
        <f t="shared" si="3"/>
        <v>0.5226341530786589</v>
      </c>
      <c r="AU23" s="4">
        <f t="shared" si="3"/>
        <v>0.58952026587993578</v>
      </c>
      <c r="AV23" s="4">
        <f t="shared" si="3"/>
        <v>0.30434269787913093</v>
      </c>
      <c r="AW23" s="4">
        <f t="shared" si="3"/>
        <v>7.7397953879795159E-2</v>
      </c>
      <c r="AX23" s="4">
        <f t="shared" si="3"/>
        <v>1.0901320710782016</v>
      </c>
      <c r="AY23" s="4">
        <f t="shared" si="3"/>
        <v>1.464073878280731</v>
      </c>
    </row>
    <row r="24" spans="1:51" x14ac:dyDescent="0.2">
      <c r="A24" t="s">
        <v>135</v>
      </c>
      <c r="B24">
        <v>-380.92858000000001</v>
      </c>
      <c r="G24" t="s">
        <v>167</v>
      </c>
      <c r="H24">
        <v>-569.94817</v>
      </c>
      <c r="I24" t="s">
        <v>124</v>
      </c>
      <c r="J24">
        <v>-569.89175</v>
      </c>
      <c r="P24" s="1" t="s">
        <v>80</v>
      </c>
      <c r="Q24">
        <v>-569.90971019999995</v>
      </c>
      <c r="R24">
        <v>-569.95918010000003</v>
      </c>
      <c r="S24" s="9">
        <v>-569.95804439999995</v>
      </c>
      <c r="T24" s="9">
        <v>-569.96684289999996</v>
      </c>
      <c r="U24">
        <v>-569.96425599999998</v>
      </c>
      <c r="V24">
        <v>-569.98751414900005</v>
      </c>
      <c r="W24">
        <v>-569.934439591</v>
      </c>
      <c r="X24">
        <v>-569.91144326100004</v>
      </c>
      <c r="Y24" s="14" t="s">
        <v>80</v>
      </c>
      <c r="Z24" s="15">
        <f t="shared" si="4"/>
        <v>-1.5098165778766115</v>
      </c>
      <c r="AA24" s="15">
        <f t="shared" si="5"/>
        <v>-2.855971708718692</v>
      </c>
      <c r="AB24" s="15">
        <f t="shared" si="6"/>
        <v>-2.8250674945965932</v>
      </c>
      <c r="AC24" s="15">
        <f t="shared" si="7"/>
        <v>-3.0644887571969117</v>
      </c>
      <c r="AD24" s="15">
        <f t="shared" si="8"/>
        <v>-2.9940950691573751</v>
      </c>
      <c r="AE24" s="15">
        <f t="shared" si="9"/>
        <v>-3.6269865164877118</v>
      </c>
      <c r="AF24" s="15">
        <f t="shared" si="10"/>
        <v>-2.1827428740135932</v>
      </c>
      <c r="AG24" s="15">
        <f t="shared" si="11"/>
        <v>-1.5569759405868075</v>
      </c>
      <c r="AI24">
        <v>-568.25070200000005</v>
      </c>
      <c r="AJ24">
        <v>-568.26945899999998</v>
      </c>
      <c r="AK24">
        <v>-568.26908300000002</v>
      </c>
      <c r="AL24">
        <v>-568.26818100000003</v>
      </c>
      <c r="AM24">
        <v>-568.25290099999995</v>
      </c>
      <c r="AN24">
        <v>-568.227934</v>
      </c>
      <c r="AO24">
        <v>-568.20430799999997</v>
      </c>
      <c r="AP24">
        <v>-568.17102599999998</v>
      </c>
      <c r="AR24" s="4">
        <f t="shared" si="12"/>
        <v>-1.1423075929219708</v>
      </c>
      <c r="AS24" s="4">
        <f t="shared" si="3"/>
        <v>-1.6527155741202524</v>
      </c>
      <c r="AT24" s="4">
        <f t="shared" si="3"/>
        <v>-1.6424840125213358</v>
      </c>
      <c r="AU24" s="4">
        <f t="shared" si="3"/>
        <v>-1.6179391493214337</v>
      </c>
      <c r="AV24" s="4">
        <f t="shared" si="3"/>
        <v>-1.2021459013193865</v>
      </c>
      <c r="AW24" s="4">
        <f t="shared" si="3"/>
        <v>-0.52275388412083146</v>
      </c>
      <c r="AX24" s="4">
        <f t="shared" si="3"/>
        <v>0.12014737748013928</v>
      </c>
      <c r="AY24" s="4">
        <f t="shared" si="3"/>
        <v>1.0258038486797474</v>
      </c>
    </row>
    <row r="25" spans="1:51" x14ac:dyDescent="0.2">
      <c r="A25" t="s">
        <v>136</v>
      </c>
      <c r="B25">
        <v>-380.93083999999999</v>
      </c>
      <c r="G25" t="s">
        <v>138</v>
      </c>
      <c r="H25">
        <v>-569.94817999999998</v>
      </c>
      <c r="I25" t="s">
        <v>178</v>
      </c>
      <c r="J25">
        <v>-569.89377000000002</v>
      </c>
      <c r="P25" s="1" t="s">
        <v>81</v>
      </c>
      <c r="Q25">
        <v>-569.89377449999995</v>
      </c>
      <c r="R25">
        <v>-569.94537790000004</v>
      </c>
      <c r="S25" s="9">
        <v>-569.94547999999998</v>
      </c>
      <c r="T25">
        <v>-569.95381999999995</v>
      </c>
      <c r="U25">
        <v>-569.96097299999997</v>
      </c>
      <c r="V25">
        <v>-569.94001831900005</v>
      </c>
      <c r="W25">
        <v>-569.93363335499998</v>
      </c>
      <c r="X25">
        <v>-569.89383320800005</v>
      </c>
      <c r="Y25" s="14" t="s">
        <v>81</v>
      </c>
      <c r="Z25" s="15">
        <f t="shared" si="4"/>
        <v>-1.0761806837566117</v>
      </c>
      <c r="AA25" s="15">
        <f t="shared" si="5"/>
        <v>-2.4803917631990609</v>
      </c>
      <c r="AB25" s="15">
        <f t="shared" si="6"/>
        <v>-2.4831700675573054</v>
      </c>
      <c r="AC25" s="15">
        <f t="shared" si="7"/>
        <v>-2.7101148115566409</v>
      </c>
      <c r="AD25" s="15">
        <f t="shared" si="8"/>
        <v>-2.9047593863570933</v>
      </c>
      <c r="AE25" s="15">
        <f t="shared" si="9"/>
        <v>-2.334548988859642</v>
      </c>
      <c r="AF25" s="15">
        <f t="shared" si="10"/>
        <v>-2.1608039024755383</v>
      </c>
      <c r="AG25" s="15">
        <f t="shared" si="11"/>
        <v>-1.077778222372048</v>
      </c>
      <c r="AI25">
        <v>-568.23710000000005</v>
      </c>
      <c r="AJ25">
        <v>-568.25508600000001</v>
      </c>
      <c r="AK25">
        <v>-568.25260500000002</v>
      </c>
      <c r="AL25">
        <v>-568.25629400000003</v>
      </c>
      <c r="AM25">
        <v>-568.25361399999997</v>
      </c>
      <c r="AN25">
        <v>-568.23871499999996</v>
      </c>
      <c r="AO25">
        <v>-568.19159100000002</v>
      </c>
      <c r="AP25">
        <v>-568.15471100000002</v>
      </c>
      <c r="AR25" s="4">
        <f t="shared" si="12"/>
        <v>-0.77217540972219723</v>
      </c>
      <c r="AS25" s="4">
        <f t="shared" si="3"/>
        <v>-1.2616032473208574</v>
      </c>
      <c r="AT25" s="4">
        <f t="shared" si="3"/>
        <v>-1.1940912677211608</v>
      </c>
      <c r="AU25" s="4">
        <f t="shared" si="3"/>
        <v>-1.2944748601213918</v>
      </c>
      <c r="AV25" s="4">
        <f t="shared" si="3"/>
        <v>-1.2215477721198991</v>
      </c>
      <c r="AW25" s="4">
        <f t="shared" si="3"/>
        <v>-0.81612214371951841</v>
      </c>
      <c r="AX25" s="4">
        <f t="shared" si="3"/>
        <v>0.46619729467884263</v>
      </c>
      <c r="AY25" s="4">
        <f t="shared" si="3"/>
        <v>1.4697611026787467</v>
      </c>
    </row>
    <row r="26" spans="1:51" x14ac:dyDescent="0.2">
      <c r="A26" t="s">
        <v>137</v>
      </c>
      <c r="B26">
        <v>-380.93086</v>
      </c>
      <c r="G26" t="s">
        <v>168</v>
      </c>
      <c r="H26">
        <v>-569.94845999999995</v>
      </c>
      <c r="I26" t="s">
        <v>127</v>
      </c>
      <c r="J26">
        <v>-569.89727000000005</v>
      </c>
      <c r="P26" s="1" t="s">
        <v>82</v>
      </c>
      <c r="Q26">
        <v>-569.90970990000005</v>
      </c>
      <c r="R26">
        <v>-569.95917999999995</v>
      </c>
      <c r="S26" s="9">
        <v>-569.95804439999995</v>
      </c>
      <c r="T26" s="9">
        <v>-569.96684289999996</v>
      </c>
      <c r="U26">
        <v>-569.96425609999994</v>
      </c>
      <c r="V26">
        <v>-569.98751449700001</v>
      </c>
      <c r="W26">
        <v>-569.93443958399996</v>
      </c>
      <c r="X26">
        <v>-569.91144240899996</v>
      </c>
      <c r="Y26" s="1" t="s">
        <v>82</v>
      </c>
      <c r="Z26" s="4">
        <f t="shared" si="4"/>
        <v>-1.5098084143994164</v>
      </c>
      <c r="AA26" s="4">
        <f t="shared" si="5"/>
        <v>-2.8559689875565333</v>
      </c>
      <c r="AB26" s="4">
        <f t="shared" si="6"/>
        <v>-2.8250674945965932</v>
      </c>
      <c r="AC26" s="4">
        <f t="shared" si="7"/>
        <v>-3.0644887571969117</v>
      </c>
      <c r="AD26" s="4">
        <f t="shared" si="8"/>
        <v>-2.9940977903164403</v>
      </c>
      <c r="AE26" s="4">
        <f t="shared" si="9"/>
        <v>-3.626995986123362</v>
      </c>
      <c r="AF26" s="4">
        <f t="shared" si="10"/>
        <v>-2.1827426835313144</v>
      </c>
      <c r="AG26" s="4">
        <f t="shared" si="11"/>
        <v>-1.5569527563013026</v>
      </c>
      <c r="AI26">
        <v>-568.25070200000005</v>
      </c>
      <c r="AJ26">
        <v>-568.26945899999998</v>
      </c>
      <c r="AK26">
        <v>-568.26908300000002</v>
      </c>
      <c r="AL26">
        <v>-568.26818100000003</v>
      </c>
      <c r="AM26">
        <v>-568.25289999999995</v>
      </c>
      <c r="AN26">
        <v>-568.227935</v>
      </c>
      <c r="AO26">
        <v>-568.20430799999997</v>
      </c>
      <c r="AP26">
        <v>-568.17021899999997</v>
      </c>
      <c r="AR26" s="4">
        <f t="shared" si="12"/>
        <v>-1.1423075929219708</v>
      </c>
      <c r="AS26" s="4">
        <f t="shared" si="3"/>
        <v>-1.6527155741202524</v>
      </c>
      <c r="AT26" s="4">
        <f t="shared" si="3"/>
        <v>-1.6424840125213358</v>
      </c>
      <c r="AU26" s="4">
        <f t="shared" si="3"/>
        <v>-1.6179391493214337</v>
      </c>
      <c r="AV26" s="4">
        <f t="shared" si="3"/>
        <v>-1.2021186897194551</v>
      </c>
      <c r="AW26" s="4">
        <f t="shared" si="3"/>
        <v>-0.52278109572076281</v>
      </c>
      <c r="AX26" s="4">
        <f t="shared" si="3"/>
        <v>0.12014737748013928</v>
      </c>
      <c r="AY26" s="4">
        <f t="shared" si="3"/>
        <v>1.0477636098799892</v>
      </c>
    </row>
    <row r="27" spans="1:51" x14ac:dyDescent="0.2">
      <c r="A27" t="s">
        <v>138</v>
      </c>
      <c r="B27">
        <v>-380.93162000000001</v>
      </c>
      <c r="G27" t="s">
        <v>145</v>
      </c>
      <c r="H27">
        <v>-569.95246999999995</v>
      </c>
      <c r="P27" s="1" t="s">
        <v>114</v>
      </c>
      <c r="Q27">
        <v>-569.89174639999999</v>
      </c>
      <c r="R27">
        <v>-569.93394049999995</v>
      </c>
      <c r="S27">
        <v>-569.93670870000005</v>
      </c>
      <c r="T27">
        <v>-569.94103829999995</v>
      </c>
      <c r="U27">
        <v>-569.94681360000004</v>
      </c>
      <c r="V27">
        <v>-569.93379430799996</v>
      </c>
      <c r="W27">
        <v>-569.93363301800002</v>
      </c>
      <c r="X27">
        <v>-569.89383321100001</v>
      </c>
      <c r="Y27" s="1" t="s">
        <v>114</v>
      </c>
      <c r="Z27" s="4">
        <f t="shared" si="4"/>
        <v>-1.0209928377976636</v>
      </c>
      <c r="AA27" s="4">
        <f t="shared" si="5"/>
        <v>-2.1691618093565914</v>
      </c>
      <c r="AB27" s="4">
        <f t="shared" si="6"/>
        <v>-2.2444889604794493</v>
      </c>
      <c r="AC27" s="4">
        <f t="shared" si="7"/>
        <v>-2.3623043038365048</v>
      </c>
      <c r="AD27" s="4">
        <f t="shared" si="8"/>
        <v>-2.51945945731911</v>
      </c>
      <c r="AE27" s="4">
        <f t="shared" si="9"/>
        <v>-2.1651836911297089</v>
      </c>
      <c r="AF27" s="4">
        <f t="shared" si="10"/>
        <v>-2.1607947321674166</v>
      </c>
      <c r="AG27" s="4">
        <f t="shared" si="11"/>
        <v>-1.0777783040059847</v>
      </c>
      <c r="AI27">
        <v>-568.22466199999997</v>
      </c>
      <c r="AJ27">
        <v>-568.243021</v>
      </c>
      <c r="AK27">
        <v>-568.24128900000005</v>
      </c>
      <c r="AL27">
        <v>-568.24216200000001</v>
      </c>
      <c r="AM27">
        <v>-568.23690899999997</v>
      </c>
      <c r="AN27">
        <v>-568.21440099999995</v>
      </c>
      <c r="AO27">
        <v>-568.20014500000002</v>
      </c>
      <c r="AP27">
        <v>-568.14902700000005</v>
      </c>
      <c r="AR27" s="4">
        <f t="shared" si="12"/>
        <v>-0.43371752891979382</v>
      </c>
      <c r="AS27" s="4">
        <f t="shared" si="3"/>
        <v>-0.93329529332067029</v>
      </c>
      <c r="AT27" s="4">
        <f t="shared" si="3"/>
        <v>-0.88616480212210658</v>
      </c>
      <c r="AU27" s="4">
        <f t="shared" si="3"/>
        <v>-0.90992052892090758</v>
      </c>
      <c r="AV27" s="4">
        <f t="shared" si="3"/>
        <v>-0.76697799411985146</v>
      </c>
      <c r="AW27" s="4">
        <f t="shared" si="3"/>
        <v>-0.15449930131941111</v>
      </c>
      <c r="AX27" s="4">
        <f t="shared" si="3"/>
        <v>0.23342926827874128</v>
      </c>
      <c r="AY27" s="4">
        <f t="shared" si="3"/>
        <v>1.6244318370780342</v>
      </c>
    </row>
    <row r="28" spans="1:51" x14ac:dyDescent="0.2">
      <c r="A28" t="s">
        <v>139</v>
      </c>
      <c r="B28">
        <v>-380.93166000000002</v>
      </c>
      <c r="G28" t="s">
        <v>144</v>
      </c>
      <c r="H28">
        <v>-569.95797000000005</v>
      </c>
      <c r="P28" s="1" t="s">
        <v>115</v>
      </c>
      <c r="Q28">
        <v>-569.92791599999998</v>
      </c>
      <c r="R28">
        <v>-569.96212560000004</v>
      </c>
      <c r="S28">
        <v>-569.95453440000006</v>
      </c>
      <c r="T28">
        <v>-569.96179559999996</v>
      </c>
      <c r="U28">
        <v>-569.96541590000004</v>
      </c>
      <c r="V28">
        <v>-569.96593999900006</v>
      </c>
      <c r="W28">
        <v>-569.945168878</v>
      </c>
      <c r="X28">
        <v>-569.90547598000001</v>
      </c>
      <c r="Y28" s="1" t="s">
        <v>115</v>
      </c>
      <c r="Z28" s="4">
        <f t="shared" si="4"/>
        <v>-2.0052255251574951</v>
      </c>
      <c r="AA28" s="4">
        <f t="shared" si="5"/>
        <v>-2.9361234765189588</v>
      </c>
      <c r="AB28" s="4">
        <f t="shared" si="6"/>
        <v>-2.7295547785995322</v>
      </c>
      <c r="AC28" s="4">
        <f t="shared" si="7"/>
        <v>-2.927143648516882</v>
      </c>
      <c r="AD28" s="4">
        <f t="shared" si="8"/>
        <v>-3.0256578039990489</v>
      </c>
      <c r="AE28" s="4">
        <f t="shared" si="9"/>
        <v>-3.0399193763479246</v>
      </c>
      <c r="AF28" s="4">
        <f t="shared" si="10"/>
        <v>-2.4747039401428954</v>
      </c>
      <c r="AG28" s="4">
        <f t="shared" si="11"/>
        <v>-1.3945966769261384</v>
      </c>
      <c r="AI28">
        <v>-568.25185499999998</v>
      </c>
      <c r="AJ28">
        <v>-568.26561400000003</v>
      </c>
      <c r="AK28">
        <v>-568.25987699999996</v>
      </c>
      <c r="AL28">
        <v>-568.26061400000003</v>
      </c>
      <c r="AM28">
        <v>-568.25752299999999</v>
      </c>
      <c r="AN28">
        <v>-568.26214900000002</v>
      </c>
      <c r="AO28">
        <v>-568.20389499999999</v>
      </c>
      <c r="AP28">
        <v>-568.16354899999999</v>
      </c>
      <c r="AR28" s="4">
        <f t="shared" si="12"/>
        <v>-1.1736825677200966</v>
      </c>
      <c r="AS28" s="4">
        <f t="shared" si="3"/>
        <v>-1.5480869721214581</v>
      </c>
      <c r="AT28" s="4">
        <f t="shared" si="3"/>
        <v>-1.3919740229196245</v>
      </c>
      <c r="AU28" s="4">
        <f t="shared" si="3"/>
        <v>-1.412028972121582</v>
      </c>
      <c r="AV28" s="4">
        <f t="shared" si="3"/>
        <v>-1.3279179165204835</v>
      </c>
      <c r="AW28" s="4">
        <f t="shared" si="3"/>
        <v>-1.4537987781213058</v>
      </c>
      <c r="AX28" s="4">
        <f t="shared" si="3"/>
        <v>0.13138576827960746</v>
      </c>
      <c r="AY28" s="4">
        <f t="shared" si="3"/>
        <v>1.2292649818795953</v>
      </c>
    </row>
    <row r="29" spans="1:51" x14ac:dyDescent="0.2">
      <c r="G29" t="s">
        <v>142</v>
      </c>
      <c r="H29">
        <v>-569.96261000000004</v>
      </c>
      <c r="P29" s="1" t="s">
        <v>116</v>
      </c>
      <c r="Q29">
        <v>-569.91383980000001</v>
      </c>
      <c r="R29">
        <v>-569.94047479999995</v>
      </c>
      <c r="S29">
        <v>-569.93830160000005</v>
      </c>
      <c r="T29">
        <v>-569.93134239999995</v>
      </c>
      <c r="U29">
        <v>-569.94835869999997</v>
      </c>
      <c r="V29">
        <v>-569.93029565999996</v>
      </c>
      <c r="W29">
        <v>-569.90729151999994</v>
      </c>
      <c r="X29">
        <v>-569.90784158700001</v>
      </c>
      <c r="Y29" s="1" t="s">
        <v>116</v>
      </c>
      <c r="Z29" s="4">
        <f t="shared" si="4"/>
        <v>-1.6221896012381269</v>
      </c>
      <c r="AA29" s="4">
        <f t="shared" si="5"/>
        <v>-2.3469705672365491</v>
      </c>
      <c r="AB29" s="4">
        <f t="shared" si="6"/>
        <v>-2.2878343181192169</v>
      </c>
      <c r="AC29" s="4">
        <f t="shared" si="7"/>
        <v>-2.0984633513965871</v>
      </c>
      <c r="AD29" s="4">
        <f t="shared" si="8"/>
        <v>-2.5615041004772121</v>
      </c>
      <c r="AE29" s="4">
        <f t="shared" si="9"/>
        <v>-2.0699798812127912</v>
      </c>
      <c r="AF29" s="4">
        <f t="shared" si="10"/>
        <v>-1.4440004251884693</v>
      </c>
      <c r="AG29" s="4">
        <f t="shared" si="11"/>
        <v>-1.4589686283673804</v>
      </c>
      <c r="AI29">
        <v>-568.23470699999996</v>
      </c>
      <c r="AJ29">
        <v>-568.24770999999998</v>
      </c>
      <c r="AK29">
        <v>-568.24472000000003</v>
      </c>
      <c r="AL29">
        <v>-568.23852599999998</v>
      </c>
      <c r="AM29">
        <v>-568.218165</v>
      </c>
      <c r="AN29">
        <v>-568.23107700000003</v>
      </c>
      <c r="AO29">
        <v>-568.17444499999999</v>
      </c>
      <c r="AP29">
        <v>-568.17913699999997</v>
      </c>
      <c r="AR29" s="4">
        <f t="shared" si="12"/>
        <v>-0.70705805091954832</v>
      </c>
      <c r="AS29" s="4">
        <f t="shared" si="3"/>
        <v>-1.0608904857202579</v>
      </c>
      <c r="AT29" s="4">
        <f t="shared" si="3"/>
        <v>-0.97952780172150133</v>
      </c>
      <c r="AU29" s="4">
        <f t="shared" si="3"/>
        <v>-0.81097915132012888</v>
      </c>
      <c r="AV29" s="4">
        <f t="shared" si="3"/>
        <v>-0.25692376372067666</v>
      </c>
      <c r="AW29" s="4">
        <f t="shared" si="3"/>
        <v>-0.60827994292145104</v>
      </c>
      <c r="AX29" s="4">
        <f t="shared" si="3"/>
        <v>0.93276738827952832</v>
      </c>
      <c r="AY29" s="4">
        <f t="shared" si="3"/>
        <v>0.80509056108014676</v>
      </c>
    </row>
    <row r="30" spans="1:51" x14ac:dyDescent="0.2">
      <c r="P30" s="1" t="s">
        <v>117</v>
      </c>
      <c r="Q30">
        <v>-569.94817490000003</v>
      </c>
      <c r="R30">
        <v>-569.98370999999997</v>
      </c>
      <c r="S30" s="9">
        <v>-569.99074800000005</v>
      </c>
      <c r="T30">
        <v>-569.98533099999997</v>
      </c>
      <c r="U30">
        <v>-569.97893750000003</v>
      </c>
      <c r="V30">
        <v>-569.96578776800004</v>
      </c>
      <c r="W30">
        <v>-569.95474764400001</v>
      </c>
      <c r="X30">
        <v>-569.94641159599996</v>
      </c>
      <c r="Y30" s="1" t="s">
        <v>117</v>
      </c>
      <c r="Z30" s="4">
        <f t="shared" si="4"/>
        <v>-2.5565026083987026</v>
      </c>
      <c r="AA30" s="4">
        <f t="shared" si="5"/>
        <v>-3.5234695355572687</v>
      </c>
      <c r="AB30" s="4">
        <f t="shared" si="6"/>
        <v>-3.7149847763594348</v>
      </c>
      <c r="AC30" s="4">
        <f t="shared" si="7"/>
        <v>-3.5675795391572716</v>
      </c>
      <c r="AD30" s="4">
        <f t="shared" si="8"/>
        <v>-3.3936021745587777</v>
      </c>
      <c r="AE30" s="4">
        <f t="shared" si="9"/>
        <v>-3.0357769272679032</v>
      </c>
      <c r="AF30" s="4">
        <f t="shared" si="10"/>
        <v>-2.7353574890286092</v>
      </c>
      <c r="AG30" s="4">
        <f t="shared" si="11"/>
        <v>-2.5085202852705439</v>
      </c>
      <c r="AI30">
        <v>-568.27621699999997</v>
      </c>
      <c r="AJ30">
        <v>-568.29044199999998</v>
      </c>
      <c r="AK30">
        <v>-568.28756699999997</v>
      </c>
      <c r="AL30">
        <v>-568.28533800000002</v>
      </c>
      <c r="AM30">
        <v>-568.28694399999995</v>
      </c>
      <c r="AN30">
        <v>-568.24496299999998</v>
      </c>
      <c r="AO30">
        <v>-568.22545000000002</v>
      </c>
      <c r="AP30">
        <v>-568.207945</v>
      </c>
      <c r="AR30" s="4">
        <f t="shared" si="12"/>
        <v>-1.8366115669199998</v>
      </c>
      <c r="AS30" s="4">
        <f t="shared" si="3"/>
        <v>-2.2236965769202821</v>
      </c>
      <c r="AT30" s="4">
        <f t="shared" si="3"/>
        <v>-2.1454632269198117</v>
      </c>
      <c r="AU30" s="4">
        <f t="shared" si="3"/>
        <v>-2.0848085705213637</v>
      </c>
      <c r="AV30" s="4">
        <f t="shared" si="3"/>
        <v>-2.1285104001193029</v>
      </c>
      <c r="AW30" s="4">
        <f t="shared" si="3"/>
        <v>-0.98614022052027461</v>
      </c>
      <c r="AX30" s="4">
        <f t="shared" si="3"/>
        <v>-0.45516026972134094</v>
      </c>
      <c r="AY30" s="4">
        <f t="shared" si="3"/>
        <v>2.1178788279429272E-2</v>
      </c>
    </row>
    <row r="31" spans="1:51" x14ac:dyDescent="0.2">
      <c r="P31" s="1" t="s">
        <v>179</v>
      </c>
      <c r="Q31">
        <v>-569.94444759999999</v>
      </c>
      <c r="R31">
        <v>-569.98164159999999</v>
      </c>
      <c r="S31">
        <v>-569.9629079</v>
      </c>
      <c r="T31">
        <v>-569.98198009999999</v>
      </c>
      <c r="U31">
        <v>-569.96727899999996</v>
      </c>
      <c r="V31">
        <v>-569.95962899000006</v>
      </c>
      <c r="W31">
        <v>-569.93623945499996</v>
      </c>
      <c r="X31">
        <v>-569.92629999500002</v>
      </c>
      <c r="Y31" s="1" t="s">
        <v>179</v>
      </c>
      <c r="Z31" s="4">
        <f t="shared" si="4"/>
        <v>-2.4550768117176998</v>
      </c>
      <c r="AA31" s="4">
        <f t="shared" si="5"/>
        <v>-3.4671850621176863</v>
      </c>
      <c r="AB31" s="4">
        <f t="shared" si="6"/>
        <v>-2.9574111111981134</v>
      </c>
      <c r="AC31" s="4">
        <f t="shared" si="7"/>
        <v>-3.4763961887176325</v>
      </c>
      <c r="AD31" s="4">
        <f t="shared" si="8"/>
        <v>-3.0763557359569584</v>
      </c>
      <c r="AE31" s="4">
        <f t="shared" si="9"/>
        <v>-2.8681867238434995</v>
      </c>
      <c r="AF31" s="4">
        <f t="shared" si="10"/>
        <v>-2.231720053234993</v>
      </c>
      <c r="AG31" s="4">
        <f t="shared" si="11"/>
        <v>-1.9612514435005879</v>
      </c>
      <c r="AI31">
        <v>-568.27537199999995</v>
      </c>
      <c r="AJ31">
        <v>-568.29040199999997</v>
      </c>
      <c r="AK31">
        <v>-568.269361</v>
      </c>
      <c r="AL31">
        <v>-568.27267200000006</v>
      </c>
      <c r="AM31">
        <v>-568.25773500000003</v>
      </c>
      <c r="AN31">
        <v>-568.24750700000004</v>
      </c>
      <c r="AO31">
        <v>-568.19881499999997</v>
      </c>
      <c r="AP31">
        <v>-568.16904799999998</v>
      </c>
      <c r="AR31" s="4">
        <f t="shared" si="12"/>
        <v>-1.8136177649192751</v>
      </c>
      <c r="AS31" s="4">
        <f t="shared" si="3"/>
        <v>-2.2226081129199362</v>
      </c>
      <c r="AT31" s="4">
        <f t="shared" si="3"/>
        <v>-1.650048837320798</v>
      </c>
      <c r="AU31" s="4">
        <f t="shared" si="3"/>
        <v>-1.7401464449222499</v>
      </c>
      <c r="AV31" s="4">
        <f t="shared" si="3"/>
        <v>-1.3336867757213864</v>
      </c>
      <c r="AW31" s="4">
        <f t="shared" si="3"/>
        <v>-1.0553665309218301</v>
      </c>
      <c r="AX31" s="4">
        <f t="shared" si="3"/>
        <v>0.26962069628017471</v>
      </c>
      <c r="AY31" s="4">
        <f t="shared" si="3"/>
        <v>1.079628393479972</v>
      </c>
    </row>
    <row r="32" spans="1:51" x14ac:dyDescent="0.2">
      <c r="P32" s="1" t="s">
        <v>180</v>
      </c>
      <c r="Q32">
        <v>-569.96260900000004</v>
      </c>
      <c r="R32">
        <v>-569.99414430000002</v>
      </c>
      <c r="S32" s="9">
        <v>-569.99074800000005</v>
      </c>
      <c r="T32">
        <v>-569.98563769999998</v>
      </c>
      <c r="U32">
        <v>-569.99191680000001</v>
      </c>
      <c r="V32">
        <v>-569.96578754400002</v>
      </c>
      <c r="W32">
        <v>-569.96648814000002</v>
      </c>
      <c r="X32">
        <v>-569.94932217899998</v>
      </c>
      <c r="Y32" s="1" t="s">
        <v>180</v>
      </c>
      <c r="Z32" s="4">
        <f t="shared" si="4"/>
        <v>-2.9492775639591589</v>
      </c>
      <c r="AA32" s="4">
        <f t="shared" si="5"/>
        <v>-3.8074035334384293</v>
      </c>
      <c r="AB32" s="4">
        <f t="shared" si="6"/>
        <v>-3.7149847763594348</v>
      </c>
      <c r="AC32" s="4">
        <f t="shared" si="7"/>
        <v>-3.5759253368775461</v>
      </c>
      <c r="AD32" s="4">
        <f t="shared" si="8"/>
        <v>-3.746789694438331</v>
      </c>
      <c r="AE32" s="4">
        <f t="shared" si="9"/>
        <v>-3.0357708318689989</v>
      </c>
      <c r="AF32" s="4">
        <f t="shared" si="10"/>
        <v>-3.0548351699826393</v>
      </c>
      <c r="AG32" s="4">
        <f t="shared" si="11"/>
        <v>-2.5877219056337855</v>
      </c>
      <c r="AI32">
        <v>-568.28553399999998</v>
      </c>
      <c r="AJ32">
        <v>-568.30136200000004</v>
      </c>
      <c r="AK32">
        <v>-568.29526899999996</v>
      </c>
      <c r="AL32">
        <v>-568.29818299999999</v>
      </c>
      <c r="AM32">
        <v>-568.28694399999995</v>
      </c>
      <c r="AN32">
        <v>-568.24496299999998</v>
      </c>
      <c r="AO32">
        <v>-568.21181200000001</v>
      </c>
      <c r="AP32">
        <v>-568.20841900000005</v>
      </c>
      <c r="AR32" s="4">
        <f t="shared" si="12"/>
        <v>-2.090142044120272</v>
      </c>
      <c r="AS32" s="4">
        <f t="shared" si="3"/>
        <v>-2.5208472489217937</v>
      </c>
      <c r="AT32" s="4">
        <f t="shared" si="3"/>
        <v>-2.3550469701196692</v>
      </c>
      <c r="AU32" s="4">
        <f t="shared" si="3"/>
        <v>-2.4343415725205539</v>
      </c>
      <c r="AV32" s="4">
        <f t="shared" si="3"/>
        <v>-2.1285104001193029</v>
      </c>
      <c r="AW32" s="4">
        <f t="shared" si="3"/>
        <v>-0.98614022052027461</v>
      </c>
      <c r="AX32" s="4">
        <f t="shared" si="3"/>
        <v>-8.4048468920947111E-2</v>
      </c>
      <c r="AY32" s="4">
        <f t="shared" si="3"/>
        <v>8.2804898779647376E-3</v>
      </c>
    </row>
    <row r="33" spans="16:51" x14ac:dyDescent="0.2">
      <c r="P33" s="1" t="s">
        <v>224</v>
      </c>
      <c r="Q33">
        <v>-569.94599349999999</v>
      </c>
      <c r="R33">
        <v>-569.97142268200002</v>
      </c>
      <c r="S33">
        <v>-569.97944368100002</v>
      </c>
      <c r="T33">
        <v>-569.98072333100004</v>
      </c>
      <c r="U33">
        <v>-569.97732128899997</v>
      </c>
      <c r="V33">
        <v>-569.95609046000004</v>
      </c>
      <c r="W33">
        <v>-569.93422836900004</v>
      </c>
      <c r="X33">
        <v>-569.91595766499995</v>
      </c>
      <c r="Y33" s="1" t="s">
        <v>224</v>
      </c>
      <c r="Z33" s="4">
        <f t="shared" si="4"/>
        <v>-2.497143224157603</v>
      </c>
      <c r="AA33" s="4">
        <f t="shared" ref="AA33:AG36" si="13">(R33-$Q$21)*$B$2</f>
        <v>-3.1891119530698631</v>
      </c>
      <c r="AB33" s="4">
        <f t="shared" si="13"/>
        <v>-3.4073761694581477</v>
      </c>
      <c r="AC33" s="4">
        <f t="shared" si="13"/>
        <v>-3.4421974933985546</v>
      </c>
      <c r="AD33" s="4">
        <f t="shared" si="13"/>
        <v>-3.3496224873096794</v>
      </c>
      <c r="AE33" s="4">
        <f t="shared" si="13"/>
        <v>-2.7718976608951085</v>
      </c>
      <c r="AF33" s="4">
        <f t="shared" si="13"/>
        <v>-2.1769951854394352</v>
      </c>
      <c r="AG33" s="4">
        <f t="shared" si="13"/>
        <v>-1.6798200964706465</v>
      </c>
      <c r="AI33">
        <v>-568.27537199999995</v>
      </c>
      <c r="AJ33">
        <v>-568.29040199999997</v>
      </c>
      <c r="AK33">
        <v>-568.28554999999994</v>
      </c>
      <c r="AL33">
        <v>-568.27927399999999</v>
      </c>
      <c r="AM33">
        <v>-568.26243899999997</v>
      </c>
      <c r="AN33">
        <v>-568.23564099999999</v>
      </c>
      <c r="AO33">
        <v>-568.20003299999996</v>
      </c>
      <c r="AP33">
        <v>-568.17579799999999</v>
      </c>
      <c r="AR33" s="4">
        <f t="shared" si="12"/>
        <v>-1.8136177649192751</v>
      </c>
      <c r="AS33" s="4">
        <f t="shared" si="3"/>
        <v>-2.2226081129199362</v>
      </c>
      <c r="AT33" s="4">
        <f t="shared" si="3"/>
        <v>-2.0905774297191728</v>
      </c>
      <c r="AU33" s="4">
        <f t="shared" si="3"/>
        <v>-1.9197974281203405</v>
      </c>
      <c r="AV33" s="4">
        <f t="shared" si="3"/>
        <v>-1.4616901421199435</v>
      </c>
      <c r="AW33" s="4">
        <f t="shared" si="3"/>
        <v>-0.73247368532034562</v>
      </c>
      <c r="AX33" s="4">
        <f t="shared" si="3"/>
        <v>0.23647696748032737</v>
      </c>
      <c r="AY33" s="4">
        <f t="shared" si="3"/>
        <v>0.89595009347967502</v>
      </c>
    </row>
    <row r="34" spans="16:51" x14ac:dyDescent="0.2">
      <c r="P34" s="1" t="s">
        <v>225</v>
      </c>
      <c r="Q34">
        <v>-569.90757450000001</v>
      </c>
      <c r="R34">
        <v>-569.98886273300002</v>
      </c>
      <c r="S34">
        <v>-569.98385128200005</v>
      </c>
      <c r="T34">
        <v>-569.98620936299994</v>
      </c>
      <c r="U34">
        <v>-569.99029808600005</v>
      </c>
      <c r="V34">
        <v>-569.99348655599999</v>
      </c>
      <c r="W34">
        <v>-569.98221890499997</v>
      </c>
      <c r="X34">
        <v>-569.93082280700003</v>
      </c>
      <c r="Y34" s="1" t="s">
        <v>225</v>
      </c>
      <c r="Z34" s="4">
        <f t="shared" si="4"/>
        <v>-1.45170076375825</v>
      </c>
      <c r="AA34" s="4">
        <f t="shared" si="13"/>
        <v>-3.6636836448613033</v>
      </c>
      <c r="AB34" s="4">
        <f t="shared" si="13"/>
        <v>-3.5273140448304376</v>
      </c>
      <c r="AC34" s="4">
        <f t="shared" si="13"/>
        <v>-3.5914812017672495</v>
      </c>
      <c r="AD34" s="4">
        <f t="shared" si="13"/>
        <v>-3.7027418965570149</v>
      </c>
      <c r="AE34" s="4">
        <f t="shared" si="13"/>
        <v>-3.7895052668074078</v>
      </c>
      <c r="AF34" s="4">
        <f t="shared" si="13"/>
        <v>-3.4828944548551117</v>
      </c>
      <c r="AG34" s="4">
        <f t="shared" si="13"/>
        <v>-2.0843243945199159</v>
      </c>
      <c r="AI34">
        <v>-568.28957400000002</v>
      </c>
      <c r="AJ34">
        <v>-568.29425700000002</v>
      </c>
      <c r="AK34">
        <v>-568.29262300000005</v>
      </c>
      <c r="AL34">
        <v>-568.28323799999998</v>
      </c>
      <c r="AM34">
        <v>-568.28191200000003</v>
      </c>
      <c r="AN34">
        <v>-568.27485200000001</v>
      </c>
      <c r="AO34">
        <v>-568.228162</v>
      </c>
      <c r="AP34">
        <v>-568.18906500000003</v>
      </c>
      <c r="AR34" s="4">
        <f t="shared" si="12"/>
        <v>-2.2000769081211375</v>
      </c>
      <c r="AS34" s="4">
        <f t="shared" si="3"/>
        <v>-2.3275088309211371</v>
      </c>
      <c r="AT34" s="4">
        <f t="shared" si="3"/>
        <v>-2.2830450765220278</v>
      </c>
      <c r="AU34" s="4">
        <f t="shared" si="3"/>
        <v>-2.02766421052024</v>
      </c>
      <c r="AV34" s="4">
        <f t="shared" si="3"/>
        <v>-1.9915816289216253</v>
      </c>
      <c r="AW34" s="4">
        <f t="shared" si="3"/>
        <v>-1.799467732920971</v>
      </c>
      <c r="AX34" s="4">
        <f t="shared" si="3"/>
        <v>-0.52895812892063532</v>
      </c>
      <c r="AY34" s="4">
        <f t="shared" si="3"/>
        <v>0.53493379627854132</v>
      </c>
    </row>
    <row r="35" spans="16:51" x14ac:dyDescent="0.2">
      <c r="P35" s="1" t="s">
        <v>226</v>
      </c>
      <c r="Q35">
        <v>-569.8780223</v>
      </c>
      <c r="R35">
        <v>-569.89642030000005</v>
      </c>
      <c r="S35">
        <v>-569.92055660000005</v>
      </c>
      <c r="T35">
        <v>-569.87818879999998</v>
      </c>
      <c r="U35">
        <v>-569.88404530000003</v>
      </c>
      <c r="V35">
        <v>-569.96082275900005</v>
      </c>
      <c r="W35">
        <v>-569.84810419999997</v>
      </c>
      <c r="X35">
        <v>-569.90253800000005</v>
      </c>
      <c r="Y35" s="1" t="s">
        <v>226</v>
      </c>
      <c r="Z35" s="4">
        <f t="shared" si="4"/>
        <v>-0.64753811823792595</v>
      </c>
      <c r="AA35" s="4">
        <f t="shared" si="13"/>
        <v>-1.1481771350392167</v>
      </c>
      <c r="AB35" s="4">
        <f t="shared" si="13"/>
        <v>-1.8049644761194674</v>
      </c>
      <c r="AC35" s="4">
        <f t="shared" si="13"/>
        <v>-0.65206884963731448</v>
      </c>
      <c r="AD35" s="4">
        <f t="shared" si="13"/>
        <v>-0.81143358503867213</v>
      </c>
      <c r="AE35" s="4">
        <f t="shared" si="13"/>
        <v>-2.9006710883638123</v>
      </c>
      <c r="AF35" s="4">
        <f t="shared" si="13"/>
        <v>0.16658125172293672</v>
      </c>
      <c r="AG35" s="4">
        <f t="shared" si="13"/>
        <v>-1.3146495403593346</v>
      </c>
      <c r="AI35">
        <v>-568.20440699999995</v>
      </c>
      <c r="AJ35">
        <v>-568.26932599999998</v>
      </c>
      <c r="AK35">
        <v>-568.27550699999995</v>
      </c>
      <c r="AL35">
        <v>-568.22139900000002</v>
      </c>
      <c r="AM35">
        <v>-568.26261299999999</v>
      </c>
      <c r="AN35">
        <v>-568.23679400000003</v>
      </c>
      <c r="AO35">
        <v>-568.19176300000004</v>
      </c>
      <c r="AP35">
        <v>-568.160843</v>
      </c>
      <c r="AR35" s="4">
        <f t="shared" si="12"/>
        <v>0.11745342908075364</v>
      </c>
      <c r="AS35" s="4">
        <f t="shared" si="3"/>
        <v>-1.6490964313201091</v>
      </c>
      <c r="AT35" s="4">
        <f t="shared" si="3"/>
        <v>-1.8172913309192811</v>
      </c>
      <c r="AU35" s="4">
        <f t="shared" si="3"/>
        <v>-0.34492607812123144</v>
      </c>
      <c r="AV35" s="4">
        <f t="shared" si="3"/>
        <v>-1.4664249605203636</v>
      </c>
      <c r="AW35" s="4">
        <f t="shared" si="3"/>
        <v>-0.76384866012156505</v>
      </c>
      <c r="AX35" s="4">
        <f t="shared" si="3"/>
        <v>0.46151689947828511</v>
      </c>
      <c r="AY35" s="4">
        <f t="shared" si="3"/>
        <v>1.3028995714793019</v>
      </c>
    </row>
    <row r="36" spans="16:51" x14ac:dyDescent="0.2">
      <c r="P36" s="1" t="s">
        <v>227</v>
      </c>
      <c r="Q36">
        <v>-569.90604800000006</v>
      </c>
      <c r="R36">
        <v>-569.91673642000001</v>
      </c>
      <c r="S36">
        <v>-569.93597807799995</v>
      </c>
      <c r="T36">
        <v>-569.91472201600004</v>
      </c>
      <c r="U36">
        <v>-569.93476351599998</v>
      </c>
      <c r="V36">
        <v>-569.95281736100003</v>
      </c>
      <c r="W36">
        <v>-569.89269498500005</v>
      </c>
      <c r="X36">
        <v>-569.91637436899998</v>
      </c>
      <c r="Y36" s="1" t="s">
        <v>227</v>
      </c>
      <c r="Z36" s="4">
        <f t="shared" si="4"/>
        <v>-1.4101622563594889</v>
      </c>
      <c r="AA36" s="4">
        <f t="shared" si="13"/>
        <v>-1.7010112660301635</v>
      </c>
      <c r="AB36" s="4">
        <f t="shared" si="13"/>
        <v>-2.2246075668613772</v>
      </c>
      <c r="AC36" s="4">
        <f t="shared" si="13"/>
        <v>-1.646196110144716</v>
      </c>
      <c r="AD36" s="4">
        <f t="shared" si="13"/>
        <v>-2.1915573915429167</v>
      </c>
      <c r="AE36" s="4">
        <f t="shared" si="13"/>
        <v>-2.6828314001463869</v>
      </c>
      <c r="AF36" s="4">
        <f t="shared" si="13"/>
        <v>-1.0468053533852995</v>
      </c>
      <c r="AG36" s="4">
        <f t="shared" si="13"/>
        <v>-1.6911592790378935</v>
      </c>
      <c r="AI36">
        <v>-568.22805500000004</v>
      </c>
      <c r="AJ36">
        <v>-568.232617</v>
      </c>
      <c r="AK36">
        <v>-568.22319400000003</v>
      </c>
      <c r="AL36">
        <v>-568.21704999999997</v>
      </c>
      <c r="AM36">
        <v>-568.20826</v>
      </c>
      <c r="AN36">
        <v>-568.23325499999999</v>
      </c>
      <c r="AO36">
        <v>-568.16348500000004</v>
      </c>
      <c r="AP36">
        <v>-568.17181300000004</v>
      </c>
      <c r="AR36" s="4">
        <f t="shared" si="12"/>
        <v>-0.52604648772179929</v>
      </c>
      <c r="AS36" s="4">
        <f t="shared" si="3"/>
        <v>-0.65018580692083128</v>
      </c>
      <c r="AT36" s="4">
        <f t="shared" si="3"/>
        <v>-0.39377090012165417</v>
      </c>
      <c r="AU36" s="4">
        <f t="shared" si="3"/>
        <v>-0.22658282971994012</v>
      </c>
      <c r="AV36" s="4">
        <f t="shared" si="3"/>
        <v>1.2607134279415413E-2</v>
      </c>
      <c r="AW36" s="4">
        <f t="shared" si="3"/>
        <v>-0.66754680772030939</v>
      </c>
      <c r="AX36" s="4">
        <f t="shared" si="3"/>
        <v>1.2310065242782919</v>
      </c>
      <c r="AY36" s="4">
        <f t="shared" si="3"/>
        <v>1.0043883194781316</v>
      </c>
    </row>
    <row r="37" spans="16:51" x14ac:dyDescent="0.2">
      <c r="X37" t="s">
        <v>276</v>
      </c>
    </row>
    <row r="38" spans="16:51" x14ac:dyDescent="0.2">
      <c r="Q38" s="6"/>
    </row>
    <row r="40" spans="16:51" x14ac:dyDescent="0.2">
      <c r="R40" s="1" t="s">
        <v>249</v>
      </c>
      <c r="S40" s="1" t="s">
        <v>249</v>
      </c>
      <c r="T40" s="1" t="s">
        <v>267</v>
      </c>
      <c r="U40" s="21" t="s">
        <v>252</v>
      </c>
      <c r="V40" s="21" t="s">
        <v>252</v>
      </c>
      <c r="W40" s="21" t="s">
        <v>253</v>
      </c>
      <c r="X40" s="21" t="s">
        <v>254</v>
      </c>
      <c r="Y40" s="1" t="s">
        <v>112</v>
      </c>
      <c r="Z40" s="22" t="s">
        <v>255</v>
      </c>
      <c r="AA40" s="22" t="s">
        <v>256</v>
      </c>
      <c r="AB40" s="1" t="s">
        <v>262</v>
      </c>
      <c r="AC40" s="1" t="s">
        <v>258</v>
      </c>
      <c r="AD40" s="1" t="s">
        <v>274</v>
      </c>
      <c r="AE40" s="1" t="str">
        <f>AD59</f>
        <v>E_int</v>
      </c>
    </row>
    <row r="41" spans="16:51" x14ac:dyDescent="0.2">
      <c r="Q41" s="1" t="s">
        <v>257</v>
      </c>
      <c r="Z41">
        <v>-0.18958</v>
      </c>
      <c r="AA41">
        <v>-0.13846</v>
      </c>
    </row>
    <row r="42" spans="16:51" x14ac:dyDescent="0.2">
      <c r="Q42" s="1" t="s">
        <v>78</v>
      </c>
      <c r="R42">
        <v>1.1850000000000001</v>
      </c>
      <c r="S42">
        <v>1.1919999999999999</v>
      </c>
      <c r="T42">
        <v>179.78</v>
      </c>
      <c r="U42">
        <v>527.29759999999999</v>
      </c>
      <c r="V42">
        <v>579.34130000000005</v>
      </c>
      <c r="W42">
        <v>1267.8556000000001</v>
      </c>
      <c r="X42">
        <v>2323.6482999999998</v>
      </c>
      <c r="Z42">
        <v>-0.18024999999999999</v>
      </c>
      <c r="AA42">
        <v>-0.12753</v>
      </c>
      <c r="AB42" s="6">
        <f>Y62</f>
        <v>-0.12472899999999999</v>
      </c>
      <c r="AC42" s="6">
        <f>Z62</f>
        <v>0.12471200000000002</v>
      </c>
      <c r="AD42" s="6">
        <f>Z22</f>
        <v>-0.48332699687735792</v>
      </c>
      <c r="AE42" s="6">
        <f>AD62</f>
        <v>-0.51364344043800159</v>
      </c>
    </row>
    <row r="43" spans="16:51" x14ac:dyDescent="0.2">
      <c r="Q43" s="1" t="s">
        <v>79</v>
      </c>
      <c r="R43">
        <v>1.181</v>
      </c>
      <c r="S43">
        <v>1.202</v>
      </c>
      <c r="T43">
        <v>176.67</v>
      </c>
      <c r="U43">
        <v>497.15280000000001</v>
      </c>
      <c r="V43">
        <v>568.62469999999996</v>
      </c>
      <c r="W43">
        <v>1251.2394999999999</v>
      </c>
      <c r="X43">
        <v>2302.5261999999998</v>
      </c>
      <c r="Y43">
        <v>81.81</v>
      </c>
      <c r="Z43">
        <v>-0.18289</v>
      </c>
      <c r="AA43">
        <v>-0.12870000000000001</v>
      </c>
      <c r="AB43" s="6">
        <f t="shared" ref="AB43:AC43" si="14">Y63</f>
        <v>-0.11546200000000001</v>
      </c>
      <c r="AC43" s="6">
        <f t="shared" si="14"/>
        <v>-0.35430800000000001</v>
      </c>
      <c r="AD43" s="6">
        <f t="shared" ref="AD43:AD56" si="15">Z23</f>
        <v>-0.45097512563767683</v>
      </c>
      <c r="AE43" s="6">
        <f t="shared" ref="AE43:AE56" si="16">AD63</f>
        <v>-0.46971031223909926</v>
      </c>
    </row>
    <row r="44" spans="16:51" x14ac:dyDescent="0.2">
      <c r="Q44" s="14" t="s">
        <v>80</v>
      </c>
      <c r="R44" s="16">
        <v>1.2190000000000001</v>
      </c>
      <c r="S44" s="16">
        <v>1.3260000000000001</v>
      </c>
      <c r="T44" s="16">
        <v>140.01</v>
      </c>
      <c r="U44" s="16">
        <v>536.26319999999998</v>
      </c>
      <c r="V44" s="16">
        <v>694.91049999999996</v>
      </c>
      <c r="W44" s="16">
        <v>1023.3071</v>
      </c>
      <c r="X44" s="16">
        <v>1815.9404999999999</v>
      </c>
      <c r="Y44" s="16"/>
      <c r="Z44" s="16">
        <v>-0.22178</v>
      </c>
      <c r="AA44" s="16">
        <v>-0.16661999999999999</v>
      </c>
      <c r="AB44" s="15">
        <f t="shared" ref="AB44:AC44" si="17">Y64</f>
        <v>0.36279099999999997</v>
      </c>
      <c r="AC44" s="15">
        <f t="shared" si="17"/>
        <v>-0.48868899999999998</v>
      </c>
      <c r="AD44" s="15">
        <f t="shared" si="15"/>
        <v>-1.5098165778766115</v>
      </c>
      <c r="AE44" s="15">
        <f t="shared" si="16"/>
        <v>-0.10553746943820097</v>
      </c>
    </row>
    <row r="45" spans="16:51" x14ac:dyDescent="0.2">
      <c r="Q45" s="14" t="s">
        <v>81</v>
      </c>
      <c r="R45" s="16">
        <v>1.2529999999999999</v>
      </c>
      <c r="S45" s="16">
        <v>1.288</v>
      </c>
      <c r="T45" s="16">
        <v>141.43</v>
      </c>
      <c r="U45" s="16">
        <v>542.79309999999998</v>
      </c>
      <c r="V45" s="16">
        <v>732.38589999999999</v>
      </c>
      <c r="W45" s="16">
        <v>1116.7956999999999</v>
      </c>
      <c r="X45" s="16">
        <v>1668.5309</v>
      </c>
      <c r="Y45" s="16">
        <v>-164.73570000000001</v>
      </c>
      <c r="Z45" s="16">
        <v>-0.21263000000000001</v>
      </c>
      <c r="AA45" s="16">
        <v>-0.15754000000000001</v>
      </c>
      <c r="AB45" s="15">
        <f t="shared" ref="AB45:AC45" si="18">Y65</f>
        <v>0.38322199999999995</v>
      </c>
      <c r="AC45" s="15">
        <f t="shared" si="18"/>
        <v>-0.50806200000000001</v>
      </c>
      <c r="AD45" s="15">
        <f t="shared" si="15"/>
        <v>-1.0761806837566117</v>
      </c>
      <c r="AE45" s="15">
        <f t="shared" si="16"/>
        <v>2.9451114683292312E-2</v>
      </c>
    </row>
    <row r="46" spans="16:51" x14ac:dyDescent="0.2">
      <c r="Q46" s="1" t="s">
        <v>82</v>
      </c>
      <c r="R46">
        <v>1.2190000000000001</v>
      </c>
      <c r="S46">
        <v>1.3260000000000001</v>
      </c>
      <c r="T46">
        <v>140.06</v>
      </c>
      <c r="U46">
        <v>536.31150000000002</v>
      </c>
      <c r="V46">
        <v>694.84370000000001</v>
      </c>
      <c r="W46">
        <v>1023.365</v>
      </c>
      <c r="X46">
        <v>1815.7521999999999</v>
      </c>
      <c r="Z46">
        <v>-0.22181000000000001</v>
      </c>
      <c r="AA46">
        <v>-0.16605</v>
      </c>
      <c r="AB46" s="6">
        <f t="shared" ref="AB46:AC46" si="19">Y66</f>
        <v>0.36287999999999998</v>
      </c>
      <c r="AC46" s="6">
        <f t="shared" si="19"/>
        <v>-0.48877300000000001</v>
      </c>
      <c r="AD46" s="6">
        <f t="shared" si="15"/>
        <v>-1.5098084143994164</v>
      </c>
      <c r="AE46" s="6">
        <f t="shared" si="16"/>
        <v>-0.11206008995998529</v>
      </c>
    </row>
    <row r="47" spans="16:51" x14ac:dyDescent="0.2">
      <c r="Q47" s="1" t="s">
        <v>114</v>
      </c>
      <c r="R47">
        <v>1.2250000000000001</v>
      </c>
      <c r="S47">
        <v>1.345</v>
      </c>
      <c r="T47">
        <v>135.82</v>
      </c>
      <c r="U47">
        <v>535.43110000000001</v>
      </c>
      <c r="V47">
        <v>701.31920000000002</v>
      </c>
      <c r="W47">
        <v>975.52750000000003</v>
      </c>
      <c r="X47">
        <v>1754.1972000000001</v>
      </c>
      <c r="Y47">
        <v>-130.1199</v>
      </c>
      <c r="Z47">
        <v>-0.21561</v>
      </c>
      <c r="AA47">
        <v>-0.15967000000000001</v>
      </c>
      <c r="AB47" s="6">
        <f t="shared" ref="AB47:AC47" si="20">Y67</f>
        <v>0.41574500000000003</v>
      </c>
      <c r="AC47" s="6">
        <f t="shared" si="20"/>
        <v>-0.524702</v>
      </c>
      <c r="AD47" s="6">
        <f t="shared" si="15"/>
        <v>-1.0209928377976636</v>
      </c>
      <c r="AE47" s="6">
        <f t="shared" si="16"/>
        <v>0.75284701024118972</v>
      </c>
    </row>
    <row r="48" spans="16:51" x14ac:dyDescent="0.2">
      <c r="Q48" s="1" t="s">
        <v>115</v>
      </c>
      <c r="R48">
        <v>1.234</v>
      </c>
      <c r="S48">
        <v>1.3959999999999999</v>
      </c>
      <c r="T48">
        <v>124.38</v>
      </c>
      <c r="U48">
        <v>564.99120000000005</v>
      </c>
      <c r="V48">
        <v>728.97249999999997</v>
      </c>
      <c r="W48">
        <v>875.89120000000003</v>
      </c>
      <c r="X48">
        <v>1666.8579</v>
      </c>
      <c r="Z48">
        <v>-0.21440000000000001</v>
      </c>
      <c r="AA48">
        <v>-0.15977</v>
      </c>
      <c r="AB48" s="6">
        <f t="shared" ref="AB48:AC48" si="21">Y68</f>
        <v>0.42272399999999999</v>
      </c>
      <c r="AC48" s="6">
        <f t="shared" si="21"/>
        <v>-0.513131</v>
      </c>
      <c r="AD48" s="6">
        <f t="shared" si="15"/>
        <v>-2.0052255251574951</v>
      </c>
      <c r="AE48" s="6">
        <f t="shared" si="16"/>
        <v>0.87133720128226466</v>
      </c>
    </row>
    <row r="49" spans="17:31" x14ac:dyDescent="0.2">
      <c r="Q49" s="1" t="s">
        <v>116</v>
      </c>
      <c r="R49">
        <v>1.1990000000000001</v>
      </c>
      <c r="S49">
        <v>1.8839999999999999</v>
      </c>
      <c r="T49">
        <v>110.72</v>
      </c>
      <c r="U49">
        <v>480.83760000000001</v>
      </c>
      <c r="V49">
        <v>519.93420000000003</v>
      </c>
      <c r="W49">
        <v>793.15629999999999</v>
      </c>
      <c r="X49">
        <v>1835.1351</v>
      </c>
      <c r="Y49">
        <v>-407.84879999999998</v>
      </c>
      <c r="Z49">
        <v>-0.21371999999999999</v>
      </c>
      <c r="AA49">
        <v>-0.15625</v>
      </c>
      <c r="AB49" s="6">
        <f t="shared" ref="AB49:AC49" si="22">Y69</f>
        <v>0.396567</v>
      </c>
      <c r="AC49" s="6">
        <f t="shared" si="22"/>
        <v>-0.48420800000000003</v>
      </c>
      <c r="AD49" s="6">
        <f t="shared" si="15"/>
        <v>-1.6221896012381269</v>
      </c>
      <c r="AE49" s="6">
        <f t="shared" si="16"/>
        <v>4.6116042752003583</v>
      </c>
    </row>
    <row r="50" spans="17:31" x14ac:dyDescent="0.2">
      <c r="Q50" s="1" t="s">
        <v>117</v>
      </c>
      <c r="R50">
        <v>1.1830000000000001</v>
      </c>
      <c r="S50">
        <v>3.5350000000000001</v>
      </c>
      <c r="T50">
        <v>100.98</v>
      </c>
      <c r="U50">
        <v>468.83909999999997</v>
      </c>
      <c r="V50">
        <v>567.33609999999999</v>
      </c>
      <c r="W50">
        <v>908.31830000000002</v>
      </c>
      <c r="X50">
        <v>1951.5152</v>
      </c>
      <c r="Z50">
        <v>-0.221</v>
      </c>
      <c r="AA50">
        <v>-0.16829</v>
      </c>
      <c r="AB50" s="6">
        <f t="shared" ref="AB50:AC50" si="23">Y70</f>
        <v>0.36489099999999997</v>
      </c>
      <c r="AC50" s="6">
        <f t="shared" si="23"/>
        <v>-0.44134499999999999</v>
      </c>
      <c r="AD50" s="6">
        <f t="shared" si="15"/>
        <v>-2.5565026083987026</v>
      </c>
      <c r="AE50" s="6">
        <f t="shared" si="16"/>
        <v>5.1873445868409007</v>
      </c>
    </row>
    <row r="51" spans="17:31" x14ac:dyDescent="0.2">
      <c r="Q51" s="1" t="s">
        <v>179</v>
      </c>
      <c r="R51">
        <v>1.1850000000000001</v>
      </c>
      <c r="S51">
        <v>3.8929999999999998</v>
      </c>
      <c r="T51">
        <v>121.27</v>
      </c>
      <c r="U51">
        <v>443.60270000000003</v>
      </c>
      <c r="V51">
        <v>577.32709999999997</v>
      </c>
      <c r="W51">
        <v>917.67190000000005</v>
      </c>
      <c r="X51">
        <v>1943.5301999999999</v>
      </c>
      <c r="Y51">
        <v>-99.9452</v>
      </c>
      <c r="Z51">
        <v>-0.23100999999999999</v>
      </c>
      <c r="AA51">
        <v>-0.17482</v>
      </c>
      <c r="AB51" s="6">
        <f t="shared" ref="AB51:AC51" si="24">Y71</f>
        <v>0.36138199999999998</v>
      </c>
      <c r="AC51" s="6">
        <f t="shared" si="24"/>
        <v>-0.43578499999999998</v>
      </c>
      <c r="AD51" s="6">
        <f t="shared" si="15"/>
        <v>-2.4550768117176998</v>
      </c>
      <c r="AE51" s="6">
        <f t="shared" si="16"/>
        <v>4.9887897051213503</v>
      </c>
    </row>
    <row r="52" spans="17:31" x14ac:dyDescent="0.2">
      <c r="Q52" s="1" t="s">
        <v>180</v>
      </c>
      <c r="R52">
        <v>1.1890000000000001</v>
      </c>
      <c r="S52">
        <v>4.609</v>
      </c>
      <c r="T52">
        <v>136.51</v>
      </c>
      <c r="U52">
        <v>450.39299999999997</v>
      </c>
      <c r="V52">
        <v>579.68589999999995</v>
      </c>
      <c r="W52">
        <v>923.51239999999996</v>
      </c>
      <c r="X52">
        <v>1918.6593</v>
      </c>
      <c r="Z52">
        <v>-0.22541</v>
      </c>
      <c r="AA52">
        <v>-0.16658000000000001</v>
      </c>
      <c r="AB52" s="6">
        <f t="shared" ref="AB52:AC52" si="25">Y72</f>
        <v>0.41784500000000002</v>
      </c>
      <c r="AC52" s="6">
        <f t="shared" si="25"/>
        <v>-0.25762200000000002</v>
      </c>
      <c r="AD52" s="6">
        <f t="shared" si="15"/>
        <v>-2.9492775639591589</v>
      </c>
      <c r="AE52" s="6">
        <f t="shared" si="16"/>
        <v>4.872013844879814</v>
      </c>
    </row>
    <row r="53" spans="17:31" x14ac:dyDescent="0.2">
      <c r="Q53" s="1" t="s">
        <v>224</v>
      </c>
      <c r="R53">
        <v>1.1830000000000001</v>
      </c>
      <c r="S53">
        <v>4.0730000000000004</v>
      </c>
      <c r="T53">
        <v>112.22</v>
      </c>
      <c r="U53">
        <v>432.65800000000002</v>
      </c>
      <c r="V53">
        <v>560.1146</v>
      </c>
      <c r="W53">
        <v>913.05370000000005</v>
      </c>
      <c r="X53">
        <v>1948.4002</v>
      </c>
      <c r="Y53">
        <v>-103.4979</v>
      </c>
      <c r="Z53">
        <v>-0.22766</v>
      </c>
      <c r="AA53">
        <v>-0.17626</v>
      </c>
      <c r="AB53" s="6">
        <f t="shared" ref="AB53:AC53" si="26">Y73</f>
        <v>0.36265300000000006</v>
      </c>
      <c r="AC53" s="6">
        <f t="shared" si="26"/>
        <v>-0.22956099999999999</v>
      </c>
      <c r="AD53" s="6">
        <f t="shared" si="15"/>
        <v>-2.497143224157603</v>
      </c>
      <c r="AE53" s="6">
        <f t="shared" si="16"/>
        <v>5.2863784838816006</v>
      </c>
    </row>
    <row r="54" spans="17:31" x14ac:dyDescent="0.2">
      <c r="Q54" s="1" t="s">
        <v>225</v>
      </c>
      <c r="R54">
        <v>1.304</v>
      </c>
      <c r="S54">
        <v>3.6259999999999999</v>
      </c>
      <c r="T54">
        <v>141.75</v>
      </c>
      <c r="U54">
        <v>424.88659999999999</v>
      </c>
      <c r="V54">
        <v>742.29060000000004</v>
      </c>
      <c r="W54">
        <v>920.43430000000001</v>
      </c>
      <c r="X54">
        <v>1254.7953</v>
      </c>
      <c r="Z54">
        <v>-0.22431000000000001</v>
      </c>
      <c r="AA54">
        <v>-0.16807</v>
      </c>
      <c r="AB54" s="6">
        <f t="shared" ref="AB54:AC54" si="27">Y74</f>
        <v>0.53850500000000001</v>
      </c>
      <c r="AC54" s="6">
        <f t="shared" si="27"/>
        <v>-0.51047299999999995</v>
      </c>
      <c r="AD54" s="6">
        <f t="shared" si="15"/>
        <v>-1.45170076375825</v>
      </c>
      <c r="AE54" s="6">
        <f t="shared" si="16"/>
        <v>6.4162041158813645</v>
      </c>
    </row>
    <row r="55" spans="17:31" x14ac:dyDescent="0.2">
      <c r="Q55" s="1" t="s">
        <v>226</v>
      </c>
      <c r="R55">
        <v>1.4259999999999999</v>
      </c>
      <c r="S55">
        <v>3.7450000000000001</v>
      </c>
      <c r="T55">
        <v>118.55</v>
      </c>
      <c r="U55">
        <v>523.24530000000004</v>
      </c>
      <c r="V55">
        <v>667.08240000000001</v>
      </c>
      <c r="W55">
        <v>816.17830000000004</v>
      </c>
      <c r="X55">
        <v>901.99570000000006</v>
      </c>
      <c r="Y55">
        <v>-631.93060000000003</v>
      </c>
      <c r="Z55">
        <v>-0.21060000000000001</v>
      </c>
      <c r="AA55">
        <v>-0.16797999999999999</v>
      </c>
      <c r="AB55" s="6">
        <f t="shared" ref="AB55:AC55" si="28">Y75</f>
        <v>0.59080700000000008</v>
      </c>
      <c r="AC55" s="6">
        <f t="shared" si="28"/>
        <v>-0.49337999999999999</v>
      </c>
      <c r="AD55" s="6">
        <f t="shared" si="15"/>
        <v>-0.64753811823792595</v>
      </c>
      <c r="AE55" s="6">
        <f t="shared" si="16"/>
        <v>8.6082127846012177</v>
      </c>
    </row>
    <row r="56" spans="17:31" x14ac:dyDescent="0.2">
      <c r="Q56" s="1" t="s">
        <v>227</v>
      </c>
      <c r="R56">
        <v>3.177</v>
      </c>
      <c r="S56">
        <v>3.206</v>
      </c>
      <c r="T56">
        <v>94.24</v>
      </c>
      <c r="U56">
        <v>516.93820000000005</v>
      </c>
      <c r="V56">
        <v>709.20330000000001</v>
      </c>
      <c r="W56">
        <v>921.27369999999996</v>
      </c>
      <c r="X56">
        <v>940.46310000000005</v>
      </c>
      <c r="Z56">
        <v>-0.22983999999999999</v>
      </c>
      <c r="AA56">
        <v>-0.17202999999999999</v>
      </c>
      <c r="AB56" s="6">
        <f t="shared" ref="AB56:AC56" si="29">Y76</f>
        <v>0.71989800000000004</v>
      </c>
      <c r="AC56" s="6">
        <f t="shared" si="29"/>
        <v>-0.56304500000000002</v>
      </c>
      <c r="AD56" s="6">
        <f t="shared" si="15"/>
        <v>-1.4101622563594889</v>
      </c>
      <c r="AE56" s="6">
        <f t="shared" si="16"/>
        <v>18.896028925278841</v>
      </c>
    </row>
    <row r="57" spans="17:31" x14ac:dyDescent="0.2">
      <c r="X57" s="5"/>
      <c r="Y57" s="5"/>
      <c r="Z57" s="5"/>
    </row>
    <row r="58" spans="17:31" x14ac:dyDescent="0.2">
      <c r="Z58" s="5"/>
    </row>
    <row r="59" spans="17:31" x14ac:dyDescent="0.2">
      <c r="Y59" s="1" t="s">
        <v>262</v>
      </c>
      <c r="Z59" s="1" t="s">
        <v>258</v>
      </c>
      <c r="AB59" s="1" t="s">
        <v>266</v>
      </c>
      <c r="AC59" s="1" t="s">
        <v>264</v>
      </c>
      <c r="AD59" s="1" t="s">
        <v>265</v>
      </c>
    </row>
    <row r="60" spans="17:31" x14ac:dyDescent="0.2">
      <c r="R60" s="24" t="s">
        <v>259</v>
      </c>
      <c r="S60" s="24"/>
      <c r="T60" s="24"/>
      <c r="U60" s="24"/>
      <c r="V60" s="23" t="s">
        <v>260</v>
      </c>
      <c r="W60" s="5" t="s">
        <v>261</v>
      </c>
      <c r="X60" s="5" t="s">
        <v>261</v>
      </c>
    </row>
    <row r="61" spans="17:31" x14ac:dyDescent="0.2">
      <c r="Q61" s="1" t="s">
        <v>257</v>
      </c>
      <c r="R61">
        <v>-3.6999999999999998E-5</v>
      </c>
      <c r="S61">
        <v>1.8E-5</v>
      </c>
      <c r="T61">
        <v>1.5999999999999999E-5</v>
      </c>
      <c r="U61">
        <v>-3.6999999999999998E-5</v>
      </c>
      <c r="V61">
        <v>0.32795800000000003</v>
      </c>
      <c r="W61">
        <v>-0.16397100000000001</v>
      </c>
      <c r="X61">
        <v>-0.16397100000000001</v>
      </c>
    </row>
    <row r="62" spans="17:31" x14ac:dyDescent="0.2">
      <c r="Q62" s="1" t="s">
        <v>78</v>
      </c>
      <c r="R62">
        <v>-3.4058999999999999E-2</v>
      </c>
      <c r="S62">
        <v>-4.9987999999999998E-2</v>
      </c>
      <c r="T62">
        <v>-1.9987999999999999E-2</v>
      </c>
      <c r="U62">
        <v>-2.0694000000000001E-2</v>
      </c>
      <c r="V62">
        <v>0.35943700000000001</v>
      </c>
      <c r="W62">
        <v>-0.124496</v>
      </c>
      <c r="X62">
        <v>-0.11022899999999999</v>
      </c>
      <c r="Y62" s="6">
        <f>SUM(R62:U62)</f>
        <v>-0.12472899999999999</v>
      </c>
      <c r="Z62" s="6">
        <f>SUM(V62:X62)</f>
        <v>0.12471200000000002</v>
      </c>
      <c r="AB62">
        <v>-380.930477</v>
      </c>
      <c r="AC62">
        <v>-188.92249699999999</v>
      </c>
      <c r="AD62" s="6">
        <f>Z22-((AB62-$Q$20)-(AC62-$B$3))*$B$2</f>
        <v>-0.51364344043800159</v>
      </c>
    </row>
    <row r="63" spans="17:31" x14ac:dyDescent="0.2">
      <c r="Q63" s="1" t="s">
        <v>79</v>
      </c>
      <c r="R63">
        <v>-1.0026E-2</v>
      </c>
      <c r="S63">
        <v>-2.9655999999999998E-2</v>
      </c>
      <c r="T63">
        <v>-3.6694999999999998E-2</v>
      </c>
      <c r="U63">
        <v>-3.9085000000000002E-2</v>
      </c>
      <c r="V63">
        <v>0.42291600000000001</v>
      </c>
      <c r="W63">
        <v>-0.153279</v>
      </c>
      <c r="X63">
        <v>-0.20102900000000001</v>
      </c>
      <c r="Y63" s="6">
        <f t="shared" ref="Y63:Y76" si="30">SUM(R63:U63)</f>
        <v>-0.11546200000000001</v>
      </c>
      <c r="Z63" s="6">
        <f>SUM(W63:X63)</f>
        <v>-0.35430800000000001</v>
      </c>
      <c r="AB63">
        <v>-380.93036369999999</v>
      </c>
      <c r="AC63">
        <v>-188.92195810000001</v>
      </c>
      <c r="AD63" s="6">
        <f t="shared" ref="AD63:AD76" si="31">Z23-((AB63-$Q$20)-(AC63-$B$3))*$B$2</f>
        <v>-0.46971031223909926</v>
      </c>
    </row>
    <row r="64" spans="17:31" x14ac:dyDescent="0.2">
      <c r="Q64" s="14" t="s">
        <v>80</v>
      </c>
      <c r="R64" s="16">
        <v>7.8158000000000005E-2</v>
      </c>
      <c r="S64" s="16">
        <v>7.4402999999999997E-2</v>
      </c>
      <c r="T64" s="16">
        <v>8.6946999999999997E-2</v>
      </c>
      <c r="U64" s="16">
        <v>0.123283</v>
      </c>
      <c r="V64" s="16">
        <v>0.12575500000000001</v>
      </c>
      <c r="W64" s="16">
        <v>-0.24629599999999999</v>
      </c>
      <c r="X64" s="16">
        <v>-0.242393</v>
      </c>
      <c r="Y64" s="15">
        <f t="shared" si="30"/>
        <v>0.36279099999999997</v>
      </c>
      <c r="Z64" s="15">
        <f>SUM(W64:X64)</f>
        <v>-0.48868899999999998</v>
      </c>
      <c r="AB64">
        <v>-380.92548599999998</v>
      </c>
      <c r="AC64">
        <v>-188.86478600000001</v>
      </c>
      <c r="AD64" s="6">
        <f t="shared" si="31"/>
        <v>-0.10553746943820097</v>
      </c>
    </row>
    <row r="65" spans="17:30" x14ac:dyDescent="0.2">
      <c r="Q65" s="14" t="s">
        <v>81</v>
      </c>
      <c r="R65" s="16">
        <v>7.2040999999999994E-2</v>
      </c>
      <c r="S65" s="16">
        <v>5.0002999999999999E-2</v>
      </c>
      <c r="T65" s="16">
        <v>0.13037099999999999</v>
      </c>
      <c r="U65" s="16">
        <v>0.13080700000000001</v>
      </c>
      <c r="V65" s="16">
        <v>0.124871</v>
      </c>
      <c r="W65" s="16">
        <v>-0.26058199999999998</v>
      </c>
      <c r="X65" s="16">
        <v>-0.24748000000000001</v>
      </c>
      <c r="Y65" s="15">
        <f t="shared" si="30"/>
        <v>0.38322199999999995</v>
      </c>
      <c r="Z65" s="15">
        <f>SUM(W65:X65)</f>
        <v>-0.50806200000000001</v>
      </c>
      <c r="AB65">
        <v>-380.92159800000002</v>
      </c>
      <c r="AC65">
        <v>-188.87187299999999</v>
      </c>
      <c r="AD65" s="6">
        <f t="shared" si="31"/>
        <v>2.9451114683292312E-2</v>
      </c>
    </row>
    <row r="66" spans="17:30" x14ac:dyDescent="0.2">
      <c r="Q66" s="1" t="s">
        <v>82</v>
      </c>
      <c r="R66">
        <v>7.4532000000000001E-2</v>
      </c>
      <c r="S66">
        <v>7.8215000000000007E-2</v>
      </c>
      <c r="T66">
        <v>0.123214</v>
      </c>
      <c r="U66">
        <v>8.6918999999999996E-2</v>
      </c>
      <c r="V66">
        <v>0.12575</v>
      </c>
      <c r="W66">
        <v>-0.24242900000000001</v>
      </c>
      <c r="X66">
        <v>-0.24634400000000001</v>
      </c>
      <c r="Y66" s="6">
        <f t="shared" si="30"/>
        <v>0.36287999999999998</v>
      </c>
      <c r="Z66" s="6">
        <f>SUM(W66:X66)</f>
        <v>-0.48877300000000001</v>
      </c>
      <c r="AB66">
        <v>-380.92532199999999</v>
      </c>
      <c r="AC66">
        <v>-188.86486199999999</v>
      </c>
      <c r="AD66" s="6">
        <f t="shared" si="31"/>
        <v>-0.11206008995998529</v>
      </c>
    </row>
    <row r="67" spans="17:30" x14ac:dyDescent="0.2">
      <c r="Q67" s="1" t="s">
        <v>114</v>
      </c>
      <c r="R67">
        <v>0.111758</v>
      </c>
      <c r="S67">
        <v>6.8398E-2</v>
      </c>
      <c r="T67">
        <v>0.144564</v>
      </c>
      <c r="U67">
        <v>9.1024999999999995E-2</v>
      </c>
      <c r="V67">
        <v>0.108899</v>
      </c>
      <c r="W67">
        <v>-0.26450600000000002</v>
      </c>
      <c r="X67">
        <v>-0.26019599999999998</v>
      </c>
      <c r="Y67" s="6">
        <f t="shared" si="30"/>
        <v>0.41574500000000003</v>
      </c>
      <c r="Z67" s="6">
        <f>SUM(W67:X67)</f>
        <v>-0.524702</v>
      </c>
      <c r="AB67">
        <v>-380.92624999999998</v>
      </c>
      <c r="AC67">
        <v>-188.851969</v>
      </c>
      <c r="AD67" s="6">
        <f t="shared" si="31"/>
        <v>0.75284701024118972</v>
      </c>
    </row>
    <row r="68" spans="17:30" x14ac:dyDescent="0.2">
      <c r="Q68" s="1" t="s">
        <v>115</v>
      </c>
      <c r="R68">
        <v>0.16201099999999999</v>
      </c>
      <c r="S68">
        <v>7.4496999999999994E-2</v>
      </c>
      <c r="T68">
        <v>0.116217</v>
      </c>
      <c r="U68">
        <v>6.9999000000000006E-2</v>
      </c>
      <c r="V68">
        <v>9.0577000000000005E-2</v>
      </c>
      <c r="W68">
        <v>-0.24799099999999999</v>
      </c>
      <c r="X68">
        <v>-0.26513999999999999</v>
      </c>
      <c r="Y68" s="6">
        <f t="shared" si="30"/>
        <v>0.42272399999999999</v>
      </c>
      <c r="Z68" s="6">
        <f>SUM(W68:X68)</f>
        <v>-0.513131</v>
      </c>
      <c r="AB68">
        <v>-380.92668500000002</v>
      </c>
      <c r="AC68">
        <v>-188.81188</v>
      </c>
      <c r="AD68" s="6">
        <f t="shared" si="31"/>
        <v>0.87133720128226466</v>
      </c>
    </row>
    <row r="69" spans="17:30" x14ac:dyDescent="0.2">
      <c r="Q69" s="1" t="s">
        <v>116</v>
      </c>
      <c r="R69">
        <v>0.17671600000000001</v>
      </c>
      <c r="S69">
        <v>8.4043000000000007E-2</v>
      </c>
      <c r="T69">
        <v>0.104939</v>
      </c>
      <c r="U69">
        <v>3.0869000000000001E-2</v>
      </c>
      <c r="V69">
        <v>8.7575E-2</v>
      </c>
      <c r="W69">
        <v>-0.29872900000000002</v>
      </c>
      <c r="X69">
        <v>-0.185479</v>
      </c>
      <c r="Y69" s="6">
        <f t="shared" si="30"/>
        <v>0.396567</v>
      </c>
      <c r="Z69" s="6">
        <f>SUM(W69:X69)</f>
        <v>-0.48420800000000003</v>
      </c>
      <c r="AB69">
        <v>-380.92348399999997</v>
      </c>
      <c r="AC69">
        <v>-188.685304</v>
      </c>
      <c r="AD69" s="6">
        <f t="shared" si="31"/>
        <v>4.6116042752003583</v>
      </c>
    </row>
    <row r="70" spans="17:30" x14ac:dyDescent="0.2">
      <c r="Q70" s="1" t="s">
        <v>117</v>
      </c>
      <c r="R70">
        <v>4.3779999999999999E-2</v>
      </c>
      <c r="S70">
        <v>9.3523999999999996E-2</v>
      </c>
      <c r="T70">
        <v>9.7918000000000005E-2</v>
      </c>
      <c r="U70">
        <v>0.12966900000000001</v>
      </c>
      <c r="V70">
        <v>7.6474E-2</v>
      </c>
      <c r="W70">
        <v>-0.13323099999999999</v>
      </c>
      <c r="X70">
        <v>-0.308114</v>
      </c>
      <c r="Y70" s="6">
        <f t="shared" si="30"/>
        <v>0.36489099999999997</v>
      </c>
      <c r="Z70" s="6">
        <f>SUM(W70:X70)</f>
        <v>-0.44134499999999999</v>
      </c>
      <c r="AB70">
        <v>-380.92060600000002</v>
      </c>
      <c r="AC70">
        <v>-188.62693300000001</v>
      </c>
      <c r="AD70" s="6">
        <f t="shared" si="31"/>
        <v>5.1873445868409007</v>
      </c>
    </row>
    <row r="71" spans="17:30" x14ac:dyDescent="0.2">
      <c r="Q71" s="1" t="s">
        <v>179</v>
      </c>
      <c r="R71">
        <v>4.2049999999999997E-2</v>
      </c>
      <c r="S71">
        <v>0.11965199999999999</v>
      </c>
      <c r="T71">
        <v>0.100132</v>
      </c>
      <c r="U71">
        <v>9.9547999999999998E-2</v>
      </c>
      <c r="V71">
        <v>7.4334999999999998E-2</v>
      </c>
      <c r="W71">
        <v>-0.137378</v>
      </c>
      <c r="X71">
        <v>-0.29840699999999998</v>
      </c>
      <c r="Y71" s="6">
        <f t="shared" si="30"/>
        <v>0.36138199999999998</v>
      </c>
      <c r="Z71" s="6">
        <f>SUM(W71:X71)</f>
        <v>-0.43578499999999998</v>
      </c>
      <c r="AB71">
        <v>-380.90940999999998</v>
      </c>
      <c r="AC71">
        <v>-188.62676099999999</v>
      </c>
      <c r="AD71" s="6">
        <f t="shared" si="31"/>
        <v>4.9887897051213503</v>
      </c>
    </row>
    <row r="72" spans="17:30" x14ac:dyDescent="0.2">
      <c r="Q72" s="1" t="s">
        <v>180</v>
      </c>
      <c r="R72">
        <v>0.12256499999999999</v>
      </c>
      <c r="S72">
        <v>0.14643700000000001</v>
      </c>
      <c r="T72">
        <v>4.7364999999999997E-2</v>
      </c>
      <c r="U72">
        <v>0.101478</v>
      </c>
      <c r="V72">
        <v>-0.16020899999999999</v>
      </c>
      <c r="W72">
        <v>4.3496E-2</v>
      </c>
      <c r="X72">
        <v>-0.301118</v>
      </c>
      <c r="Y72" s="6">
        <f t="shared" si="30"/>
        <v>0.41784500000000002</v>
      </c>
      <c r="Z72" s="6">
        <f>SUM(W72:X72)</f>
        <v>-0.25762200000000002</v>
      </c>
      <c r="AB72">
        <v>-380.92219899999998</v>
      </c>
      <c r="AC72">
        <v>-188.62567999999999</v>
      </c>
      <c r="AD72" s="6">
        <f t="shared" si="31"/>
        <v>4.872013844879814</v>
      </c>
    </row>
    <row r="73" spans="17:30" x14ac:dyDescent="0.2">
      <c r="Q73" s="1" t="s">
        <v>224</v>
      </c>
      <c r="R73">
        <v>9.7795000000000007E-2</v>
      </c>
      <c r="S73">
        <v>0.11441900000000001</v>
      </c>
      <c r="T73">
        <v>6.1330999999999997E-2</v>
      </c>
      <c r="U73">
        <v>8.9108000000000007E-2</v>
      </c>
      <c r="V73">
        <v>-0.133157</v>
      </c>
      <c r="W73">
        <v>7.3995000000000005E-2</v>
      </c>
      <c r="X73">
        <v>-0.30355599999999999</v>
      </c>
      <c r="Y73" s="6">
        <f t="shared" si="30"/>
        <v>0.36265300000000006</v>
      </c>
      <c r="Z73" s="6">
        <f>SUM(W73:X73)</f>
        <v>-0.22956099999999999</v>
      </c>
      <c r="AB73">
        <v>-380.921425</v>
      </c>
      <c r="AC73">
        <v>-188.626294</v>
      </c>
      <c r="AD73" s="6">
        <f t="shared" si="31"/>
        <v>5.2863784838816006</v>
      </c>
    </row>
    <row r="74" spans="17:30" x14ac:dyDescent="0.2">
      <c r="Q74" s="1" t="s">
        <v>225</v>
      </c>
      <c r="R74">
        <v>0.181281</v>
      </c>
      <c r="S74">
        <v>0.136047</v>
      </c>
      <c r="T74">
        <v>5.5511999999999999E-2</v>
      </c>
      <c r="U74">
        <v>0.16566500000000001</v>
      </c>
      <c r="V74">
        <v>-2.7992E-2</v>
      </c>
      <c r="W74">
        <v>-0.192744</v>
      </c>
      <c r="X74">
        <v>-0.31772899999999998</v>
      </c>
      <c r="Y74" s="6">
        <f t="shared" si="30"/>
        <v>0.53850500000000001</v>
      </c>
      <c r="Z74" s="6">
        <f>SUM(W74:X74)</f>
        <v>-0.51047299999999995</v>
      </c>
      <c r="AB74">
        <v>-380.89842700000003</v>
      </c>
      <c r="AC74">
        <v>-188.60019500000001</v>
      </c>
      <c r="AD74" s="6">
        <f t="shared" si="31"/>
        <v>6.4162041158813645</v>
      </c>
    </row>
    <row r="75" spans="17:30" x14ac:dyDescent="0.2">
      <c r="Q75" s="1" t="s">
        <v>226</v>
      </c>
      <c r="R75">
        <v>0.16572100000000001</v>
      </c>
      <c r="S75">
        <v>0.116215</v>
      </c>
      <c r="T75">
        <v>0.17774999999999999</v>
      </c>
      <c r="U75">
        <v>0.13112099999999999</v>
      </c>
      <c r="V75">
        <v>-9.7284999999999996E-2</v>
      </c>
      <c r="W75">
        <v>-0.164074</v>
      </c>
      <c r="X75">
        <v>-0.32930599999999999</v>
      </c>
      <c r="Y75" s="6">
        <f t="shared" si="30"/>
        <v>0.59080700000000008</v>
      </c>
      <c r="Z75" s="6">
        <f>SUM(W75:X75)</f>
        <v>-0.49337999999999999</v>
      </c>
      <c r="AB75">
        <v>-380.901138</v>
      </c>
      <c r="AC75">
        <v>-188.55190400000001</v>
      </c>
      <c r="AD75" s="6">
        <f t="shared" si="31"/>
        <v>8.6082127846012177</v>
      </c>
    </row>
    <row r="76" spans="17:30" x14ac:dyDescent="0.2">
      <c r="Q76" s="1" t="s">
        <v>227</v>
      </c>
      <c r="R76">
        <v>0.17751</v>
      </c>
      <c r="S76">
        <v>0.16291600000000001</v>
      </c>
      <c r="T76">
        <v>0.18931700000000001</v>
      </c>
      <c r="U76">
        <v>0.19015499999999999</v>
      </c>
      <c r="V76">
        <v>-0.15667500000000001</v>
      </c>
      <c r="W76">
        <v>-0.27377000000000001</v>
      </c>
      <c r="X76">
        <v>-0.289275</v>
      </c>
      <c r="Y76" s="6">
        <f t="shared" si="30"/>
        <v>0.71989800000000004</v>
      </c>
      <c r="Z76" s="6">
        <f>SUM(W76:X76)</f>
        <v>-0.56304500000000002</v>
      </c>
      <c r="AB76">
        <v>-380.89939299999998</v>
      </c>
      <c r="AC76">
        <v>-188.14406600000001</v>
      </c>
      <c r="AD76" s="6">
        <f t="shared" si="31"/>
        <v>18.896028925278841</v>
      </c>
    </row>
  </sheetData>
  <mergeCells count="2">
    <mergeCell ref="O4:O5"/>
    <mergeCell ref="R60:U6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B9367-F74E-3047-965A-69A0095DB905}">
  <dimension ref="A1:AN64"/>
  <sheetViews>
    <sheetView topLeftCell="N19" workbookViewId="0">
      <selection activeCell="P36" sqref="P36:AD48"/>
    </sheetView>
  </sheetViews>
  <sheetFormatPr baseColWidth="10" defaultRowHeight="16" x14ac:dyDescent="0.2"/>
  <sheetData>
    <row r="1" spans="1:30" x14ac:dyDescent="0.2">
      <c r="A1" s="1" t="s">
        <v>0</v>
      </c>
    </row>
    <row r="2" spans="1:30" x14ac:dyDescent="0.2">
      <c r="A2" s="1" t="s">
        <v>83</v>
      </c>
      <c r="B2">
        <v>27.211600000000001</v>
      </c>
    </row>
    <row r="3" spans="1:30" x14ac:dyDescent="0.2">
      <c r="A3" s="1" t="s">
        <v>77</v>
      </c>
      <c r="B3">
        <v>-188.9225659</v>
      </c>
      <c r="AD3">
        <v>-188.6945073</v>
      </c>
    </row>
    <row r="4" spans="1:30" x14ac:dyDescent="0.2">
      <c r="A4" s="1" t="s">
        <v>113</v>
      </c>
      <c r="B4">
        <f>$B$3+$B$19</f>
        <v>-632.7144859</v>
      </c>
      <c r="S4" s="6"/>
    </row>
    <row r="5" spans="1:30" x14ac:dyDescent="0.2">
      <c r="S5" s="6"/>
    </row>
    <row r="6" spans="1:30" x14ac:dyDescent="0.2">
      <c r="A6" s="1" t="s">
        <v>90</v>
      </c>
      <c r="B6" s="1"/>
      <c r="C6" s="1" t="s">
        <v>5</v>
      </c>
      <c r="D6" s="1"/>
      <c r="E6" s="1" t="s">
        <v>6</v>
      </c>
      <c r="F6" s="1"/>
      <c r="G6" s="1" t="s">
        <v>7</v>
      </c>
      <c r="H6" s="1"/>
      <c r="I6" s="1" t="s">
        <v>8</v>
      </c>
      <c r="J6" s="1"/>
      <c r="O6" s="25"/>
      <c r="S6" s="6"/>
    </row>
    <row r="7" spans="1:30" x14ac:dyDescent="0.2">
      <c r="A7" t="s">
        <v>9</v>
      </c>
      <c r="B7">
        <v>-443.66649999999998</v>
      </c>
      <c r="C7" t="s">
        <v>96</v>
      </c>
      <c r="D7">
        <v>-632.69186000000002</v>
      </c>
      <c r="E7" t="s">
        <v>106</v>
      </c>
      <c r="F7">
        <v>-632.69925000000001</v>
      </c>
      <c r="G7" t="s">
        <v>76</v>
      </c>
      <c r="H7">
        <v>-632.66723000000002</v>
      </c>
      <c r="I7" t="s">
        <v>64</v>
      </c>
      <c r="J7">
        <v>-632.55597999999998</v>
      </c>
      <c r="O7" s="25"/>
      <c r="S7" s="6"/>
    </row>
    <row r="8" spans="1:30" x14ac:dyDescent="0.2">
      <c r="A8" t="s">
        <v>91</v>
      </c>
      <c r="B8">
        <v>-443.73039999999997</v>
      </c>
      <c r="C8" t="s">
        <v>61</v>
      </c>
      <c r="D8">
        <v>-632.69186999999999</v>
      </c>
      <c r="E8" t="s">
        <v>60</v>
      </c>
      <c r="F8">
        <v>-632.72200999999995</v>
      </c>
      <c r="G8" t="s">
        <v>18</v>
      </c>
      <c r="H8">
        <v>-632.67376999999999</v>
      </c>
      <c r="I8" t="s">
        <v>105</v>
      </c>
      <c r="J8">
        <v>-632.55921999999998</v>
      </c>
      <c r="S8" s="6"/>
    </row>
    <row r="9" spans="1:30" x14ac:dyDescent="0.2">
      <c r="A9" t="s">
        <v>13</v>
      </c>
      <c r="B9">
        <v>-443.73070000000001</v>
      </c>
      <c r="C9" t="s">
        <v>97</v>
      </c>
      <c r="D9">
        <v>-632.70745999999997</v>
      </c>
      <c r="E9" t="s">
        <v>59</v>
      </c>
      <c r="F9">
        <v>-632.72600999999997</v>
      </c>
      <c r="G9" t="s">
        <v>51</v>
      </c>
      <c r="H9">
        <v>-632.67573000000004</v>
      </c>
      <c r="I9" t="s">
        <v>97</v>
      </c>
      <c r="J9">
        <v>-632.57204999999999</v>
      </c>
      <c r="S9" s="6"/>
      <c r="X9" s="6"/>
    </row>
    <row r="10" spans="1:30" x14ac:dyDescent="0.2">
      <c r="A10" t="s">
        <v>71</v>
      </c>
      <c r="B10">
        <v>-443.73074000000003</v>
      </c>
      <c r="C10" t="s">
        <v>98</v>
      </c>
      <c r="D10">
        <v>-632.71721000000002</v>
      </c>
      <c r="E10" t="s">
        <v>26</v>
      </c>
      <c r="F10">
        <v>-632.72731999999996</v>
      </c>
      <c r="G10" t="s">
        <v>100</v>
      </c>
      <c r="H10">
        <v>-632.69186999999999</v>
      </c>
      <c r="I10" t="s">
        <v>98</v>
      </c>
      <c r="J10">
        <v>-632.57961999999998</v>
      </c>
      <c r="S10" s="6"/>
      <c r="X10" s="6"/>
    </row>
    <row r="11" spans="1:30" x14ac:dyDescent="0.2">
      <c r="A11" t="s">
        <v>12</v>
      </c>
      <c r="B11">
        <v>-443.73075</v>
      </c>
      <c r="C11" t="s">
        <v>22</v>
      </c>
      <c r="D11">
        <v>-632.72731999999996</v>
      </c>
      <c r="E11" t="s">
        <v>107</v>
      </c>
      <c r="F11">
        <v>-632.72988999999995</v>
      </c>
      <c r="G11" t="s">
        <v>75</v>
      </c>
      <c r="H11">
        <v>-632.69476999999995</v>
      </c>
      <c r="I11" t="s">
        <v>100</v>
      </c>
      <c r="J11">
        <v>-632.57978000000003</v>
      </c>
      <c r="S11" s="6"/>
    </row>
    <row r="12" spans="1:30" x14ac:dyDescent="0.2">
      <c r="A12" t="s">
        <v>92</v>
      </c>
      <c r="B12">
        <v>-443.73081000000002</v>
      </c>
      <c r="C12" t="s">
        <v>20</v>
      </c>
      <c r="D12">
        <v>-632.74886000000004</v>
      </c>
      <c r="E12" t="s">
        <v>15</v>
      </c>
      <c r="F12">
        <v>-632.74276999999995</v>
      </c>
      <c r="G12" t="s">
        <v>16</v>
      </c>
      <c r="H12">
        <v>-632.69692999999995</v>
      </c>
      <c r="I12" t="s">
        <v>28</v>
      </c>
      <c r="J12">
        <v>-632.58016999999995</v>
      </c>
      <c r="S12" s="6"/>
    </row>
    <row r="13" spans="1:30" x14ac:dyDescent="0.2">
      <c r="A13" t="s">
        <v>93</v>
      </c>
      <c r="B13">
        <v>-443.73081999999999</v>
      </c>
      <c r="C13" t="s">
        <v>74</v>
      </c>
      <c r="D13">
        <v>-632.75108</v>
      </c>
      <c r="E13" t="s">
        <v>21</v>
      </c>
      <c r="F13">
        <v>-632.74886000000004</v>
      </c>
      <c r="G13" t="s">
        <v>71</v>
      </c>
      <c r="H13">
        <v>-632.69734000000005</v>
      </c>
      <c r="I13" t="s">
        <v>51</v>
      </c>
      <c r="J13">
        <v>-632.64143999999999</v>
      </c>
      <c r="S13" s="6"/>
    </row>
    <row r="14" spans="1:30" x14ac:dyDescent="0.2">
      <c r="A14" t="s">
        <v>30</v>
      </c>
      <c r="B14">
        <v>-443.73638999999997</v>
      </c>
      <c r="C14" t="s">
        <v>14</v>
      </c>
      <c r="D14">
        <v>-632.75268000000005</v>
      </c>
      <c r="E14" t="s">
        <v>48</v>
      </c>
      <c r="F14">
        <v>-632.74887000000001</v>
      </c>
      <c r="G14" t="s">
        <v>101</v>
      </c>
      <c r="H14">
        <v>-632.70669999999996</v>
      </c>
      <c r="I14" t="s">
        <v>26</v>
      </c>
      <c r="J14">
        <v>-632.64980000000003</v>
      </c>
      <c r="S14" s="6"/>
    </row>
    <row r="15" spans="1:30" x14ac:dyDescent="0.2">
      <c r="A15" t="s">
        <v>94</v>
      </c>
      <c r="B15">
        <v>-443.7364</v>
      </c>
      <c r="C15" t="s">
        <v>70</v>
      </c>
      <c r="D15">
        <v>-632.76018999999997</v>
      </c>
      <c r="E15" t="s">
        <v>99</v>
      </c>
      <c r="F15">
        <v>-632.76018999999997</v>
      </c>
      <c r="G15" t="s">
        <v>102</v>
      </c>
      <c r="H15">
        <v>-632.72200999999995</v>
      </c>
      <c r="I15" t="s">
        <v>17</v>
      </c>
      <c r="J15">
        <v>-632.65323999999998</v>
      </c>
      <c r="S15" s="6"/>
    </row>
    <row r="16" spans="1:30" x14ac:dyDescent="0.2">
      <c r="A16" t="s">
        <v>21</v>
      </c>
      <c r="B16">
        <v>-443.79189000000002</v>
      </c>
      <c r="C16" t="s">
        <v>99</v>
      </c>
      <c r="D16">
        <v>-632.76265999999998</v>
      </c>
      <c r="E16" t="s">
        <v>63</v>
      </c>
      <c r="F16">
        <v>-632.76265999999998</v>
      </c>
      <c r="G16" t="s">
        <v>65</v>
      </c>
      <c r="H16">
        <v>-632.72680000000003</v>
      </c>
      <c r="I16" t="s">
        <v>92</v>
      </c>
      <c r="J16">
        <v>-632.68697999999995</v>
      </c>
      <c r="P16" s="1" t="s">
        <v>0</v>
      </c>
      <c r="AD16" s="1" t="s">
        <v>263</v>
      </c>
    </row>
    <row r="17" spans="1:40" x14ac:dyDescent="0.2">
      <c r="A17" t="s">
        <v>22</v>
      </c>
      <c r="B17">
        <v>-443.7919</v>
      </c>
      <c r="C17" t="s">
        <v>45</v>
      </c>
      <c r="D17">
        <v>-632.76598000000001</v>
      </c>
      <c r="E17" t="s">
        <v>108</v>
      </c>
      <c r="F17">
        <v>-632.76318000000003</v>
      </c>
      <c r="G17" t="s">
        <v>64</v>
      </c>
      <c r="H17">
        <v>-632.72731999999996</v>
      </c>
      <c r="I17" t="s">
        <v>109</v>
      </c>
      <c r="J17">
        <v>-632.69138999999996</v>
      </c>
    </row>
    <row r="18" spans="1:40" x14ac:dyDescent="0.2">
      <c r="A18" t="s">
        <v>23</v>
      </c>
      <c r="B18">
        <v>-443.79190999999997</v>
      </c>
      <c r="C18" t="s">
        <v>49</v>
      </c>
      <c r="D18">
        <v>-632.77146000000005</v>
      </c>
      <c r="G18" t="s">
        <v>70</v>
      </c>
      <c r="H18">
        <v>-632.72920999999997</v>
      </c>
      <c r="I18" t="s">
        <v>32</v>
      </c>
      <c r="J18">
        <v>-632.69466999999997</v>
      </c>
      <c r="X18" s="1" t="s">
        <v>274</v>
      </c>
    </row>
    <row r="19" spans="1:40" x14ac:dyDescent="0.2">
      <c r="A19" t="s">
        <v>95</v>
      </c>
      <c r="B19">
        <v>-443.79192</v>
      </c>
      <c r="G19" t="s">
        <v>69</v>
      </c>
      <c r="H19">
        <v>-632.73212000000001</v>
      </c>
      <c r="I19" t="s">
        <v>110</v>
      </c>
      <c r="J19">
        <v>-632.69551999999999</v>
      </c>
      <c r="Q19" s="1" t="s">
        <v>85</v>
      </c>
      <c r="R19" s="1" t="s">
        <v>86</v>
      </c>
      <c r="S19" s="1" t="s">
        <v>87</v>
      </c>
      <c r="T19" s="1" t="s">
        <v>88</v>
      </c>
      <c r="U19" s="1" t="s">
        <v>275</v>
      </c>
      <c r="X19" s="1" t="s">
        <v>85</v>
      </c>
      <c r="Y19" s="1" t="s">
        <v>86</v>
      </c>
      <c r="Z19" s="1" t="s">
        <v>87</v>
      </c>
      <c r="AA19" s="1" t="s">
        <v>88</v>
      </c>
      <c r="AB19" s="1" t="s">
        <v>275</v>
      </c>
    </row>
    <row r="20" spans="1:40" x14ac:dyDescent="0.2">
      <c r="G20" t="s">
        <v>20</v>
      </c>
      <c r="H20">
        <v>-632.74276999999995</v>
      </c>
      <c r="I20" t="s">
        <v>49</v>
      </c>
      <c r="J20">
        <v>-632.70240999999999</v>
      </c>
      <c r="P20" s="1" t="s">
        <v>90</v>
      </c>
      <c r="Q20">
        <f>B19</f>
        <v>-443.79192</v>
      </c>
      <c r="R20">
        <v>-443.7686769</v>
      </c>
      <c r="S20">
        <v>-443.764883</v>
      </c>
      <c r="T20">
        <v>-443.77406639999998</v>
      </c>
      <c r="U20">
        <v>-443.77123210000002</v>
      </c>
      <c r="AD20">
        <v>-442.17423100000002</v>
      </c>
      <c r="AE20">
        <v>-442.158118</v>
      </c>
      <c r="AF20">
        <v>-442.15967000000001</v>
      </c>
      <c r="AG20">
        <v>-442.15698500000002</v>
      </c>
      <c r="AH20">
        <v>-442.13180299999999</v>
      </c>
    </row>
    <row r="21" spans="1:40" x14ac:dyDescent="0.2">
      <c r="G21" t="s">
        <v>72</v>
      </c>
      <c r="H21">
        <v>-632.74647000000004</v>
      </c>
      <c r="I21" t="s">
        <v>18</v>
      </c>
      <c r="J21">
        <v>-632.72711000000004</v>
      </c>
      <c r="P21" s="1" t="s">
        <v>229</v>
      </c>
      <c r="Q21">
        <f>Q20+$B$3</f>
        <v>-632.7144859</v>
      </c>
      <c r="R21">
        <f>R20+$B$3</f>
        <v>-632.69124280000005</v>
      </c>
      <c r="S21">
        <f>S20+$B$3</f>
        <v>-632.68744889999994</v>
      </c>
      <c r="T21">
        <f>T20+$B$3</f>
        <v>-632.69663229999992</v>
      </c>
      <c r="U21">
        <f>U20+$B$3</f>
        <v>-632.69379800000002</v>
      </c>
      <c r="X21" s="4">
        <f>(Q21-$Q$21)*$B$2</f>
        <v>0</v>
      </c>
      <c r="Y21" s="4">
        <f>(R21-$Q$21)*$B$2</f>
        <v>0.63248193995850654</v>
      </c>
      <c r="Z21" s="4">
        <f>(S21-$Q$21)*$B$2</f>
        <v>0.73572002920173951</v>
      </c>
      <c r="AA21" s="4">
        <f>(T21-$Q$21)*$B$2</f>
        <v>0.48582502176218795</v>
      </c>
      <c r="AB21" s="4">
        <f>(U21-$Q$21)*$B$2</f>
        <v>0.56295085963957658</v>
      </c>
      <c r="AD21">
        <f>AD20+$AD$3</f>
        <v>-630.86873830000002</v>
      </c>
      <c r="AE21">
        <f t="shared" ref="AE21:AH21" si="0">AE20+$AD$3</f>
        <v>-630.8526253</v>
      </c>
      <c r="AF21">
        <f t="shared" si="0"/>
        <v>-630.85417729999995</v>
      </c>
      <c r="AG21">
        <f t="shared" si="0"/>
        <v>-630.85149230000002</v>
      </c>
      <c r="AH21">
        <f t="shared" si="0"/>
        <v>-630.82631029999993</v>
      </c>
      <c r="AJ21" s="4">
        <f>(AD21-$AD$21)*$B$2</f>
        <v>0</v>
      </c>
      <c r="AK21" s="4">
        <f t="shared" ref="AK21:AN32" si="1">(AE21-$AD$21)*$B$2</f>
        <v>0.43846051080050269</v>
      </c>
      <c r="AL21" s="4">
        <f t="shared" si="1"/>
        <v>0.39622810760194688</v>
      </c>
      <c r="AM21" s="4">
        <f t="shared" si="1"/>
        <v>0.46929125360000257</v>
      </c>
      <c r="AN21" s="4">
        <f t="shared" si="1"/>
        <v>1.1545337648023479</v>
      </c>
    </row>
    <row r="22" spans="1:40" x14ac:dyDescent="0.2">
      <c r="G22" t="s">
        <v>63</v>
      </c>
      <c r="H22">
        <v>-632.74874999999997</v>
      </c>
      <c r="I22" t="s">
        <v>36</v>
      </c>
      <c r="J22">
        <v>-632.72731999999996</v>
      </c>
      <c r="P22" s="1" t="s">
        <v>78</v>
      </c>
      <c r="Q22">
        <v>-632.72732280000002</v>
      </c>
      <c r="R22">
        <v>-632.72099600000001</v>
      </c>
      <c r="S22">
        <v>-632.72489810000002</v>
      </c>
      <c r="T22">
        <v>-632.73563009999998</v>
      </c>
      <c r="U22">
        <v>-632.70794090000004</v>
      </c>
      <c r="W22" s="1" t="s">
        <v>78</v>
      </c>
      <c r="X22" s="4">
        <f t="shared" ref="X22:X32" si="2">(Q22-$Q$21)*$B$2</f>
        <v>-0.34931258804067478</v>
      </c>
      <c r="Y22" s="4">
        <f t="shared" ref="Y22:Y31" si="3">(R22-$Q$21)*$B$2</f>
        <v>-0.17715023716038267</v>
      </c>
      <c r="Z22" s="4">
        <f t="shared" ref="Z22:Z31" si="4">(S22-$Q$21)*$B$2</f>
        <v>-0.28333262152051314</v>
      </c>
      <c r="AA22" s="4">
        <f t="shared" ref="AA22:AA31" si="5">(T22-$Q$21)*$B$2</f>
        <v>-0.57536751271947284</v>
      </c>
      <c r="AB22" s="4">
        <f t="shared" ref="AB22:AB31" si="6">(U22-$Q$21)*$B$2</f>
        <v>0.17809992199891303</v>
      </c>
      <c r="AD22">
        <v>-630.90345000000002</v>
      </c>
      <c r="AE22">
        <v>-630.908455</v>
      </c>
      <c r="AF22">
        <v>-630.90432999999996</v>
      </c>
      <c r="AG22">
        <v>-630.90760299999999</v>
      </c>
      <c r="AH22">
        <v>-630.86834699999997</v>
      </c>
      <c r="AJ22" s="4">
        <f t="shared" ref="AJ22:AJ32" si="7">(AD22-$AD$21)*$B$2</f>
        <v>-0.94456089572006985</v>
      </c>
      <c r="AK22" s="4">
        <f t="shared" si="1"/>
        <v>-1.0807549537196026</v>
      </c>
      <c r="AL22" s="4">
        <f t="shared" si="1"/>
        <v>-0.96850710371838988</v>
      </c>
      <c r="AM22" s="4">
        <f t="shared" si="1"/>
        <v>-1.0575706705193588</v>
      </c>
      <c r="AN22" s="4">
        <f t="shared" si="1"/>
        <v>1.0647899081268406E-2</v>
      </c>
    </row>
    <row r="23" spans="1:40" x14ac:dyDescent="0.2">
      <c r="G23" t="s">
        <v>21</v>
      </c>
      <c r="H23">
        <v>-632.74886000000004</v>
      </c>
      <c r="I23" t="s">
        <v>35</v>
      </c>
      <c r="J23">
        <v>-632.72739999999999</v>
      </c>
      <c r="P23" s="1" t="s">
        <v>79</v>
      </c>
      <c r="Q23">
        <v>-632.72739999999999</v>
      </c>
      <c r="R23">
        <v>-632.72671930000001</v>
      </c>
      <c r="S23">
        <v>-632.7270006</v>
      </c>
      <c r="T23">
        <v>-632.74075430000005</v>
      </c>
      <c r="U23">
        <v>-632.70392960000004</v>
      </c>
      <c r="W23" s="14" t="s">
        <v>79</v>
      </c>
      <c r="X23" s="15">
        <f t="shared" si="2"/>
        <v>-0.35141332355970201</v>
      </c>
      <c r="Y23" s="15">
        <f t="shared" si="3"/>
        <v>-0.33289038744037325</v>
      </c>
      <c r="Z23" s="15">
        <f t="shared" si="4"/>
        <v>-0.34054501051991815</v>
      </c>
      <c r="AA23" s="15">
        <f t="shared" si="5"/>
        <v>-0.71480519344133453</v>
      </c>
      <c r="AB23" s="15">
        <f t="shared" si="6"/>
        <v>0.2872538130789658</v>
      </c>
      <c r="AD23">
        <v>-630.883329</v>
      </c>
      <c r="AE23">
        <v>-630.87750700000004</v>
      </c>
      <c r="AF23">
        <v>-630.88518399999998</v>
      </c>
      <c r="AG23">
        <v>-630.88233500000001</v>
      </c>
      <c r="AH23">
        <v>-630.85049200000003</v>
      </c>
      <c r="AJ23" s="4">
        <f t="shared" si="7"/>
        <v>-0.39703629211959701</v>
      </c>
      <c r="AK23" s="4">
        <f t="shared" si="1"/>
        <v>-0.23861035692050955</v>
      </c>
      <c r="AL23" s="4">
        <f t="shared" si="1"/>
        <v>-0.44751381011899116</v>
      </c>
      <c r="AM23" s="4">
        <f t="shared" si="1"/>
        <v>-0.36998796171982828</v>
      </c>
      <c r="AN23" s="4">
        <f t="shared" si="1"/>
        <v>0.49651101707964784</v>
      </c>
    </row>
    <row r="24" spans="1:40" x14ac:dyDescent="0.2">
      <c r="G24" t="s">
        <v>39</v>
      </c>
      <c r="H24">
        <v>-632.74985000000004</v>
      </c>
      <c r="I24" t="s">
        <v>59</v>
      </c>
      <c r="J24">
        <v>-632.72798</v>
      </c>
      <c r="P24" s="1" t="s">
        <v>80</v>
      </c>
      <c r="Q24">
        <v>-632.74886489999994</v>
      </c>
      <c r="R24">
        <v>-632.76135299999999</v>
      </c>
      <c r="S24">
        <v>-632.76232270000003</v>
      </c>
      <c r="T24">
        <v>-632.77128660000005</v>
      </c>
      <c r="U24">
        <v>-632.72961250000003</v>
      </c>
      <c r="W24" s="14" t="s">
        <v>80</v>
      </c>
      <c r="X24" s="15">
        <f t="shared" si="2"/>
        <v>-0.9355075963984878</v>
      </c>
      <c r="Y24" s="15">
        <f t="shared" si="3"/>
        <v>-1.2753287783596148</v>
      </c>
      <c r="Z24" s="15">
        <f t="shared" si="4"/>
        <v>-1.3017158668807436</v>
      </c>
      <c r="AA24" s="15">
        <f t="shared" si="5"/>
        <v>-1.5456379281214543</v>
      </c>
      <c r="AB24" s="15">
        <f t="shared" si="6"/>
        <v>-0.41161898856083057</v>
      </c>
      <c r="AD24">
        <v>-630.90345000000002</v>
      </c>
      <c r="AE24">
        <v>-630.90845400000001</v>
      </c>
      <c r="AF24">
        <v>-630.90432999999996</v>
      </c>
      <c r="AG24">
        <v>-630.90589399999999</v>
      </c>
      <c r="AH24">
        <v>-630.866758</v>
      </c>
      <c r="AJ24" s="4">
        <f t="shared" si="7"/>
        <v>-0.94456089572006985</v>
      </c>
      <c r="AK24" s="4">
        <f t="shared" si="1"/>
        <v>-1.0807277421196713</v>
      </c>
      <c r="AL24" s="4">
        <f t="shared" si="1"/>
        <v>-0.96850710371838988</v>
      </c>
      <c r="AM24" s="4">
        <f t="shared" si="1"/>
        <v>-1.0110660461192149</v>
      </c>
      <c r="AN24" s="4">
        <f t="shared" si="1"/>
        <v>5.3887131480375869E-2</v>
      </c>
    </row>
    <row r="25" spans="1:40" x14ac:dyDescent="0.2">
      <c r="G25" t="s">
        <v>103</v>
      </c>
      <c r="H25">
        <v>-632.75229000000002</v>
      </c>
      <c r="I25" t="s">
        <v>70</v>
      </c>
      <c r="J25">
        <v>-632.72860000000003</v>
      </c>
      <c r="P25" s="1" t="s">
        <v>81</v>
      </c>
      <c r="Q25">
        <v>-632.74229319999995</v>
      </c>
      <c r="R25">
        <v>-632.72689590000005</v>
      </c>
      <c r="S25">
        <v>-632.73568020000005</v>
      </c>
      <c r="T25">
        <v>-632.75480760000005</v>
      </c>
      <c r="U25">
        <v>-632.72771439999997</v>
      </c>
      <c r="W25" s="1" t="s">
        <v>81</v>
      </c>
      <c r="X25" s="4">
        <f t="shared" si="2"/>
        <v>-0.75668112467862481</v>
      </c>
      <c r="Y25" s="4">
        <f t="shared" si="3"/>
        <v>-0.33769595600123348</v>
      </c>
      <c r="Z25" s="4">
        <f t="shared" si="4"/>
        <v>-0.57673081388128999</v>
      </c>
      <c r="AA25" s="4">
        <f t="shared" si="5"/>
        <v>-1.0972179717213479</v>
      </c>
      <c r="AB25" s="4">
        <f t="shared" si="6"/>
        <v>-0.35996865059913835</v>
      </c>
      <c r="AD25">
        <v>-630.89169500000003</v>
      </c>
      <c r="AE25">
        <v>-630.90675099999999</v>
      </c>
      <c r="AF25">
        <v>-630.90461600000003</v>
      </c>
      <c r="AG25">
        <v>-630.90388399999995</v>
      </c>
      <c r="AH25">
        <v>-630.86015999999995</v>
      </c>
      <c r="AJ25" s="4">
        <f t="shared" si="7"/>
        <v>-0.62468853772024013</v>
      </c>
      <c r="AK25" s="4">
        <f t="shared" si="1"/>
        <v>-1.034386387319115</v>
      </c>
      <c r="AL25" s="4">
        <f t="shared" si="1"/>
        <v>-0.97628962132039609</v>
      </c>
      <c r="AM25" s="4">
        <f t="shared" si="1"/>
        <v>-0.95637073011809526</v>
      </c>
      <c r="AN25" s="4">
        <f t="shared" si="1"/>
        <v>0.23342926828183486</v>
      </c>
    </row>
    <row r="26" spans="1:40" x14ac:dyDescent="0.2">
      <c r="G26" t="s">
        <v>99</v>
      </c>
      <c r="H26">
        <v>-632.75575000000003</v>
      </c>
      <c r="I26" t="s">
        <v>76</v>
      </c>
      <c r="J26">
        <v>-632.74197000000004</v>
      </c>
      <c r="P26" s="1" t="s">
        <v>82</v>
      </c>
      <c r="Q26">
        <v>-632.74886489999994</v>
      </c>
      <c r="R26">
        <v>-632.76135299999999</v>
      </c>
      <c r="S26">
        <v>-632.76232270000003</v>
      </c>
      <c r="T26">
        <v>-632.77128660000005</v>
      </c>
      <c r="U26">
        <v>-632.72961239999995</v>
      </c>
      <c r="W26" s="1" t="s">
        <v>82</v>
      </c>
      <c r="X26" s="4">
        <f t="shared" si="2"/>
        <v>-0.9355075963984878</v>
      </c>
      <c r="Y26" s="4">
        <f t="shared" si="3"/>
        <v>-1.2753287783596148</v>
      </c>
      <c r="Z26" s="4">
        <f t="shared" si="4"/>
        <v>-1.3017158668807436</v>
      </c>
      <c r="AA26" s="4">
        <f t="shared" si="5"/>
        <v>-1.5456379281214543</v>
      </c>
      <c r="AB26" s="4">
        <f t="shared" si="6"/>
        <v>-0.41161626739867191</v>
      </c>
      <c r="AD26">
        <v>-630.90345000000002</v>
      </c>
      <c r="AE26">
        <v>-630.90845400000001</v>
      </c>
      <c r="AF26">
        <v>-630.90432999999996</v>
      </c>
      <c r="AG26">
        <v>-630.90589399999999</v>
      </c>
      <c r="AH26">
        <v>-630.866758</v>
      </c>
      <c r="AJ26" s="4">
        <f t="shared" si="7"/>
        <v>-0.94456089572006985</v>
      </c>
      <c r="AK26" s="4">
        <f t="shared" si="1"/>
        <v>-1.0807277421196713</v>
      </c>
      <c r="AL26" s="4">
        <f t="shared" si="1"/>
        <v>-0.96850710371838988</v>
      </c>
      <c r="AM26" s="4">
        <f t="shared" si="1"/>
        <v>-1.0110660461192149</v>
      </c>
      <c r="AN26" s="4">
        <f t="shared" si="1"/>
        <v>5.3887131480375869E-2</v>
      </c>
    </row>
    <row r="27" spans="1:40" x14ac:dyDescent="0.2">
      <c r="G27" t="s">
        <v>93</v>
      </c>
      <c r="H27">
        <v>-632.75945000000002</v>
      </c>
      <c r="I27" t="s">
        <v>37</v>
      </c>
      <c r="J27">
        <v>-632.74229000000003</v>
      </c>
      <c r="P27" s="1" t="s">
        <v>114</v>
      </c>
      <c r="Q27">
        <v>-632.69552469999996</v>
      </c>
      <c r="R27">
        <v>-632.71123780000005</v>
      </c>
      <c r="S27">
        <v>-632.71679789999996</v>
      </c>
      <c r="T27">
        <v>-632.71226479999996</v>
      </c>
      <c r="U27">
        <v>-632.70492160000003</v>
      </c>
      <c r="W27" s="1" t="s">
        <v>116</v>
      </c>
      <c r="X27" s="4">
        <f t="shared" si="2"/>
        <v>0.51596458992095806</v>
      </c>
      <c r="Y27" s="4">
        <f t="shared" si="3"/>
        <v>8.838599795865798E-2</v>
      </c>
      <c r="Z27" s="4">
        <f t="shared" si="4"/>
        <v>-6.2913219198933029E-2</v>
      </c>
      <c r="AA27" s="4">
        <f t="shared" si="5"/>
        <v>6.0439684761156423E-2</v>
      </c>
      <c r="AB27" s="4">
        <f t="shared" si="6"/>
        <v>0.26025990587905962</v>
      </c>
      <c r="AD27">
        <v>-630.84878500000002</v>
      </c>
      <c r="AE27">
        <v>-630.85346000000004</v>
      </c>
      <c r="AF27">
        <v>-630.85786900000005</v>
      </c>
      <c r="AG27">
        <v>-630.851448</v>
      </c>
      <c r="AH27">
        <v>-630.832133</v>
      </c>
      <c r="AJ27" s="4">
        <f t="shared" si="7"/>
        <v>0.54296121827992916</v>
      </c>
      <c r="AK27" s="4">
        <f t="shared" si="1"/>
        <v>0.41574698827937978</v>
      </c>
      <c r="AL27" s="4">
        <f t="shared" si="1"/>
        <v>0.29577104387911707</v>
      </c>
      <c r="AM27" s="4">
        <f t="shared" si="1"/>
        <v>0.47049672748036203</v>
      </c>
      <c r="AN27" s="4">
        <f t="shared" si="1"/>
        <v>0.99608878148052438</v>
      </c>
    </row>
    <row r="28" spans="1:40" x14ac:dyDescent="0.2">
      <c r="G28" t="s">
        <v>29</v>
      </c>
      <c r="H28">
        <v>-632.76017999999999</v>
      </c>
      <c r="I28" t="s">
        <v>52</v>
      </c>
      <c r="J28">
        <v>-632.74271999999996</v>
      </c>
      <c r="P28" s="1" t="s">
        <v>115</v>
      </c>
      <c r="Q28">
        <v>-632.72200710000004</v>
      </c>
      <c r="R28">
        <v>-632.74845600000003</v>
      </c>
      <c r="S28">
        <v>-632.74827130000006</v>
      </c>
      <c r="T28">
        <v>-632.74719449999998</v>
      </c>
      <c r="U28">
        <v>-632.74250629999995</v>
      </c>
      <c r="W28" s="1" t="s">
        <v>115</v>
      </c>
      <c r="X28" s="4">
        <f t="shared" si="2"/>
        <v>-0.20466388592114212</v>
      </c>
      <c r="Y28" s="4">
        <f t="shared" si="3"/>
        <v>-0.92438077316090339</v>
      </c>
      <c r="Z28" s="4">
        <f t="shared" si="4"/>
        <v>-0.91935479064152781</v>
      </c>
      <c r="AA28" s="4">
        <f t="shared" si="5"/>
        <v>-0.89005333975940426</v>
      </c>
      <c r="AB28" s="4">
        <f t="shared" si="6"/>
        <v>-0.76247991663852421</v>
      </c>
      <c r="AD28">
        <v>-630.88632800000005</v>
      </c>
      <c r="AE28">
        <v>-630.90306199999998</v>
      </c>
      <c r="AF28">
        <v>-630.895084</v>
      </c>
      <c r="AG28">
        <v>-630.88780199999997</v>
      </c>
      <c r="AH28">
        <v>-630.867886</v>
      </c>
      <c r="AJ28" s="4">
        <f t="shared" si="7"/>
        <v>-0.4786438805208289</v>
      </c>
      <c r="AK28" s="4">
        <f t="shared" si="1"/>
        <v>-0.93400279491888405</v>
      </c>
      <c r="AL28" s="4">
        <f t="shared" si="1"/>
        <v>-0.71690865011942673</v>
      </c>
      <c r="AM28" s="4">
        <f t="shared" si="1"/>
        <v>-0.51875377891855634</v>
      </c>
      <c r="AN28" s="4">
        <f t="shared" si="1"/>
        <v>2.3192446680532476E-2</v>
      </c>
    </row>
    <row r="29" spans="1:40" x14ac:dyDescent="0.2">
      <c r="G29" t="s">
        <v>104</v>
      </c>
      <c r="H29">
        <v>-632.76018999999997</v>
      </c>
      <c r="I29" t="s">
        <v>48</v>
      </c>
      <c r="J29">
        <v>-632.74369999999999</v>
      </c>
      <c r="P29" s="1" t="s">
        <v>116</v>
      </c>
      <c r="Q29">
        <v>-632.71713050000005</v>
      </c>
      <c r="R29">
        <v>-632.74432109999998</v>
      </c>
      <c r="S29">
        <v>-632.7373685</v>
      </c>
      <c r="T29">
        <v>-632.73754380000003</v>
      </c>
      <c r="U29">
        <v>-632.73218369999995</v>
      </c>
      <c r="W29" s="1" t="s">
        <v>116</v>
      </c>
      <c r="X29" s="4">
        <f t="shared" si="2"/>
        <v>-7.1963797361450046E-2</v>
      </c>
      <c r="Y29" s="4">
        <f t="shared" si="3"/>
        <v>-0.81186352831944275</v>
      </c>
      <c r="Z29" s="4">
        <f t="shared" si="4"/>
        <v>-0.62267215816007182</v>
      </c>
      <c r="AA29" s="4">
        <f t="shared" si="5"/>
        <v>-0.62744235164071205</v>
      </c>
      <c r="AB29" s="4">
        <f t="shared" si="6"/>
        <v>-0.4815854544786613</v>
      </c>
      <c r="AD29">
        <v>-630.87863400000003</v>
      </c>
      <c r="AE29">
        <v>-630.88294299999995</v>
      </c>
      <c r="AF29">
        <v>-630.88264100000004</v>
      </c>
      <c r="AG29">
        <v>-630.87034300000005</v>
      </c>
      <c r="AH29">
        <v>-630.86841200000003</v>
      </c>
      <c r="AJ29" s="4">
        <f t="shared" si="7"/>
        <v>-0.26927783012042167</v>
      </c>
      <c r="AK29" s="4">
        <f t="shared" si="1"/>
        <v>-0.38653261451827386</v>
      </c>
      <c r="AL29" s="4">
        <f t="shared" si="1"/>
        <v>-0.37831471132046046</v>
      </c>
      <c r="AM29" s="4">
        <f t="shared" si="1"/>
        <v>-4.3666454520813067E-2</v>
      </c>
      <c r="AN29" s="4">
        <f t="shared" si="1"/>
        <v>8.8791450795468792E-3</v>
      </c>
    </row>
    <row r="30" spans="1:40" x14ac:dyDescent="0.2">
      <c r="G30" t="s">
        <v>48</v>
      </c>
      <c r="H30">
        <v>-632.76265999999998</v>
      </c>
      <c r="I30" t="s">
        <v>111</v>
      </c>
      <c r="J30">
        <v>-632.75752</v>
      </c>
      <c r="P30" s="1" t="s">
        <v>117</v>
      </c>
      <c r="Q30">
        <v>-632.75574989999996</v>
      </c>
      <c r="R30">
        <v>-632.76160609999999</v>
      </c>
      <c r="S30">
        <v>-632.76473729999998</v>
      </c>
      <c r="T30">
        <v>-632.77333169999997</v>
      </c>
      <c r="U30">
        <v>-632.75241089999997</v>
      </c>
      <c r="W30" s="1" t="s">
        <v>117</v>
      </c>
      <c r="X30" s="4">
        <f t="shared" si="2"/>
        <v>-1.1228594623987906</v>
      </c>
      <c r="Y30" s="4">
        <f t="shared" si="3"/>
        <v>-1.2822160343198596</v>
      </c>
      <c r="Z30" s="4">
        <f t="shared" si="4"/>
        <v>-1.3674209962394337</v>
      </c>
      <c r="AA30" s="4">
        <f t="shared" si="5"/>
        <v>-1.6012883712792343</v>
      </c>
      <c r="AB30" s="4">
        <f t="shared" si="6"/>
        <v>-1.0319999299992626</v>
      </c>
      <c r="AD30">
        <v>-630.90712099999996</v>
      </c>
      <c r="AE30">
        <v>-630.90150100000005</v>
      </c>
      <c r="AF30">
        <v>-630.90793399999995</v>
      </c>
      <c r="AG30">
        <v>-630.90841399999999</v>
      </c>
      <c r="AH30">
        <v>-630.88167899999996</v>
      </c>
      <c r="AJ30" s="4">
        <f t="shared" si="7"/>
        <v>-1.0444546793184439</v>
      </c>
      <c r="AK30" s="4">
        <f t="shared" si="1"/>
        <v>-0.8915254873209465</v>
      </c>
      <c r="AL30" s="4">
        <f t="shared" si="1"/>
        <v>-1.0665777101182734</v>
      </c>
      <c r="AM30" s="4">
        <f t="shared" si="1"/>
        <v>-1.0796392781193258</v>
      </c>
      <c r="AN30" s="4">
        <f t="shared" si="1"/>
        <v>-0.35213715211849322</v>
      </c>
    </row>
    <row r="31" spans="1:40" x14ac:dyDescent="0.2">
      <c r="G31" t="s">
        <v>38</v>
      </c>
      <c r="H31">
        <v>-632.76318000000003</v>
      </c>
      <c r="P31" s="1" t="s">
        <v>179</v>
      </c>
      <c r="Q31">
        <v>-632.66239640000003</v>
      </c>
      <c r="R31">
        <v>-632.67015430000004</v>
      </c>
      <c r="S31">
        <v>-632.66545740000004</v>
      </c>
      <c r="T31">
        <v>-632.67062620000002</v>
      </c>
      <c r="U31">
        <v>-632.65420059999997</v>
      </c>
      <c r="W31" s="1" t="s">
        <v>179</v>
      </c>
      <c r="X31" s="4">
        <f t="shared" si="2"/>
        <v>1.4174386381990607</v>
      </c>
      <c r="Y31" s="4">
        <f t="shared" si="3"/>
        <v>1.2063337665590219</v>
      </c>
      <c r="Z31" s="4">
        <f t="shared" si="4"/>
        <v>1.3341439305989948</v>
      </c>
      <c r="AA31" s="4">
        <f t="shared" si="5"/>
        <v>1.1934926125195786</v>
      </c>
      <c r="AB31" s="4">
        <f t="shared" si="6"/>
        <v>1.6404594694808787</v>
      </c>
      <c r="AD31">
        <v>-630.81329500000004</v>
      </c>
      <c r="AE31">
        <v>-630.81415500000003</v>
      </c>
      <c r="AF31">
        <v>-630.80860299999995</v>
      </c>
      <c r="AG31">
        <v>-630.80154700000003</v>
      </c>
      <c r="AH31">
        <v>-630.78694199999995</v>
      </c>
      <c r="AJ31" s="4">
        <f t="shared" si="7"/>
        <v>1.5087009022794282</v>
      </c>
      <c r="AK31" s="4">
        <f t="shared" si="1"/>
        <v>1.4852989262797343</v>
      </c>
      <c r="AL31" s="4">
        <f t="shared" si="1"/>
        <v>1.6363777294819033</v>
      </c>
      <c r="AM31" s="4">
        <f t="shared" si="1"/>
        <v>1.8283827790797389</v>
      </c>
      <c r="AN31" s="4">
        <f t="shared" si="1"/>
        <v>2.2258081970817565</v>
      </c>
    </row>
    <row r="32" spans="1:40" x14ac:dyDescent="0.2">
      <c r="G32" t="s">
        <v>45</v>
      </c>
      <c r="H32">
        <v>-632.76502000000005</v>
      </c>
      <c r="P32" s="1" t="s">
        <v>180</v>
      </c>
      <c r="Q32">
        <v>-632.68530390000001</v>
      </c>
      <c r="R32">
        <v>-632.68799979999994</v>
      </c>
      <c r="S32">
        <v>-632.68912120000005</v>
      </c>
      <c r="T32">
        <v>-632.68999150000002</v>
      </c>
      <c r="U32">
        <v>-632.68294639999999</v>
      </c>
      <c r="W32" s="1" t="s">
        <v>180</v>
      </c>
      <c r="X32" s="4">
        <f t="shared" si="2"/>
        <v>0.79408891119977154</v>
      </c>
      <c r="Y32" s="4">
        <f>(R32-$Q$21)*$B$2</f>
        <v>0.72072915876153654</v>
      </c>
      <c r="Z32" s="4">
        <f>(S32-$Q$21)*$B$2</f>
        <v>0.69021407051876482</v>
      </c>
      <c r="AA32" s="4">
        <f>(T32-$Q$21)*$B$2</f>
        <v>0.66653181503946901</v>
      </c>
      <c r="AB32" s="4">
        <f>(U32-$Q$21)*$B$2</f>
        <v>0.85824025820021899</v>
      </c>
      <c r="AD32">
        <v>-630.839878</v>
      </c>
      <c r="AE32">
        <v>-630.84133899999995</v>
      </c>
      <c r="AF32">
        <v>-630.83094700000004</v>
      </c>
      <c r="AG32">
        <v>-630.82316800000001</v>
      </c>
      <c r="AH32">
        <v>-630.81273399999998</v>
      </c>
      <c r="AJ32" s="4">
        <f t="shared" si="7"/>
        <v>0.78533493948052735</v>
      </c>
      <c r="AK32" s="4">
        <f t="shared" si="1"/>
        <v>0.74557879188190679</v>
      </c>
      <c r="AL32" s="4">
        <f t="shared" si="1"/>
        <v>1.0283617390794766</v>
      </c>
      <c r="AM32" s="4">
        <f t="shared" si="1"/>
        <v>1.2400407754802314</v>
      </c>
      <c r="AN32" s="4">
        <f t="shared" si="1"/>
        <v>1.5239666098811029</v>
      </c>
    </row>
    <row r="33" spans="7:30" x14ac:dyDescent="0.2">
      <c r="G33" t="s">
        <v>43</v>
      </c>
      <c r="H33">
        <v>-632.76594999999998</v>
      </c>
    </row>
    <row r="34" spans="7:30" x14ac:dyDescent="0.2">
      <c r="G34" t="s">
        <v>96</v>
      </c>
      <c r="H34">
        <v>-632.76595999999995</v>
      </c>
    </row>
    <row r="35" spans="7:30" x14ac:dyDescent="0.2">
      <c r="G35" t="s">
        <v>42</v>
      </c>
      <c r="H35">
        <v>-632.78030000000001</v>
      </c>
    </row>
    <row r="36" spans="7:30" x14ac:dyDescent="0.2">
      <c r="G36" t="s">
        <v>105</v>
      </c>
      <c r="H36">
        <v>-632.78030999999999</v>
      </c>
      <c r="Q36" s="1" t="s">
        <v>249</v>
      </c>
      <c r="R36" s="1" t="s">
        <v>249</v>
      </c>
      <c r="S36" s="1" t="s">
        <v>267</v>
      </c>
      <c r="T36" s="21" t="s">
        <v>252</v>
      </c>
      <c r="U36" s="21" t="s">
        <v>252</v>
      </c>
      <c r="V36" s="21" t="s">
        <v>253</v>
      </c>
      <c r="W36" s="21" t="s">
        <v>254</v>
      </c>
      <c r="X36" s="1" t="s">
        <v>112</v>
      </c>
      <c r="Y36" s="22" t="s">
        <v>255</v>
      </c>
      <c r="Z36" s="22" t="s">
        <v>256</v>
      </c>
      <c r="AA36" s="1" t="s">
        <v>262</v>
      </c>
      <c r="AB36" s="1" t="s">
        <v>258</v>
      </c>
      <c r="AC36" s="1" t="s">
        <v>274</v>
      </c>
      <c r="AD36" s="1" t="s">
        <v>265</v>
      </c>
    </row>
    <row r="37" spans="7:30" x14ac:dyDescent="0.2">
      <c r="P37" s="1" t="s">
        <v>257</v>
      </c>
      <c r="Y37">
        <v>-0.20726</v>
      </c>
      <c r="Z37">
        <v>-0.11348999999999999</v>
      </c>
    </row>
    <row r="38" spans="7:30" x14ac:dyDescent="0.2">
      <c r="P38" s="1" t="s">
        <v>78</v>
      </c>
      <c r="Q38">
        <v>1.1859999999999999</v>
      </c>
      <c r="R38">
        <v>1.1919999999999999</v>
      </c>
      <c r="S38">
        <v>179.81</v>
      </c>
      <c r="T38">
        <v>572.01859999999999</v>
      </c>
      <c r="U38">
        <v>587.2106</v>
      </c>
      <c r="V38">
        <v>1275.2634</v>
      </c>
      <c r="W38">
        <v>2322.0275999999999</v>
      </c>
      <c r="Y38">
        <v>-0.19903000000000001</v>
      </c>
      <c r="Z38">
        <v>-0.11026</v>
      </c>
      <c r="AA38" s="6">
        <f>X54</f>
        <v>-9.6978000000000009E-2</v>
      </c>
      <c r="AB38" s="6">
        <f>Y54</f>
        <v>9.7000000000000003E-2</v>
      </c>
      <c r="AC38" s="6">
        <f>X22</f>
        <v>-0.34931258804067478</v>
      </c>
      <c r="AD38" s="6">
        <f>AC54</f>
        <v>-0.35149223720043082</v>
      </c>
    </row>
    <row r="39" spans="7:30" x14ac:dyDescent="0.2">
      <c r="P39" s="14" t="s">
        <v>79</v>
      </c>
      <c r="Q39" s="16">
        <v>1.224</v>
      </c>
      <c r="R39" s="16">
        <v>1.248</v>
      </c>
      <c r="S39" s="16">
        <v>151.44</v>
      </c>
      <c r="T39" s="16">
        <v>544.61749999999995</v>
      </c>
      <c r="U39" s="16">
        <v>602.3646</v>
      </c>
      <c r="V39" s="16">
        <v>1140.953</v>
      </c>
      <c r="W39" s="16">
        <v>1916.4570000000001</v>
      </c>
      <c r="X39" s="16">
        <v>-45.442300000000003</v>
      </c>
      <c r="Y39" s="16">
        <v>-0.23694000000000001</v>
      </c>
      <c r="Z39" s="16">
        <v>-0.1515</v>
      </c>
      <c r="AA39" s="6">
        <f t="shared" ref="AA39:AB39" si="8">X55</f>
        <v>0.21992200000000001</v>
      </c>
      <c r="AB39" s="6">
        <f t="shared" si="8"/>
        <v>-0.21992800000000001</v>
      </c>
      <c r="AC39" s="6">
        <f t="shared" ref="AC39:AC48" si="9">X23</f>
        <v>-0.35141332355970201</v>
      </c>
      <c r="AD39" s="6">
        <f t="shared" ref="AD39:AD48" si="10">AC55</f>
        <v>0.3326291560804141</v>
      </c>
    </row>
    <row r="40" spans="7:30" x14ac:dyDescent="0.2">
      <c r="P40" s="14" t="s">
        <v>80</v>
      </c>
      <c r="Q40" s="16">
        <v>1.256</v>
      </c>
      <c r="R40" s="16">
        <v>1.2689999999999999</v>
      </c>
      <c r="S40" s="16">
        <v>140.26</v>
      </c>
      <c r="T40" s="16">
        <v>539.13549999999998</v>
      </c>
      <c r="U40" s="16">
        <v>689.38499999999999</v>
      </c>
      <c r="V40" s="16">
        <v>1127.9568999999999</v>
      </c>
      <c r="W40" s="16">
        <v>1705.3345999999999</v>
      </c>
      <c r="X40" s="16"/>
      <c r="Y40" s="16">
        <v>-0.23268</v>
      </c>
      <c r="Z40" s="16">
        <v>-0.15673000000000001</v>
      </c>
      <c r="AA40" s="6">
        <f t="shared" ref="AA40:AB40" si="11">X56</f>
        <v>0.282752</v>
      </c>
      <c r="AB40" s="6">
        <f t="shared" si="11"/>
        <v>-0.282775</v>
      </c>
      <c r="AC40" s="6">
        <f t="shared" si="9"/>
        <v>-0.9355075963984878</v>
      </c>
      <c r="AD40" s="6">
        <f t="shared" si="10"/>
        <v>0.40398069244108981</v>
      </c>
    </row>
    <row r="41" spans="7:30" x14ac:dyDescent="0.2">
      <c r="P41" s="1" t="s">
        <v>81</v>
      </c>
      <c r="Q41">
        <v>1.2470000000000001</v>
      </c>
      <c r="R41">
        <v>1.3180000000000001</v>
      </c>
      <c r="S41">
        <v>132.79</v>
      </c>
      <c r="T41">
        <v>551.27890000000002</v>
      </c>
      <c r="U41">
        <v>754.63469999999995</v>
      </c>
      <c r="V41">
        <v>1084.4034999999999</v>
      </c>
      <c r="W41">
        <v>1643.8309999999999</v>
      </c>
      <c r="X41">
        <v>-255.52260000000001</v>
      </c>
      <c r="Y41">
        <v>-0.22450000000000001</v>
      </c>
      <c r="Z41">
        <v>-0.16420999999999999</v>
      </c>
      <c r="AA41" s="6">
        <f t="shared" ref="AA41:AB41" si="12">X57</f>
        <v>0.29866500000000001</v>
      </c>
      <c r="AB41" s="6">
        <f t="shared" si="12"/>
        <v>-0.29861899999999997</v>
      </c>
      <c r="AC41" s="6">
        <f t="shared" si="9"/>
        <v>-0.75668112467862481</v>
      </c>
      <c r="AD41" s="6">
        <f t="shared" si="10"/>
        <v>1.0844802217604061</v>
      </c>
    </row>
    <row r="42" spans="7:30" x14ac:dyDescent="0.2">
      <c r="P42" s="1" t="s">
        <v>82</v>
      </c>
      <c r="Q42">
        <v>1.256</v>
      </c>
      <c r="R42">
        <v>1.2689999999999999</v>
      </c>
      <c r="S42">
        <v>140.24</v>
      </c>
      <c r="T42">
        <v>539.08330000000001</v>
      </c>
      <c r="U42">
        <v>689.4325</v>
      </c>
      <c r="V42">
        <v>1127.8870999999999</v>
      </c>
      <c r="W42">
        <v>1705.3214</v>
      </c>
      <c r="Y42">
        <v>-0.23268</v>
      </c>
      <c r="Z42">
        <v>-0.15676000000000001</v>
      </c>
      <c r="AA42" s="6">
        <f t="shared" ref="AA42:AB42" si="13">X58</f>
        <v>0.28271499999999999</v>
      </c>
      <c r="AB42" s="6">
        <f t="shared" si="13"/>
        <v>-0.28273799999999999</v>
      </c>
      <c r="AC42" s="6">
        <f t="shared" si="9"/>
        <v>-0.9355075963984878</v>
      </c>
      <c r="AD42" s="6">
        <f t="shared" si="10"/>
        <v>0.40564060004076596</v>
      </c>
    </row>
    <row r="43" spans="7:30" x14ac:dyDescent="0.2">
      <c r="P43" s="1" t="s">
        <v>116</v>
      </c>
      <c r="Q43">
        <v>1.19</v>
      </c>
      <c r="R43">
        <v>1.9279999999999999</v>
      </c>
      <c r="S43">
        <v>110.13</v>
      </c>
      <c r="T43">
        <v>451.50380000000001</v>
      </c>
      <c r="U43">
        <v>494.17360000000002</v>
      </c>
      <c r="V43">
        <v>746.95330000000001</v>
      </c>
      <c r="W43">
        <v>1879.3339000000001</v>
      </c>
      <c r="X43">
        <v>-464.21699999999998</v>
      </c>
      <c r="Y43">
        <v>-0.23648</v>
      </c>
      <c r="Z43">
        <v>-0.17341000000000001</v>
      </c>
      <c r="AA43" s="6">
        <f t="shared" ref="AA43:AB43" si="14">X59</f>
        <v>0.323994</v>
      </c>
      <c r="AB43" s="6">
        <f t="shared" si="14"/>
        <v>-0.32404500000000003</v>
      </c>
      <c r="AC43" s="6">
        <f t="shared" si="9"/>
        <v>0.51596458992095806</v>
      </c>
      <c r="AD43" s="6">
        <f t="shared" si="10"/>
        <v>7.0474805819602855</v>
      </c>
    </row>
    <row r="44" spans="7:30" x14ac:dyDescent="0.2">
      <c r="P44" s="1" t="s">
        <v>115</v>
      </c>
      <c r="Q44">
        <v>1.1779999999999999</v>
      </c>
      <c r="R44">
        <v>3.371</v>
      </c>
      <c r="S44">
        <v>112.32</v>
      </c>
      <c r="T44">
        <v>445.44709999999998</v>
      </c>
      <c r="U44">
        <v>490.64710000000002</v>
      </c>
      <c r="V44">
        <v>859.8374</v>
      </c>
      <c r="W44">
        <v>1970.6518000000001</v>
      </c>
      <c r="Y44">
        <v>-0.23755000000000001</v>
      </c>
      <c r="Z44">
        <v>-0.17974999999999999</v>
      </c>
      <c r="AA44" s="6">
        <f t="shared" ref="AA44:AB44" si="15">X60</f>
        <v>0.29310999999999998</v>
      </c>
      <c r="AB44" s="6">
        <f t="shared" si="15"/>
        <v>-0.29312900000000003</v>
      </c>
      <c r="AC44" s="6">
        <f t="shared" si="9"/>
        <v>-0.20466388592114212</v>
      </c>
      <c r="AD44" s="6">
        <f t="shared" si="10"/>
        <v>7.7154328425181795</v>
      </c>
    </row>
    <row r="45" spans="7:30" x14ac:dyDescent="0.2">
      <c r="P45" s="1" t="s">
        <v>116</v>
      </c>
      <c r="Q45">
        <v>1.179</v>
      </c>
      <c r="R45">
        <v>3.2050000000000001</v>
      </c>
      <c r="S45">
        <v>130</v>
      </c>
      <c r="T45">
        <v>434.06920000000002</v>
      </c>
      <c r="U45">
        <v>488.69839999999999</v>
      </c>
      <c r="V45">
        <v>790.21960000000001</v>
      </c>
      <c r="W45">
        <v>1966.7496000000001</v>
      </c>
      <c r="X45">
        <v>-152.13990000000001</v>
      </c>
      <c r="Y45">
        <v>-0.23396</v>
      </c>
      <c r="Z45">
        <v>-0.17235</v>
      </c>
      <c r="AA45" s="6">
        <f t="shared" ref="AA45:AB45" si="16">X61</f>
        <v>0.294792</v>
      </c>
      <c r="AB45" s="6">
        <f t="shared" si="16"/>
        <v>-0.29482400000000003</v>
      </c>
      <c r="AC45" s="6">
        <f t="shared" si="9"/>
        <v>-7.1963797361450046E-2</v>
      </c>
      <c r="AD45" s="6">
        <f t="shared" si="10"/>
        <v>7.7870156774790447</v>
      </c>
    </row>
    <row r="46" spans="7:30" x14ac:dyDescent="0.2">
      <c r="P46" s="1" t="s">
        <v>117</v>
      </c>
      <c r="Q46">
        <v>1.224</v>
      </c>
      <c r="R46">
        <v>3.101</v>
      </c>
      <c r="S46">
        <v>130.76</v>
      </c>
      <c r="T46">
        <v>454.76940000000002</v>
      </c>
      <c r="U46">
        <v>659.52520000000004</v>
      </c>
      <c r="V46">
        <v>692.53430000000003</v>
      </c>
      <c r="W46">
        <v>1694.4544000000001</v>
      </c>
      <c r="Y46">
        <v>-0.22484999999999999</v>
      </c>
      <c r="Z46">
        <v>-0.15326999999999999</v>
      </c>
      <c r="AA46" s="6">
        <f t="shared" ref="AA46:AB46" si="17">X62</f>
        <v>0.41859099999999994</v>
      </c>
      <c r="AB46" s="6">
        <f t="shared" si="17"/>
        <v>-0.418659</v>
      </c>
      <c r="AC46" s="6">
        <f t="shared" si="9"/>
        <v>-1.1228594623987906</v>
      </c>
      <c r="AD46" s="6">
        <f t="shared" si="10"/>
        <v>6.1242127632405943</v>
      </c>
    </row>
    <row r="47" spans="7:30" x14ac:dyDescent="0.2">
      <c r="P47" s="1" t="s">
        <v>179</v>
      </c>
      <c r="Q47">
        <v>1.986</v>
      </c>
      <c r="R47">
        <v>3.27</v>
      </c>
      <c r="S47">
        <v>89.86</v>
      </c>
      <c r="T47">
        <v>579.68669999999997</v>
      </c>
      <c r="U47">
        <v>620.18269999999995</v>
      </c>
      <c r="V47">
        <v>684.80949999999996</v>
      </c>
      <c r="W47">
        <v>714.13300000000004</v>
      </c>
      <c r="X47">
        <v>-371.87909999999999</v>
      </c>
      <c r="Y47">
        <v>-0.22599</v>
      </c>
      <c r="Z47">
        <v>-0.16661999999999999</v>
      </c>
      <c r="AA47" s="6">
        <f t="shared" ref="AA47:AB47" si="18">X63</f>
        <v>0.58230700000000002</v>
      </c>
      <c r="AB47" s="6">
        <f t="shared" si="18"/>
        <v>-0.58233599999999996</v>
      </c>
      <c r="AC47" s="6">
        <f t="shared" si="9"/>
        <v>1.4174386381990607</v>
      </c>
      <c r="AD47" s="6">
        <f t="shared" si="10"/>
        <v>15.98492107263813</v>
      </c>
    </row>
    <row r="48" spans="7:30" x14ac:dyDescent="0.2">
      <c r="P48" s="1" t="s">
        <v>180</v>
      </c>
      <c r="Q48">
        <v>2.8220000000000001</v>
      </c>
      <c r="R48">
        <v>2.9540000000000002</v>
      </c>
      <c r="S48">
        <v>80.42</v>
      </c>
      <c r="T48">
        <v>599.23260000000005</v>
      </c>
      <c r="U48">
        <v>661.3501</v>
      </c>
      <c r="V48">
        <v>707.85029999999995</v>
      </c>
      <c r="W48">
        <v>753.524</v>
      </c>
      <c r="Y48">
        <v>-0.23424</v>
      </c>
      <c r="Z48">
        <v>-0.16914000000000001</v>
      </c>
      <c r="AA48" s="6">
        <f t="shared" ref="AA48:AB48" si="19">X64</f>
        <v>0.61017500000000002</v>
      </c>
      <c r="AB48" s="6">
        <f t="shared" si="19"/>
        <v>-0.61001799999999995</v>
      </c>
      <c r="AC48" s="6">
        <f t="shared" si="9"/>
        <v>0.79408891119977154</v>
      </c>
      <c r="AD48" s="6">
        <f t="shared" si="10"/>
        <v>19.773279207239632</v>
      </c>
    </row>
    <row r="49" spans="16:29" x14ac:dyDescent="0.2">
      <c r="W49" s="5"/>
      <c r="X49" s="5"/>
      <c r="Y49" s="5"/>
    </row>
    <row r="50" spans="16:29" x14ac:dyDescent="0.2">
      <c r="Y50" s="5"/>
    </row>
    <row r="51" spans="16:29" x14ac:dyDescent="0.2">
      <c r="X51" s="1" t="s">
        <v>262</v>
      </c>
      <c r="Y51" s="1" t="s">
        <v>258</v>
      </c>
      <c r="AA51" s="1" t="s">
        <v>266</v>
      </c>
      <c r="AB51" s="1" t="s">
        <v>264</v>
      </c>
      <c r="AC51" s="1" t="s">
        <v>265</v>
      </c>
    </row>
    <row r="52" spans="16:29" x14ac:dyDescent="0.2">
      <c r="Q52" s="24" t="s">
        <v>259</v>
      </c>
      <c r="R52" s="24"/>
      <c r="S52" s="24"/>
      <c r="T52" s="24"/>
      <c r="U52" s="23" t="s">
        <v>260</v>
      </c>
      <c r="V52" s="5" t="s">
        <v>261</v>
      </c>
      <c r="W52" s="5" t="s">
        <v>261</v>
      </c>
    </row>
    <row r="53" spans="16:29" x14ac:dyDescent="0.2">
      <c r="P53" s="1" t="s">
        <v>257</v>
      </c>
      <c r="Q53">
        <v>-1.2E-5</v>
      </c>
      <c r="R53">
        <v>-1.2E-5</v>
      </c>
      <c r="S53">
        <v>-1.2E-5</v>
      </c>
      <c r="T53">
        <v>-1.2E-5</v>
      </c>
      <c r="U53">
        <v>0.32795800000000003</v>
      </c>
      <c r="V53">
        <v>-0.16397100000000001</v>
      </c>
      <c r="W53">
        <v>-0.16397100000000001</v>
      </c>
    </row>
    <row r="54" spans="16:29" x14ac:dyDescent="0.2">
      <c r="P54" s="1" t="s">
        <v>78</v>
      </c>
      <c r="Q54">
        <v>-2.0737999999999999E-2</v>
      </c>
      <c r="R54">
        <v>-2.9845E-2</v>
      </c>
      <c r="S54">
        <v>-2.5683999999999998E-2</v>
      </c>
      <c r="T54">
        <v>-2.0711E-2</v>
      </c>
      <c r="U54">
        <v>0.348107</v>
      </c>
      <c r="V54">
        <v>-0.137517</v>
      </c>
      <c r="W54">
        <v>-0.11359</v>
      </c>
      <c r="X54" s="6">
        <f>SUM(Q54:T54)</f>
        <v>-9.6978000000000009E-2</v>
      </c>
      <c r="Y54" s="6">
        <f>SUM(U54:W54)</f>
        <v>9.7000000000000003E-2</v>
      </c>
      <c r="AA54">
        <v>-443.79180400000001</v>
      </c>
      <c r="AB54">
        <v>-188.92252999999999</v>
      </c>
      <c r="AC54" s="6">
        <f>X22-((AA54-$Q$20)-(AB54-$B$3))*$B$2</f>
        <v>-0.35149223720043082</v>
      </c>
    </row>
    <row r="55" spans="16:29" x14ac:dyDescent="0.2">
      <c r="P55" s="14" t="s">
        <v>79</v>
      </c>
      <c r="Q55" s="16">
        <v>4.8358999999999999E-2</v>
      </c>
      <c r="R55" s="16">
        <v>7.1376999999999996E-2</v>
      </c>
      <c r="S55" s="16">
        <v>7.1362999999999996E-2</v>
      </c>
      <c r="T55" s="16">
        <v>2.8823000000000001E-2</v>
      </c>
      <c r="U55" s="16">
        <v>-0.197301</v>
      </c>
      <c r="V55" s="16">
        <v>0.19525999999999999</v>
      </c>
      <c r="W55" s="16">
        <v>-0.217887</v>
      </c>
      <c r="X55" s="15">
        <f t="shared" ref="X55:X56" si="20">SUM(Q55:T55)</f>
        <v>0.21992200000000001</v>
      </c>
      <c r="Y55" s="15">
        <f t="shared" ref="Y55:Y56" si="21">SUM(U55:W55)</f>
        <v>-0.21992800000000001</v>
      </c>
      <c r="AA55">
        <v>-443.79182300000002</v>
      </c>
      <c r="AB55">
        <v>-188.89733100000001</v>
      </c>
      <c r="AC55" s="6">
        <f t="shared" ref="AC55:AC64" si="22">X23-((AA55-$Q$20)-(AB55-$B$3))*$B$2</f>
        <v>0.3326291560804141</v>
      </c>
    </row>
    <row r="56" spans="16:29" x14ac:dyDescent="0.2">
      <c r="P56" s="14" t="s">
        <v>80</v>
      </c>
      <c r="Q56" s="16">
        <v>0.10657</v>
      </c>
      <c r="R56" s="16">
        <v>0.107473</v>
      </c>
      <c r="S56" s="16">
        <v>7.7148999999999995E-2</v>
      </c>
      <c r="T56" s="16">
        <v>-8.4399999999999996E-3</v>
      </c>
      <c r="U56" s="16">
        <v>-0.22914499999999999</v>
      </c>
      <c r="V56" s="16">
        <v>0.172351</v>
      </c>
      <c r="W56" s="16">
        <v>-0.22598099999999999</v>
      </c>
      <c r="X56" s="15">
        <f t="shared" si="20"/>
        <v>0.282752</v>
      </c>
      <c r="Y56" s="15">
        <f t="shared" si="21"/>
        <v>-0.282775</v>
      </c>
      <c r="AA56">
        <v>-443.791293</v>
      </c>
      <c r="AB56">
        <v>-188.872714</v>
      </c>
      <c r="AC56" s="6">
        <f t="shared" si="22"/>
        <v>0.40398069244108981</v>
      </c>
    </row>
    <row r="57" spans="16:29" x14ac:dyDescent="0.2">
      <c r="P57" s="1" t="s">
        <v>81</v>
      </c>
      <c r="Q57">
        <v>9.4047000000000006E-2</v>
      </c>
      <c r="R57">
        <v>6.8940000000000001E-2</v>
      </c>
      <c r="S57">
        <v>0.132052</v>
      </c>
      <c r="T57">
        <v>3.6259999999999999E-3</v>
      </c>
      <c r="U57">
        <v>-0.24832399999999999</v>
      </c>
      <c r="V57">
        <v>0.150727</v>
      </c>
      <c r="W57">
        <v>-0.20102200000000001</v>
      </c>
      <c r="X57" s="6">
        <f t="shared" ref="X57:X64" si="23">SUM(Q57:T57)</f>
        <v>0.29866500000000001</v>
      </c>
      <c r="Y57" s="6">
        <f t="shared" ref="Y57:Y64" si="24">SUM(U57:W57)</f>
        <v>-0.29861899999999997</v>
      </c>
      <c r="AA57">
        <v>-443.78636599999999</v>
      </c>
      <c r="AB57">
        <v>-188.84935100000001</v>
      </c>
      <c r="AC57" s="6">
        <f t="shared" si="22"/>
        <v>1.0844802217604061</v>
      </c>
    </row>
    <row r="58" spans="16:29" x14ac:dyDescent="0.2">
      <c r="P58" s="1" t="s">
        <v>82</v>
      </c>
      <c r="Q58">
        <v>7.7158000000000004E-2</v>
      </c>
      <c r="R58">
        <v>0.106573</v>
      </c>
      <c r="S58">
        <v>0.107464</v>
      </c>
      <c r="T58">
        <v>-8.4799999999999997E-3</v>
      </c>
      <c r="U58">
        <v>-0.229159</v>
      </c>
      <c r="V58">
        <v>0.172348</v>
      </c>
      <c r="W58">
        <v>-0.22592699999999999</v>
      </c>
      <c r="X58" s="6">
        <f t="shared" si="23"/>
        <v>0.28271499999999999</v>
      </c>
      <c r="Y58" s="6">
        <f t="shared" si="24"/>
        <v>-0.28273799999999999</v>
      </c>
      <c r="AA58">
        <v>-443.79129399999999</v>
      </c>
      <c r="AB58">
        <v>-188.87265400000001</v>
      </c>
      <c r="AC58" s="6">
        <f t="shared" si="22"/>
        <v>0.40564060004076596</v>
      </c>
    </row>
    <row r="59" spans="16:29" x14ac:dyDescent="0.2">
      <c r="P59" s="1" t="s">
        <v>116</v>
      </c>
      <c r="Q59">
        <v>8.3058999999999994E-2</v>
      </c>
      <c r="R59">
        <v>0.11252</v>
      </c>
      <c r="S59">
        <v>0.15237400000000001</v>
      </c>
      <c r="T59">
        <v>-2.3959000000000001E-2</v>
      </c>
      <c r="U59">
        <v>-0.166521</v>
      </c>
      <c r="V59">
        <v>0.12361</v>
      </c>
      <c r="W59">
        <v>-0.281134</v>
      </c>
      <c r="X59" s="6">
        <f t="shared" si="23"/>
        <v>0.323994</v>
      </c>
      <c r="Y59" s="6">
        <f t="shared" si="24"/>
        <v>-0.32404500000000003</v>
      </c>
      <c r="AA59">
        <v>-443.78940599999999</v>
      </c>
      <c r="AB59">
        <v>-188.680025</v>
      </c>
      <c r="AC59" s="6">
        <f t="shared" si="22"/>
        <v>7.0474805819602855</v>
      </c>
    </row>
    <row r="60" spans="16:29" x14ac:dyDescent="0.2">
      <c r="P60" s="1" t="s">
        <v>115</v>
      </c>
      <c r="Q60">
        <v>5.5961999999999998E-2</v>
      </c>
      <c r="R60">
        <v>8.9515999999999998E-2</v>
      </c>
      <c r="S60">
        <v>0.166295</v>
      </c>
      <c r="T60">
        <v>-1.8662999999999999E-2</v>
      </c>
      <c r="U60">
        <v>-0.126696</v>
      </c>
      <c r="V60">
        <v>0.10945100000000001</v>
      </c>
      <c r="W60">
        <v>-0.27588400000000002</v>
      </c>
      <c r="X60" s="6">
        <f t="shared" si="23"/>
        <v>0.29310999999999998</v>
      </c>
      <c r="Y60" s="6">
        <f t="shared" si="24"/>
        <v>-0.29312900000000003</v>
      </c>
      <c r="AA60">
        <v>-443.78844199999997</v>
      </c>
      <c r="AB60">
        <v>-188.62803199999999</v>
      </c>
      <c r="AC60" s="6">
        <f t="shared" si="22"/>
        <v>7.7154328425181795</v>
      </c>
    </row>
    <row r="61" spans="16:29" x14ac:dyDescent="0.2">
      <c r="P61" s="1" t="s">
        <v>116</v>
      </c>
      <c r="Q61">
        <v>4.1618000000000002E-2</v>
      </c>
      <c r="R61">
        <v>9.2824000000000004E-2</v>
      </c>
      <c r="S61">
        <v>0.16838600000000001</v>
      </c>
      <c r="T61">
        <v>-8.0359999999999997E-3</v>
      </c>
      <c r="U61">
        <v>-0.13014600000000001</v>
      </c>
      <c r="V61">
        <v>0.11074199999999999</v>
      </c>
      <c r="W61">
        <v>-0.27542</v>
      </c>
      <c r="X61" s="6">
        <f t="shared" si="23"/>
        <v>0.294792</v>
      </c>
      <c r="Y61" s="6">
        <f t="shared" si="24"/>
        <v>-0.29482400000000003</v>
      </c>
      <c r="AA61">
        <v>-443.78801800000002</v>
      </c>
      <c r="AB61">
        <v>-188.62985399999999</v>
      </c>
      <c r="AC61" s="6">
        <f t="shared" si="22"/>
        <v>7.7870156774790447</v>
      </c>
    </row>
    <row r="62" spans="16:29" x14ac:dyDescent="0.2">
      <c r="P62" s="1" t="s">
        <v>117</v>
      </c>
      <c r="Q62">
        <v>0.17637700000000001</v>
      </c>
      <c r="R62">
        <v>0.13736499999999999</v>
      </c>
      <c r="S62">
        <v>0.103564</v>
      </c>
      <c r="T62">
        <v>1.2849999999999999E-3</v>
      </c>
      <c r="U62">
        <v>-0.26081700000000002</v>
      </c>
      <c r="V62">
        <v>5.4406999999999997E-2</v>
      </c>
      <c r="W62">
        <v>-0.21224899999999999</v>
      </c>
      <c r="X62" s="6">
        <f t="shared" si="23"/>
        <v>0.41859099999999994</v>
      </c>
      <c r="Y62" s="6">
        <f t="shared" si="24"/>
        <v>-0.418659</v>
      </c>
      <c r="AA62">
        <v>-443.760673</v>
      </c>
      <c r="AB62">
        <v>-188.62499600000001</v>
      </c>
      <c r="AC62" s="6">
        <f t="shared" si="22"/>
        <v>6.1242127632405943</v>
      </c>
    </row>
    <row r="63" spans="16:29" x14ac:dyDescent="0.2">
      <c r="P63" s="1" t="s">
        <v>179</v>
      </c>
      <c r="Q63">
        <v>0.13628199999999999</v>
      </c>
      <c r="R63">
        <v>0.112151</v>
      </c>
      <c r="S63">
        <v>0.21345</v>
      </c>
      <c r="T63">
        <v>0.120424</v>
      </c>
      <c r="U63">
        <v>-0.25532300000000002</v>
      </c>
      <c r="V63">
        <v>-6.4589999999999995E-2</v>
      </c>
      <c r="W63">
        <v>-0.26242300000000002</v>
      </c>
      <c r="X63" s="6">
        <f t="shared" si="23"/>
        <v>0.58230700000000002</v>
      </c>
      <c r="Y63" s="6">
        <f t="shared" si="24"/>
        <v>-0.58233599999999996</v>
      </c>
      <c r="AA63">
        <v>-443.73663299999998</v>
      </c>
      <c r="AB63">
        <v>-188.33193800000001</v>
      </c>
      <c r="AC63" s="6">
        <f t="shared" si="22"/>
        <v>15.98492107263813</v>
      </c>
    </row>
    <row r="64" spans="16:29" x14ac:dyDescent="0.2">
      <c r="P64" s="1" t="s">
        <v>180</v>
      </c>
      <c r="Q64">
        <v>0.117241</v>
      </c>
      <c r="R64">
        <v>0.100108</v>
      </c>
      <c r="S64">
        <v>0.26638099999999998</v>
      </c>
      <c r="T64">
        <v>0.126445</v>
      </c>
      <c r="U64">
        <v>-0.27062399999999998</v>
      </c>
      <c r="V64">
        <v>-8.3267999999999995E-2</v>
      </c>
      <c r="W64">
        <v>-0.25612600000000002</v>
      </c>
      <c r="X64" s="6">
        <f t="shared" si="23"/>
        <v>0.61017500000000002</v>
      </c>
      <c r="Y64" s="6">
        <f t="shared" si="24"/>
        <v>-0.61001799999999995</v>
      </c>
      <c r="AA64">
        <v>-443.74648200000001</v>
      </c>
      <c r="AB64">
        <v>-188.17966100000001</v>
      </c>
      <c r="AC64" s="6">
        <f t="shared" si="22"/>
        <v>19.773279207239632</v>
      </c>
    </row>
  </sheetData>
  <mergeCells count="2">
    <mergeCell ref="O6:O7"/>
    <mergeCell ref="Q52:T5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C5C9C-2366-164F-8259-DA30B3B7E520}">
  <dimension ref="A1:AL74"/>
  <sheetViews>
    <sheetView topLeftCell="O19" workbookViewId="0">
      <selection activeCell="P42" sqref="P42:AD56"/>
    </sheetView>
  </sheetViews>
  <sheetFormatPr baseColWidth="10" defaultRowHeight="16" x14ac:dyDescent="0.2"/>
  <sheetData>
    <row r="1" spans="1:30" x14ac:dyDescent="0.2">
      <c r="A1" s="1" t="s">
        <v>0</v>
      </c>
    </row>
    <row r="2" spans="1:30" x14ac:dyDescent="0.2">
      <c r="A2" s="1" t="s">
        <v>83</v>
      </c>
      <c r="B2">
        <v>27.211600000000001</v>
      </c>
    </row>
    <row r="3" spans="1:30" x14ac:dyDescent="0.2">
      <c r="A3" s="1" t="s">
        <v>77</v>
      </c>
      <c r="B3">
        <v>-188.9225659</v>
      </c>
      <c r="AD3">
        <v>-188.6945073</v>
      </c>
    </row>
    <row r="4" spans="1:30" x14ac:dyDescent="0.2">
      <c r="A4" s="1" t="s">
        <v>113</v>
      </c>
      <c r="B4">
        <f>$B$3+$B$17</f>
        <v>-702.25513590000003</v>
      </c>
      <c r="S4" s="6"/>
    </row>
    <row r="5" spans="1:30" x14ac:dyDescent="0.2">
      <c r="S5" s="6"/>
    </row>
    <row r="6" spans="1:30" x14ac:dyDescent="0.2">
      <c r="A6" s="1" t="s">
        <v>216</v>
      </c>
      <c r="B6" s="1"/>
      <c r="C6" s="1" t="s">
        <v>5</v>
      </c>
      <c r="D6" s="1"/>
      <c r="E6" s="1" t="s">
        <v>6</v>
      </c>
      <c r="F6" s="1"/>
      <c r="G6" s="1" t="s">
        <v>7</v>
      </c>
      <c r="H6" s="1"/>
      <c r="I6" s="1" t="s">
        <v>8</v>
      </c>
      <c r="J6" s="1"/>
      <c r="S6" s="6"/>
    </row>
    <row r="7" spans="1:30" x14ac:dyDescent="0.2">
      <c r="A7" t="s">
        <v>197</v>
      </c>
      <c r="B7">
        <v>-513.31474000000003</v>
      </c>
      <c r="C7" t="s">
        <v>210</v>
      </c>
      <c r="D7">
        <v>-702.25215000000003</v>
      </c>
      <c r="E7" t="s">
        <v>217</v>
      </c>
      <c r="F7">
        <v>-702.16301999999996</v>
      </c>
      <c r="G7" t="s">
        <v>149</v>
      </c>
      <c r="H7">
        <v>-702.15445</v>
      </c>
      <c r="I7" t="s">
        <v>177</v>
      </c>
      <c r="J7">
        <v>-702.10595999999998</v>
      </c>
      <c r="S7" s="6"/>
    </row>
    <row r="8" spans="1:30" x14ac:dyDescent="0.2">
      <c r="A8" t="s">
        <v>212</v>
      </c>
      <c r="B8">
        <v>-513.31568000000004</v>
      </c>
      <c r="C8" t="s">
        <v>178</v>
      </c>
      <c r="D8">
        <v>-702.26589000000001</v>
      </c>
      <c r="E8" t="s">
        <v>157</v>
      </c>
      <c r="F8">
        <v>-702.24504999999999</v>
      </c>
      <c r="G8" t="s">
        <v>202</v>
      </c>
      <c r="H8">
        <v>-702.16069000000005</v>
      </c>
      <c r="I8" t="s">
        <v>161</v>
      </c>
      <c r="J8">
        <v>-702.10681999999997</v>
      </c>
      <c r="S8" s="6"/>
    </row>
    <row r="9" spans="1:30" x14ac:dyDescent="0.2">
      <c r="A9" t="s">
        <v>124</v>
      </c>
      <c r="B9">
        <v>-513.31578999999999</v>
      </c>
      <c r="C9" t="s">
        <v>124</v>
      </c>
      <c r="D9">
        <v>-702.26738</v>
      </c>
      <c r="E9" t="s">
        <v>132</v>
      </c>
      <c r="F9">
        <v>-702.25567999999998</v>
      </c>
      <c r="G9" t="s">
        <v>125</v>
      </c>
      <c r="H9">
        <v>-702.16326000000004</v>
      </c>
      <c r="I9" t="s">
        <v>157</v>
      </c>
      <c r="J9">
        <v>-702.14903000000004</v>
      </c>
      <c r="S9" s="6"/>
      <c r="X9" s="6"/>
    </row>
    <row r="10" spans="1:30" x14ac:dyDescent="0.2">
      <c r="A10" t="s">
        <v>123</v>
      </c>
      <c r="B10">
        <v>-513.31915000000004</v>
      </c>
      <c r="C10" t="s">
        <v>189</v>
      </c>
      <c r="D10">
        <v>-702.26801999999998</v>
      </c>
      <c r="E10" t="s">
        <v>202</v>
      </c>
      <c r="F10">
        <v>-702.26738</v>
      </c>
      <c r="G10" t="s">
        <v>218</v>
      </c>
      <c r="H10">
        <v>-702.20084999999995</v>
      </c>
      <c r="I10" t="s">
        <v>150</v>
      </c>
      <c r="J10">
        <v>-702.17331999999999</v>
      </c>
      <c r="S10" s="6"/>
      <c r="X10" s="6"/>
    </row>
    <row r="11" spans="1:30" x14ac:dyDescent="0.2">
      <c r="A11" t="s">
        <v>134</v>
      </c>
      <c r="B11">
        <v>-513.33249999999998</v>
      </c>
      <c r="C11" t="s">
        <v>172</v>
      </c>
      <c r="D11">
        <v>-702.27068999999995</v>
      </c>
      <c r="E11" t="s">
        <v>204</v>
      </c>
      <c r="F11">
        <v>-702.27826000000005</v>
      </c>
      <c r="G11" t="s">
        <v>146</v>
      </c>
      <c r="H11">
        <v>-702.20461999999998</v>
      </c>
      <c r="I11" t="s">
        <v>203</v>
      </c>
      <c r="J11">
        <v>-702.21636999999998</v>
      </c>
      <c r="S11" s="6"/>
    </row>
    <row r="12" spans="1:30" x14ac:dyDescent="0.2">
      <c r="A12" t="s">
        <v>187</v>
      </c>
      <c r="B12">
        <v>-513.33252000000005</v>
      </c>
      <c r="C12" t="s">
        <v>205</v>
      </c>
      <c r="D12">
        <v>-702.27198999999996</v>
      </c>
      <c r="E12" t="s">
        <v>192</v>
      </c>
      <c r="F12">
        <v>-702.28102999999999</v>
      </c>
      <c r="G12" t="s">
        <v>128</v>
      </c>
      <c r="H12">
        <v>-702.20541000000003</v>
      </c>
      <c r="I12" t="s">
        <v>171</v>
      </c>
      <c r="J12">
        <v>-702.22577000000001</v>
      </c>
      <c r="S12" s="6"/>
    </row>
    <row r="13" spans="1:30" x14ac:dyDescent="0.2">
      <c r="A13" t="s">
        <v>185</v>
      </c>
      <c r="B13">
        <v>-513.33253000000002</v>
      </c>
      <c r="C13" t="s">
        <v>164</v>
      </c>
      <c r="D13">
        <v>-702.27827000000002</v>
      </c>
      <c r="E13" t="s">
        <v>171</v>
      </c>
      <c r="F13">
        <v>-702.28103999999996</v>
      </c>
      <c r="G13" t="s">
        <v>155</v>
      </c>
      <c r="H13">
        <v>-702.21220000000005</v>
      </c>
      <c r="I13" t="s">
        <v>151</v>
      </c>
      <c r="J13">
        <v>-702.245</v>
      </c>
      <c r="S13" s="6"/>
    </row>
    <row r="14" spans="1:30" x14ac:dyDescent="0.2">
      <c r="A14" t="s">
        <v>141</v>
      </c>
      <c r="B14">
        <v>-513.33253999999999</v>
      </c>
      <c r="C14" t="s">
        <v>207</v>
      </c>
      <c r="D14">
        <v>-702.28083000000004</v>
      </c>
      <c r="E14" t="s">
        <v>182</v>
      </c>
      <c r="F14">
        <v>-702.28994999999998</v>
      </c>
      <c r="G14" t="s">
        <v>142</v>
      </c>
      <c r="H14">
        <v>-702.21373000000006</v>
      </c>
      <c r="I14" t="s">
        <v>198</v>
      </c>
      <c r="J14">
        <v>-702.26418000000001</v>
      </c>
      <c r="S14" s="6"/>
    </row>
    <row r="15" spans="1:30" x14ac:dyDescent="0.2">
      <c r="A15" t="s">
        <v>139</v>
      </c>
      <c r="B15">
        <v>-513.33254999999997</v>
      </c>
      <c r="C15" t="s">
        <v>149</v>
      </c>
      <c r="D15">
        <v>-702.28102999999999</v>
      </c>
      <c r="E15" t="s">
        <v>3</v>
      </c>
      <c r="F15">
        <v>-702.28995999999995</v>
      </c>
      <c r="G15" t="s">
        <v>162</v>
      </c>
      <c r="H15">
        <v>-702.22242000000006</v>
      </c>
      <c r="I15" t="s">
        <v>194</v>
      </c>
      <c r="J15">
        <v>-702.26455999999996</v>
      </c>
      <c r="S15" s="6"/>
    </row>
    <row r="16" spans="1:30" x14ac:dyDescent="0.2">
      <c r="A16" t="s">
        <v>210</v>
      </c>
      <c r="B16">
        <v>-513.33255999999994</v>
      </c>
      <c r="C16" t="s">
        <v>151</v>
      </c>
      <c r="D16">
        <v>-702.28103999999996</v>
      </c>
      <c r="G16" t="s">
        <v>205</v>
      </c>
      <c r="H16">
        <v>-702.22486000000004</v>
      </c>
      <c r="I16" t="s">
        <v>141</v>
      </c>
      <c r="J16">
        <v>-702.26570000000004</v>
      </c>
    </row>
    <row r="17" spans="1:38" x14ac:dyDescent="0.2">
      <c r="A17" t="s">
        <v>213</v>
      </c>
      <c r="B17">
        <v>-513.33257000000003</v>
      </c>
      <c r="C17" t="s">
        <v>192</v>
      </c>
      <c r="D17">
        <v>-702.28399999999999</v>
      </c>
      <c r="G17" t="s">
        <v>187</v>
      </c>
      <c r="H17">
        <v>-702.22499000000005</v>
      </c>
      <c r="I17" t="s">
        <v>215</v>
      </c>
      <c r="J17">
        <v>-702.26738</v>
      </c>
    </row>
    <row r="18" spans="1:38" x14ac:dyDescent="0.2">
      <c r="C18" t="s">
        <v>142</v>
      </c>
      <c r="D18">
        <v>-702.28994999999998</v>
      </c>
      <c r="G18" t="s">
        <v>219</v>
      </c>
      <c r="H18">
        <v>-702.22501</v>
      </c>
      <c r="I18" t="s">
        <v>221</v>
      </c>
      <c r="J18">
        <v>-702.26950999999997</v>
      </c>
    </row>
    <row r="19" spans="1:38" x14ac:dyDescent="0.2">
      <c r="C19" t="s">
        <v>146</v>
      </c>
      <c r="D19">
        <v>-702.28995999999995</v>
      </c>
      <c r="G19" t="s">
        <v>122</v>
      </c>
      <c r="H19">
        <v>-702.24401</v>
      </c>
      <c r="I19" t="s">
        <v>201</v>
      </c>
      <c r="J19">
        <v>-702.27198999999996</v>
      </c>
    </row>
    <row r="20" spans="1:38" x14ac:dyDescent="0.2">
      <c r="G20" t="s">
        <v>182</v>
      </c>
      <c r="H20">
        <v>-702.24405999999999</v>
      </c>
    </row>
    <row r="21" spans="1:38" x14ac:dyDescent="0.2">
      <c r="G21" t="s">
        <v>211</v>
      </c>
      <c r="H21">
        <v>-702.24406999999997</v>
      </c>
      <c r="P21" s="1" t="s">
        <v>0</v>
      </c>
      <c r="AD21" s="1" t="s">
        <v>263</v>
      </c>
    </row>
    <row r="22" spans="1:38" x14ac:dyDescent="0.2">
      <c r="G22" t="s">
        <v>214</v>
      </c>
      <c r="H22">
        <v>-702.24485000000004</v>
      </c>
    </row>
    <row r="23" spans="1:38" x14ac:dyDescent="0.2">
      <c r="G23" t="s">
        <v>124</v>
      </c>
      <c r="H23">
        <v>-702.24504999999999</v>
      </c>
      <c r="X23" s="1" t="s">
        <v>274</v>
      </c>
    </row>
    <row r="24" spans="1:38" x14ac:dyDescent="0.2">
      <c r="G24" t="s">
        <v>203</v>
      </c>
      <c r="H24">
        <v>-702.24546999999995</v>
      </c>
      <c r="Q24" s="1" t="s">
        <v>85</v>
      </c>
      <c r="R24" s="1" t="s">
        <v>86</v>
      </c>
      <c r="S24" s="1" t="s">
        <v>87</v>
      </c>
      <c r="T24" s="1" t="s">
        <v>88</v>
      </c>
      <c r="U24" s="1" t="s">
        <v>275</v>
      </c>
      <c r="X24" s="1" t="s">
        <v>85</v>
      </c>
      <c r="Y24" s="1" t="s">
        <v>86</v>
      </c>
      <c r="Z24" s="1" t="s">
        <v>87</v>
      </c>
      <c r="AA24" s="1" t="s">
        <v>88</v>
      </c>
      <c r="AB24" s="1" t="s">
        <v>275</v>
      </c>
    </row>
    <row r="25" spans="1:38" x14ac:dyDescent="0.2">
      <c r="G25" t="s">
        <v>198</v>
      </c>
      <c r="H25">
        <v>-702.24608000000001</v>
      </c>
      <c r="P25" s="1" t="s">
        <v>216</v>
      </c>
      <c r="Q25">
        <f>B17</f>
        <v>-513.33257000000003</v>
      </c>
      <c r="R25">
        <v>-513.35932609999998</v>
      </c>
      <c r="S25">
        <v>-513.30763809999996</v>
      </c>
      <c r="T25">
        <v>-513.21796019999999</v>
      </c>
      <c r="U25">
        <v>-513.11971749999998</v>
      </c>
      <c r="AD25" s="2">
        <v>-511.46424999999999</v>
      </c>
      <c r="AE25" s="2">
        <v>-511.54817000000003</v>
      </c>
      <c r="AF25" s="2">
        <v>-511.50828000000001</v>
      </c>
      <c r="AG25" s="2">
        <v>-511.42905000000002</v>
      </c>
    </row>
    <row r="26" spans="1:38" x14ac:dyDescent="0.2">
      <c r="G26" t="s">
        <v>144</v>
      </c>
      <c r="H26">
        <v>-702.25007000000005</v>
      </c>
      <c r="P26" s="1" t="s">
        <v>230</v>
      </c>
      <c r="Q26">
        <f>Q25+$B$3</f>
        <v>-702.25513590000003</v>
      </c>
      <c r="R26">
        <f>R25+$B$3</f>
        <v>-702.28189199999997</v>
      </c>
      <c r="S26">
        <f>S25+$B$3</f>
        <v>-702.23020399999996</v>
      </c>
      <c r="T26">
        <f>T25+$B$3</f>
        <v>-702.14052609999999</v>
      </c>
      <c r="U26">
        <f>U25+$B$3</f>
        <v>-702.04228339999997</v>
      </c>
      <c r="X26" s="4">
        <f t="shared" ref="X26:X35" si="0">(Q26-$Q$26)*$B$2</f>
        <v>0</v>
      </c>
      <c r="Y26" s="4">
        <f t="shared" ref="Y26:Y35" si="1">(R26-$Q$26)*$B$2</f>
        <v>-0.72807629075845481</v>
      </c>
      <c r="Z26" s="4">
        <f t="shared" ref="Z26:Z35" si="2">(S26-$Q$26)*$B$2</f>
        <v>0.67843689004189445</v>
      </c>
      <c r="AA26" s="4">
        <f t="shared" ref="AA26:AA35" si="3">(T26-$Q$26)*$B$2</f>
        <v>3.1187160336810691</v>
      </c>
      <c r="AB26" s="4">
        <f t="shared" ref="AB26:AB35" si="4">(U26-$Q$26)*$B$2</f>
        <v>5.7920570890014593</v>
      </c>
      <c r="AD26">
        <f>AD25+$AD$3</f>
        <v>-700.15875729999993</v>
      </c>
      <c r="AE26">
        <f t="shared" ref="AE26:AG26" si="5">AE25+$AD$3</f>
        <v>-700.24267729999997</v>
      </c>
      <c r="AF26">
        <f t="shared" si="5"/>
        <v>-700.20278729999995</v>
      </c>
      <c r="AG26">
        <f t="shared" si="5"/>
        <v>-700.12355730000002</v>
      </c>
      <c r="AI26" s="4">
        <f>(AD26-$AD$26)*$B$2</f>
        <v>0</v>
      </c>
      <c r="AJ26" s="4">
        <f t="shared" ref="AJ26:AL39" si="6">(AE26-$AD$26)*$B$2</f>
        <v>-2.2835974720009427</v>
      </c>
      <c r="AK26" s="4">
        <f t="shared" si="6"/>
        <v>-1.1981267480005624</v>
      </c>
      <c r="AL26" s="4">
        <f t="shared" si="6"/>
        <v>0.95784831999776765</v>
      </c>
    </row>
    <row r="27" spans="1:38" x14ac:dyDescent="0.2">
      <c r="G27" t="s">
        <v>175</v>
      </c>
      <c r="H27">
        <v>-702.25009999999997</v>
      </c>
      <c r="P27" s="1" t="s">
        <v>78</v>
      </c>
      <c r="Q27">
        <v>-702.267382387</v>
      </c>
      <c r="R27">
        <v>-702.29360294100002</v>
      </c>
      <c r="S27">
        <v>-702.24199859500004</v>
      </c>
      <c r="T27">
        <v>-702.15212260099997</v>
      </c>
      <c r="U27">
        <v>-702.04546925199998</v>
      </c>
      <c r="W27" s="1" t="s">
        <v>78</v>
      </c>
      <c r="X27" s="4">
        <f t="shared" si="0"/>
        <v>-0.33324650564839264</v>
      </c>
      <c r="Y27" s="4">
        <f t="shared" si="1"/>
        <v>-1.0467497328753246</v>
      </c>
      <c r="Z27" s="4">
        <f t="shared" si="2"/>
        <v>0.35748708873763413</v>
      </c>
      <c r="AA27" s="4">
        <f t="shared" si="3"/>
        <v>2.8031566870698654</v>
      </c>
      <c r="AB27" s="4">
        <f t="shared" si="4"/>
        <v>5.7053649587182207</v>
      </c>
      <c r="AD27" s="2">
        <v>-700.16925000000003</v>
      </c>
      <c r="AE27" s="2">
        <v>-700.26214000000004</v>
      </c>
      <c r="AF27" s="2">
        <v>-700.21349999999995</v>
      </c>
      <c r="AG27" s="2">
        <v>-700.13243999999997</v>
      </c>
      <c r="AI27" s="4">
        <f t="shared" ref="AI27:AI39" si="7">(AD27-$AD$26)*$B$2</f>
        <v>-0.28552315532271655</v>
      </c>
      <c r="AJ27" s="4">
        <f t="shared" si="6"/>
        <v>-2.8132086793230227</v>
      </c>
      <c r="AK27" s="4">
        <f t="shared" si="6"/>
        <v>-1.4896364553205388</v>
      </c>
      <c r="AL27" s="4">
        <f t="shared" si="6"/>
        <v>0.71613584067890301</v>
      </c>
    </row>
    <row r="28" spans="1:38" x14ac:dyDescent="0.2">
      <c r="G28" t="s">
        <v>188</v>
      </c>
      <c r="H28">
        <v>-702.25010999999995</v>
      </c>
      <c r="P28" s="1" t="s">
        <v>79</v>
      </c>
      <c r="Q28">
        <v>-702.26609505500005</v>
      </c>
      <c r="R28">
        <v>-702.29273975000001</v>
      </c>
      <c r="S28">
        <v>-702.24141584200004</v>
      </c>
      <c r="T28">
        <v>-702.15204376999998</v>
      </c>
      <c r="U28">
        <v>-702.04522217099998</v>
      </c>
      <c r="W28" s="14" t="s">
        <v>79</v>
      </c>
      <c r="X28" s="15">
        <f t="shared" si="0"/>
        <v>-0.29821614219863135</v>
      </c>
      <c r="Y28" s="15">
        <f t="shared" si="1"/>
        <v>-1.0232609246595166</v>
      </c>
      <c r="Z28" s="15">
        <f t="shared" si="2"/>
        <v>0.37334473027252452</v>
      </c>
      <c r="AA28" s="15">
        <f t="shared" si="3"/>
        <v>2.805301804709361</v>
      </c>
      <c r="AB28" s="15">
        <f t="shared" si="4"/>
        <v>5.7120884280577577</v>
      </c>
      <c r="AD28" s="2">
        <v>-700.17088999999999</v>
      </c>
      <c r="AE28" s="2">
        <v>-700.24919999999997</v>
      </c>
      <c r="AF28" s="2">
        <v>-700.21298999999999</v>
      </c>
      <c r="AG28" s="2">
        <v>-700.13304000000005</v>
      </c>
      <c r="AI28" s="4">
        <f t="shared" si="7"/>
        <v>-0.33015017932141377</v>
      </c>
      <c r="AJ28" s="4">
        <f t="shared" si="6"/>
        <v>-2.4610905753210783</v>
      </c>
      <c r="AK28" s="4">
        <f t="shared" si="6"/>
        <v>-1.4757585393215475</v>
      </c>
      <c r="AL28" s="4">
        <f t="shared" si="6"/>
        <v>0.69980888067681424</v>
      </c>
    </row>
    <row r="29" spans="1:38" x14ac:dyDescent="0.2">
      <c r="G29" t="s">
        <v>139</v>
      </c>
      <c r="H29">
        <v>-702.25932</v>
      </c>
      <c r="P29" s="1" t="s">
        <v>80</v>
      </c>
      <c r="Q29">
        <v>-702.26738247200001</v>
      </c>
      <c r="R29">
        <v>-702.29360282699997</v>
      </c>
      <c r="S29">
        <v>-702.24199835499996</v>
      </c>
      <c r="T29">
        <v>-702.153371419</v>
      </c>
      <c r="U29">
        <v>-702.04693063800005</v>
      </c>
      <c r="W29" s="14" t="s">
        <v>80</v>
      </c>
      <c r="X29" s="15">
        <f t="shared" si="0"/>
        <v>-0.3332488186346807</v>
      </c>
      <c r="Y29" s="15">
        <f t="shared" si="1"/>
        <v>-1.046746630751701</v>
      </c>
      <c r="Z29" s="15">
        <f t="shared" si="2"/>
        <v>0.35749361952372127</v>
      </c>
      <c r="AA29" s="15">
        <f t="shared" si="3"/>
        <v>2.7691743511804705</v>
      </c>
      <c r="AB29" s="15">
        <f t="shared" si="4"/>
        <v>5.6655983074386169</v>
      </c>
      <c r="AD29" s="2">
        <v>-700.18813999999998</v>
      </c>
      <c r="AE29" s="2">
        <v>-700.26214000000004</v>
      </c>
      <c r="AF29" s="2">
        <v>-700.21349999999995</v>
      </c>
      <c r="AG29" s="2">
        <v>-700.13243999999997</v>
      </c>
      <c r="AI29" s="4">
        <f t="shared" si="7"/>
        <v>-0.79955027932114153</v>
      </c>
      <c r="AJ29" s="4">
        <f t="shared" si="6"/>
        <v>-2.8132086793230227</v>
      </c>
      <c r="AK29" s="4">
        <f t="shared" si="6"/>
        <v>-1.4896364553205388</v>
      </c>
      <c r="AL29" s="4">
        <f t="shared" si="6"/>
        <v>0.71613584067890301</v>
      </c>
    </row>
    <row r="30" spans="1:38" x14ac:dyDescent="0.2">
      <c r="G30" t="s">
        <v>186</v>
      </c>
      <c r="H30">
        <v>-702.25932999999998</v>
      </c>
      <c r="P30" s="1" t="s">
        <v>81</v>
      </c>
      <c r="Q30">
        <v>-702.26455862900002</v>
      </c>
      <c r="R30">
        <v>-702.28980997400004</v>
      </c>
      <c r="S30">
        <v>-702.23805715499998</v>
      </c>
      <c r="T30">
        <v>-702.15629403000003</v>
      </c>
      <c r="U30">
        <v>-702.04336974900002</v>
      </c>
      <c r="W30" s="1" t="s">
        <v>81</v>
      </c>
      <c r="X30" s="4">
        <f t="shared" si="0"/>
        <v>-0.25640753245622377</v>
      </c>
      <c r="Y30" s="4">
        <f t="shared" si="1"/>
        <v>-0.94353703205863559</v>
      </c>
      <c r="Z30" s="4">
        <f t="shared" si="2"/>
        <v>0.46473997744333095</v>
      </c>
      <c r="AA30" s="4">
        <f t="shared" si="3"/>
        <v>2.68964542969203</v>
      </c>
      <c r="AB30" s="4">
        <f t="shared" si="4"/>
        <v>5.7624957945517679</v>
      </c>
      <c r="AD30" s="2">
        <v>-700.16161</v>
      </c>
      <c r="AE30" s="2">
        <v>-700.25468000000001</v>
      </c>
      <c r="AF30" s="2">
        <v>-700.20861000000002</v>
      </c>
      <c r="AG30" s="2">
        <v>-700.13040999999998</v>
      </c>
      <c r="AI30" s="4">
        <f t="shared" si="7"/>
        <v>-7.7626531321692935E-2</v>
      </c>
      <c r="AJ30" s="4">
        <f t="shared" si="6"/>
        <v>-2.6102101433220066</v>
      </c>
      <c r="AK30" s="4">
        <f t="shared" si="6"/>
        <v>-1.356571731322386</v>
      </c>
      <c r="AL30" s="4">
        <f t="shared" si="6"/>
        <v>0.77137538867864863</v>
      </c>
    </row>
    <row r="31" spans="1:38" x14ac:dyDescent="0.2">
      <c r="G31" t="s">
        <v>133</v>
      </c>
      <c r="H31">
        <v>-702.26738</v>
      </c>
      <c r="P31" s="1" t="s">
        <v>82</v>
      </c>
      <c r="Q31">
        <v>-702.28995724799995</v>
      </c>
      <c r="R31">
        <v>-702.29796842200005</v>
      </c>
      <c r="S31">
        <v>-702.26242289699996</v>
      </c>
      <c r="T31">
        <v>-702.18100555000001</v>
      </c>
      <c r="U31">
        <v>-702.076725259</v>
      </c>
      <c r="W31" s="1" t="s">
        <v>82</v>
      </c>
      <c r="X31" s="4">
        <f t="shared" si="0"/>
        <v>-0.94754459323470719</v>
      </c>
      <c r="Y31" s="4">
        <f t="shared" si="1"/>
        <v>-1.1655414556559096</v>
      </c>
      <c r="Z31" s="4">
        <f t="shared" si="2"/>
        <v>-0.19829084756349658</v>
      </c>
      <c r="AA31" s="4">
        <f t="shared" si="3"/>
        <v>2.0172054320605048</v>
      </c>
      <c r="AB31" s="4">
        <f t="shared" si="4"/>
        <v>4.8548389986363532</v>
      </c>
      <c r="AD31" s="2">
        <v>-700.25144999999998</v>
      </c>
      <c r="AE31" s="2">
        <v>-700.26214000000004</v>
      </c>
      <c r="AF31" s="2">
        <v>-700.21735999999999</v>
      </c>
      <c r="AG31" s="2">
        <v>-700.14952000000005</v>
      </c>
      <c r="AI31" s="4">
        <f t="shared" si="7"/>
        <v>-2.5223166753211772</v>
      </c>
      <c r="AJ31" s="4">
        <f t="shared" si="6"/>
        <v>-2.8132086793230227</v>
      </c>
      <c r="AK31" s="4">
        <f t="shared" si="6"/>
        <v>-1.594673231321396</v>
      </c>
      <c r="AL31" s="4">
        <f t="shared" si="6"/>
        <v>0.25136171267677659</v>
      </c>
    </row>
    <row r="32" spans="1:38" x14ac:dyDescent="0.2">
      <c r="G32" t="s">
        <v>220</v>
      </c>
      <c r="H32">
        <v>-702.26792</v>
      </c>
      <c r="P32" s="1" t="s">
        <v>114</v>
      </c>
      <c r="Q32">
        <v>-702.27199218999999</v>
      </c>
      <c r="R32">
        <v>-702.29774331399994</v>
      </c>
      <c r="S32">
        <v>-702.23739215900002</v>
      </c>
      <c r="T32">
        <v>-702.14721538100002</v>
      </c>
      <c r="U32">
        <v>-702.04201360499997</v>
      </c>
      <c r="W32" s="1" t="s">
        <v>116</v>
      </c>
      <c r="X32" s="4">
        <f t="shared" si="0"/>
        <v>-0.45868662096302709</v>
      </c>
      <c r="Y32" s="4">
        <f t="shared" si="1"/>
        <v>-1.1594159068001495</v>
      </c>
      <c r="Z32" s="4">
        <f t="shared" si="2"/>
        <v>0.48283558259570519</v>
      </c>
      <c r="AA32" s="4">
        <f t="shared" si="3"/>
        <v>2.9366899948205054</v>
      </c>
      <c r="AB32" s="4">
        <f t="shared" si="4"/>
        <v>5.7993986426236868</v>
      </c>
      <c r="AD32" s="2">
        <v>-700.24190999999996</v>
      </c>
      <c r="AE32" s="2">
        <v>-700.26116999999999</v>
      </c>
      <c r="AF32" s="2">
        <v>-700.21114</v>
      </c>
      <c r="AG32" s="2">
        <v>-700.13157999999999</v>
      </c>
      <c r="AI32" s="4">
        <f t="shared" si="7"/>
        <v>-2.2627180113207577</v>
      </c>
      <c r="AJ32" s="4">
        <f t="shared" si="6"/>
        <v>-2.7868134273216048</v>
      </c>
      <c r="AK32" s="4">
        <f t="shared" si="6"/>
        <v>-1.4254170793218097</v>
      </c>
      <c r="AL32" s="4">
        <f t="shared" si="6"/>
        <v>0.73953781667859708</v>
      </c>
    </row>
    <row r="33" spans="7:38" x14ac:dyDescent="0.2">
      <c r="G33" t="s">
        <v>221</v>
      </c>
      <c r="H33">
        <v>-702.26801999999998</v>
      </c>
      <c r="P33" s="1" t="s">
        <v>115</v>
      </c>
      <c r="Q33">
        <v>-702.28103594200002</v>
      </c>
      <c r="R33">
        <v>-702.30597267500002</v>
      </c>
      <c r="S33">
        <v>-702.26242272900004</v>
      </c>
      <c r="T33">
        <v>-702.18261448299995</v>
      </c>
      <c r="U33">
        <v>-702.07327447700004</v>
      </c>
      <c r="W33" s="1" t="s">
        <v>115</v>
      </c>
      <c r="X33" s="4">
        <f t="shared" si="0"/>
        <v>-0.70478158288690884</v>
      </c>
      <c r="Y33" s="4">
        <f t="shared" si="1"/>
        <v>-1.3833499865898202</v>
      </c>
      <c r="Z33" s="4">
        <f t="shared" si="2"/>
        <v>-0.19828627601663854</v>
      </c>
      <c r="AA33" s="4">
        <f t="shared" si="3"/>
        <v>1.9734237908392522</v>
      </c>
      <c r="AB33" s="4">
        <f t="shared" si="4"/>
        <v>4.9487402981064363</v>
      </c>
      <c r="AD33" s="2">
        <v>-700.24023999999997</v>
      </c>
      <c r="AE33" s="2">
        <v>-700.24787000000003</v>
      </c>
      <c r="AF33" s="2">
        <v>-700.21806000000004</v>
      </c>
      <c r="AG33" s="2">
        <v>-700.14368999999999</v>
      </c>
      <c r="AI33" s="4">
        <f t="shared" si="7"/>
        <v>-2.2172746393210279</v>
      </c>
      <c r="AJ33" s="4">
        <f t="shared" si="6"/>
        <v>-2.4248991473227384</v>
      </c>
      <c r="AK33" s="4">
        <f t="shared" si="6"/>
        <v>-1.6137213513228017</v>
      </c>
      <c r="AL33" s="4">
        <f t="shared" si="6"/>
        <v>0.41000534067840805</v>
      </c>
    </row>
    <row r="34" spans="7:38" x14ac:dyDescent="0.2">
      <c r="G34" t="s">
        <v>137</v>
      </c>
      <c r="H34">
        <v>-702.27067</v>
      </c>
      <c r="P34" s="1" t="s">
        <v>116</v>
      </c>
      <c r="Q34">
        <v>-702.24499885900002</v>
      </c>
      <c r="R34">
        <v>-702.24526630299999</v>
      </c>
      <c r="S34">
        <v>-702.221344617</v>
      </c>
      <c r="T34">
        <v>-702.18591588899994</v>
      </c>
      <c r="U34">
        <v>-702.08498726000005</v>
      </c>
      <c r="W34" s="1" t="s">
        <v>116</v>
      </c>
      <c r="X34" s="4">
        <f t="shared" si="0"/>
        <v>0.27584510487579672</v>
      </c>
      <c r="Y34" s="4">
        <f t="shared" si="1"/>
        <v>0.26856752572611259</v>
      </c>
      <c r="Z34" s="4">
        <f t="shared" si="2"/>
        <v>0.91951487648355545</v>
      </c>
      <c r="AA34" s="4">
        <f t="shared" si="3"/>
        <v>1.8835872513298861</v>
      </c>
      <c r="AB34" s="4">
        <f t="shared" si="4"/>
        <v>4.6300167322234405</v>
      </c>
      <c r="AD34" s="2">
        <v>-700.20271000000002</v>
      </c>
      <c r="AE34" s="2">
        <v>-700.19246999999996</v>
      </c>
      <c r="AF34" s="2">
        <v>-700.17402000000004</v>
      </c>
      <c r="AG34" s="2">
        <v>-700.11650999999995</v>
      </c>
      <c r="AI34" s="4">
        <f t="shared" si="7"/>
        <v>-1.19602329132247</v>
      </c>
      <c r="AJ34" s="4">
        <f t="shared" si="6"/>
        <v>-0.91737650732064457</v>
      </c>
      <c r="AK34" s="4">
        <f t="shared" si="6"/>
        <v>-0.41532248732292643</v>
      </c>
      <c r="AL34" s="4">
        <f t="shared" si="6"/>
        <v>1.1496166286796039</v>
      </c>
    </row>
    <row r="35" spans="7:38" x14ac:dyDescent="0.2">
      <c r="G35" t="s">
        <v>2</v>
      </c>
      <c r="H35">
        <v>-702.27197999999999</v>
      </c>
      <c r="P35" s="1" t="s">
        <v>117</v>
      </c>
      <c r="Q35">
        <v>-702.28462469900001</v>
      </c>
      <c r="R35">
        <v>-702.28602332800006</v>
      </c>
      <c r="S35">
        <v>-702.25510009499999</v>
      </c>
      <c r="T35">
        <v>-702.18527936099997</v>
      </c>
      <c r="U35">
        <v>-702.10604779100004</v>
      </c>
      <c r="W35" s="1" t="s">
        <v>117</v>
      </c>
      <c r="X35" s="4">
        <f t="shared" si="0"/>
        <v>-0.80243740286779908</v>
      </c>
      <c r="Y35" s="4">
        <f t="shared" si="1"/>
        <v>-0.84049633576556726</v>
      </c>
      <c r="Z35" s="4">
        <f t="shared" si="2"/>
        <v>9.7431133905133719E-4</v>
      </c>
      <c r="AA35" s="4">
        <f t="shared" si="3"/>
        <v>1.9009081966539436</v>
      </c>
      <c r="AB35" s="4">
        <f t="shared" si="4"/>
        <v>4.056925986864135</v>
      </c>
      <c r="AD35" s="2">
        <v>-700.23762999999997</v>
      </c>
      <c r="AE35" s="2">
        <v>-700.24373000000003</v>
      </c>
      <c r="AF35" s="2">
        <v>-700.19701999999995</v>
      </c>
      <c r="AG35" s="2">
        <v>-700.15446999999995</v>
      </c>
      <c r="AI35" s="4">
        <f t="shared" si="7"/>
        <v>-2.146252363320913</v>
      </c>
      <c r="AJ35" s="4">
        <f t="shared" si="6"/>
        <v>-2.3122431233225562</v>
      </c>
      <c r="AK35" s="4">
        <f t="shared" si="6"/>
        <v>-1.0411892873205011</v>
      </c>
      <c r="AL35" s="4">
        <f t="shared" si="6"/>
        <v>0.11666429267965241</v>
      </c>
    </row>
    <row r="36" spans="7:38" x14ac:dyDescent="0.2">
      <c r="G36" t="s">
        <v>140</v>
      </c>
      <c r="H36">
        <v>-702.27482999999995</v>
      </c>
      <c r="P36" s="1" t="s">
        <v>179</v>
      </c>
      <c r="Q36">
        <v>-702.257002296</v>
      </c>
      <c r="R36">
        <v>-702.25471293400005</v>
      </c>
      <c r="S36">
        <v>-702.24200223299999</v>
      </c>
      <c r="T36">
        <v>-702.17093803199998</v>
      </c>
      <c r="W36" s="1" t="s">
        <v>179</v>
      </c>
      <c r="X36" s="4">
        <f t="shared" ref="X36:AA39" si="8">(Q36-$Q$26)*$B$2</f>
        <v>-5.0787621392743315E-2</v>
      </c>
      <c r="Y36" s="4">
        <f t="shared" si="8"/>
        <v>1.150958160488467E-2</v>
      </c>
      <c r="Z36" s="4">
        <f t="shared" si="8"/>
        <v>0.35738809293811735</v>
      </c>
      <c r="AA36" s="4">
        <f t="shared" si="8"/>
        <v>2.2911587048700675</v>
      </c>
      <c r="AD36" s="2">
        <v>-700.21281999999997</v>
      </c>
      <c r="AE36" s="2">
        <v>-700.21423000000004</v>
      </c>
      <c r="AF36" s="2">
        <v>-700.19204999999999</v>
      </c>
      <c r="AG36" s="2">
        <v>-700.14157</v>
      </c>
      <c r="AI36" s="4">
        <f t="shared" si="7"/>
        <v>-1.4711325673208524</v>
      </c>
      <c r="AJ36" s="4">
        <f t="shared" si="6"/>
        <v>-1.509500923322977</v>
      </c>
      <c r="AK36" s="4">
        <f t="shared" si="6"/>
        <v>-0.90594763532165734</v>
      </c>
      <c r="AL36" s="4">
        <f t="shared" si="6"/>
        <v>0.46769393267815756</v>
      </c>
    </row>
    <row r="37" spans="7:38" x14ac:dyDescent="0.2">
      <c r="G37" t="s">
        <v>164</v>
      </c>
      <c r="H37">
        <v>-702.27826000000005</v>
      </c>
      <c r="P37" s="1" t="s">
        <v>180</v>
      </c>
      <c r="Q37">
        <v>-702.25932439899998</v>
      </c>
      <c r="R37">
        <v>-702.25826886599998</v>
      </c>
      <c r="S37">
        <v>-702.25515276399994</v>
      </c>
      <c r="T37">
        <v>-702.19134894900003</v>
      </c>
      <c r="W37" s="1" t="s">
        <v>180</v>
      </c>
      <c r="X37" s="4">
        <f t="shared" si="8"/>
        <v>-0.11397575938708465</v>
      </c>
      <c r="Y37" s="4">
        <f t="shared" si="8"/>
        <v>-8.5253017604316444E-2</v>
      </c>
      <c r="Z37" s="4">
        <f t="shared" si="8"/>
        <v>-4.5889642015245046E-4</v>
      </c>
      <c r="AA37" s="4">
        <f t="shared" si="8"/>
        <v>1.735744995831527</v>
      </c>
      <c r="AD37" s="2">
        <v>-700.21486000000004</v>
      </c>
      <c r="AE37" s="2">
        <v>-700.21549000000005</v>
      </c>
      <c r="AF37" s="2">
        <v>-700.20591000000002</v>
      </c>
      <c r="AG37" s="2">
        <v>-700.15096000000005</v>
      </c>
      <c r="AI37" s="4">
        <f t="shared" si="7"/>
        <v>-1.5266442313230046</v>
      </c>
      <c r="AJ37" s="4">
        <f t="shared" si="6"/>
        <v>-1.5437875393230325</v>
      </c>
      <c r="AK37" s="4">
        <f t="shared" si="6"/>
        <v>-1.283100411322267</v>
      </c>
      <c r="AL37" s="4">
        <f t="shared" si="6"/>
        <v>0.21217700867671324</v>
      </c>
    </row>
    <row r="38" spans="7:38" x14ac:dyDescent="0.2">
      <c r="G38" t="s">
        <v>209</v>
      </c>
      <c r="H38">
        <v>-702.27940000000001</v>
      </c>
      <c r="P38" s="1" t="s">
        <v>224</v>
      </c>
      <c r="Q38">
        <v>-702.12962100000004</v>
      </c>
      <c r="R38">
        <v>-702.12422023700003</v>
      </c>
      <c r="S38">
        <v>-702.10864631899994</v>
      </c>
      <c r="T38">
        <v>-702.07610812300004</v>
      </c>
      <c r="W38" s="1" t="s">
        <v>224</v>
      </c>
      <c r="X38" s="4">
        <f t="shared" si="8"/>
        <v>3.4154612528395827</v>
      </c>
      <c r="Y38" s="4">
        <f t="shared" si="8"/>
        <v>3.5624246552906946</v>
      </c>
      <c r="Z38" s="4">
        <f t="shared" si="8"/>
        <v>3.9862158823418472</v>
      </c>
      <c r="AA38" s="4">
        <f t="shared" si="8"/>
        <v>4.8716322566128598</v>
      </c>
      <c r="AD38" s="2">
        <v>-700.08964000000003</v>
      </c>
      <c r="AE38" s="2">
        <v>-700.08861000000002</v>
      </c>
      <c r="AF38" s="2">
        <v>-700.06736999999998</v>
      </c>
      <c r="AG38" s="2">
        <v>-700.02610000000004</v>
      </c>
      <c r="AI38" s="4">
        <f t="shared" si="7"/>
        <v>1.8807923206773489</v>
      </c>
      <c r="AJ38" s="4">
        <f t="shared" si="6"/>
        <v>1.9088202686777378</v>
      </c>
      <c r="AK38" s="4">
        <f t="shared" si="6"/>
        <v>2.4867946526786726</v>
      </c>
      <c r="AL38" s="4">
        <f t="shared" si="6"/>
        <v>3.6098173846770507</v>
      </c>
    </row>
    <row r="39" spans="7:38" x14ac:dyDescent="0.2">
      <c r="G39" t="s">
        <v>177</v>
      </c>
      <c r="H39">
        <v>-702.28063999999995</v>
      </c>
      <c r="P39" s="1" t="s">
        <v>225</v>
      </c>
      <c r="Q39">
        <v>-702.13378273299998</v>
      </c>
      <c r="R39">
        <v>-702.12429854100003</v>
      </c>
      <c r="S39">
        <v>-702.11450997600002</v>
      </c>
      <c r="T39">
        <v>-702.07945630100005</v>
      </c>
      <c r="W39" s="1" t="s">
        <v>225</v>
      </c>
      <c r="X39" s="4">
        <f t="shared" si="8"/>
        <v>3.3022138391386164</v>
      </c>
      <c r="Y39" s="4">
        <f t="shared" si="8"/>
        <v>3.5602938781643285</v>
      </c>
      <c r="Z39" s="4">
        <f t="shared" si="8"/>
        <v>3.8266563935185469</v>
      </c>
      <c r="AA39" s="4">
        <f t="shared" si="8"/>
        <v>4.7805229761477825</v>
      </c>
      <c r="AD39" s="2">
        <v>-700.09429999999998</v>
      </c>
      <c r="AE39" s="2">
        <v>-700.08887000000004</v>
      </c>
      <c r="AF39" s="2">
        <v>-700.07528000000002</v>
      </c>
      <c r="AG39" s="2">
        <v>-700.03504999999996</v>
      </c>
      <c r="AI39" s="4">
        <f t="shared" si="7"/>
        <v>1.7539862646788624</v>
      </c>
      <c r="AJ39" s="4">
        <f t="shared" si="6"/>
        <v>1.9017452526770391</v>
      </c>
      <c r="AK39" s="4">
        <f t="shared" si="6"/>
        <v>2.271550896677637</v>
      </c>
      <c r="AL39" s="4">
        <f t="shared" si="6"/>
        <v>3.3662735646794069</v>
      </c>
    </row>
    <row r="40" spans="7:38" x14ac:dyDescent="0.2">
      <c r="G40" t="s">
        <v>197</v>
      </c>
      <c r="H40">
        <v>-702.28070000000002</v>
      </c>
    </row>
    <row r="41" spans="7:38" x14ac:dyDescent="0.2">
      <c r="G41" t="s">
        <v>165</v>
      </c>
      <c r="H41">
        <v>-702.28102999999999</v>
      </c>
    </row>
    <row r="42" spans="7:38" x14ac:dyDescent="0.2">
      <c r="G42" t="s">
        <v>222</v>
      </c>
      <c r="H42">
        <v>-702.28103999999996</v>
      </c>
      <c r="Q42" s="1" t="s">
        <v>249</v>
      </c>
      <c r="R42" s="1" t="s">
        <v>249</v>
      </c>
      <c r="S42" s="1" t="s">
        <v>267</v>
      </c>
      <c r="T42" s="21" t="s">
        <v>252</v>
      </c>
      <c r="U42" s="21" t="s">
        <v>252</v>
      </c>
      <c r="V42" s="21" t="s">
        <v>253</v>
      </c>
      <c r="W42" s="21" t="s">
        <v>254</v>
      </c>
      <c r="X42" s="1" t="s">
        <v>112</v>
      </c>
      <c r="Y42" s="22" t="s">
        <v>255</v>
      </c>
      <c r="Z42" s="22" t="s">
        <v>256</v>
      </c>
      <c r="AA42" s="1" t="s">
        <v>262</v>
      </c>
      <c r="AB42" s="1" t="s">
        <v>258</v>
      </c>
      <c r="AC42" s="1" t="s">
        <v>274</v>
      </c>
      <c r="AD42" s="1" t="s">
        <v>265</v>
      </c>
    </row>
    <row r="43" spans="7:38" x14ac:dyDescent="0.2">
      <c r="G43" t="s">
        <v>172</v>
      </c>
      <c r="H43">
        <v>-702.28399999999999</v>
      </c>
      <c r="P43" s="1" t="s">
        <v>257</v>
      </c>
      <c r="Y43">
        <v>-0.21001</v>
      </c>
      <c r="Z43">
        <v>-0.16422</v>
      </c>
    </row>
    <row r="44" spans="7:38" x14ac:dyDescent="0.2">
      <c r="G44" t="s">
        <v>163</v>
      </c>
      <c r="H44">
        <v>-702.28462000000002</v>
      </c>
      <c r="P44" s="1" t="s">
        <v>78</v>
      </c>
      <c r="Q44">
        <v>1.1850000000000001</v>
      </c>
      <c r="R44">
        <v>1.1930000000000001</v>
      </c>
      <c r="S44">
        <v>179.96</v>
      </c>
      <c r="T44">
        <v>581.13390000000004</v>
      </c>
      <c r="U44">
        <v>584.55510000000004</v>
      </c>
      <c r="V44">
        <v>1277.0885000000001</v>
      </c>
      <c r="W44">
        <v>2322.2838999999999</v>
      </c>
      <c r="Y44">
        <v>-0.20193</v>
      </c>
      <c r="Z44">
        <v>-0.15598999999999999</v>
      </c>
      <c r="AA44" s="6">
        <f>X62</f>
        <v>-7.9925999999999997E-2</v>
      </c>
      <c r="AB44" s="6">
        <f>Y62</f>
        <v>8.002799999999996E-2</v>
      </c>
      <c r="AC44" s="6">
        <f>X27</f>
        <v>-0.33324650564839264</v>
      </c>
      <c r="AD44" s="6">
        <f>AC62</f>
        <v>-0.3411950140098251</v>
      </c>
    </row>
    <row r="45" spans="7:38" x14ac:dyDescent="0.2">
      <c r="G45" t="s">
        <v>134</v>
      </c>
      <c r="H45">
        <v>-702.28994999999998</v>
      </c>
      <c r="P45" s="14" t="s">
        <v>79</v>
      </c>
      <c r="Q45" s="16">
        <v>1.1870000000000001</v>
      </c>
      <c r="R45" s="16">
        <v>1.1879999999999999</v>
      </c>
      <c r="S45" s="16">
        <v>179.96</v>
      </c>
      <c r="T45" s="16">
        <v>575.51980000000003</v>
      </c>
      <c r="U45" s="16">
        <v>581.20540000000005</v>
      </c>
      <c r="V45" s="16">
        <v>1285.8919000000001</v>
      </c>
      <c r="W45" s="16">
        <v>2334.7691</v>
      </c>
      <c r="X45" s="16">
        <v>-23.188199999999998</v>
      </c>
      <c r="Y45" s="16">
        <v>-0.19968</v>
      </c>
      <c r="Z45" s="16">
        <v>-0.15598999999999999</v>
      </c>
      <c r="AA45" s="6">
        <f t="shared" ref="AA45:AB45" si="9">X63</f>
        <v>-8.209799999999999E-2</v>
      </c>
      <c r="AB45" s="6">
        <f t="shared" si="9"/>
        <v>8.2075999999999968E-2</v>
      </c>
      <c r="AC45" s="6">
        <f t="shared" ref="AC45:AC56" si="10">X28</f>
        <v>-0.29821614219863135</v>
      </c>
      <c r="AD45" s="6">
        <f t="shared" ref="AD45:AD56" si="11">AC63</f>
        <v>-0.30616465056006381</v>
      </c>
    </row>
    <row r="46" spans="7:38" x14ac:dyDescent="0.2">
      <c r="G46" t="s">
        <v>210</v>
      </c>
      <c r="H46">
        <v>-702.28995999999995</v>
      </c>
      <c r="P46" s="14" t="s">
        <v>80</v>
      </c>
      <c r="Q46" s="16">
        <v>1.1850000000000001</v>
      </c>
      <c r="R46" s="16">
        <v>1.1930000000000001</v>
      </c>
      <c r="S46" s="16">
        <v>178.88</v>
      </c>
      <c r="T46" s="16">
        <v>581.09829999999999</v>
      </c>
      <c r="U46" s="16">
        <v>584.43640000000005</v>
      </c>
      <c r="V46" s="16">
        <v>1277.0561</v>
      </c>
      <c r="W46" s="16">
        <v>2322.2312999999999</v>
      </c>
      <c r="X46" s="16"/>
      <c r="Y46" s="16">
        <v>-0.20194999999999999</v>
      </c>
      <c r="Z46" s="16">
        <v>-0.15781999999999999</v>
      </c>
      <c r="AA46" s="6">
        <f t="shared" ref="AA46:AB46" si="12">X64</f>
        <v>-7.9858000000000012E-2</v>
      </c>
      <c r="AB46" s="6">
        <f t="shared" si="12"/>
        <v>7.9965999999999982E-2</v>
      </c>
      <c r="AC46" s="6">
        <f t="shared" si="10"/>
        <v>-0.3332488186346807</v>
      </c>
      <c r="AD46" s="6">
        <f t="shared" si="11"/>
        <v>-0.33874828299456239</v>
      </c>
    </row>
    <row r="47" spans="7:38" x14ac:dyDescent="0.2">
      <c r="P47" s="1" t="s">
        <v>81</v>
      </c>
      <c r="Q47">
        <v>1.1910000000000001</v>
      </c>
      <c r="R47">
        <v>1.208</v>
      </c>
      <c r="S47">
        <v>167.37</v>
      </c>
      <c r="T47">
        <v>433.65320000000003</v>
      </c>
      <c r="U47">
        <v>559.19830000000002</v>
      </c>
      <c r="V47">
        <v>1214.0953</v>
      </c>
      <c r="W47">
        <v>2210.8822</v>
      </c>
      <c r="X47">
        <v>-121.205</v>
      </c>
      <c r="Y47">
        <v>-0.21335000000000001</v>
      </c>
      <c r="Z47">
        <v>-0.16386999999999999</v>
      </c>
      <c r="AA47" s="6">
        <f t="shared" ref="AA47:AB47" si="13">X65</f>
        <v>6.2719999999999998E-3</v>
      </c>
      <c r="AB47" s="6">
        <f t="shared" si="13"/>
        <v>-6.4369999999999983E-3</v>
      </c>
      <c r="AC47" s="6">
        <f t="shared" si="10"/>
        <v>-0.25640753245622377</v>
      </c>
      <c r="AD47" s="6">
        <f t="shared" si="11"/>
        <v>-0.15629877721746432</v>
      </c>
    </row>
    <row r="48" spans="7:38" x14ac:dyDescent="0.2">
      <c r="P48" s="1" t="s">
        <v>82</v>
      </c>
      <c r="Q48">
        <v>1.238</v>
      </c>
      <c r="R48">
        <v>1.2949999999999999</v>
      </c>
      <c r="S48">
        <v>135.97999999999999</v>
      </c>
      <c r="T48">
        <v>564.78800000000001</v>
      </c>
      <c r="U48">
        <v>729.98149999999998</v>
      </c>
      <c r="V48">
        <v>1113.7706000000001</v>
      </c>
      <c r="W48">
        <v>1703.9773</v>
      </c>
      <c r="Y48">
        <v>-0.24539</v>
      </c>
      <c r="Z48">
        <v>-0.18140999999999999</v>
      </c>
      <c r="AA48" s="6">
        <f t="shared" ref="AA48:AB48" si="14">X66</f>
        <v>0.30701199999999995</v>
      </c>
      <c r="AB48" s="6">
        <f t="shared" si="14"/>
        <v>-0.30701699999999998</v>
      </c>
      <c r="AC48" s="6">
        <f t="shared" si="10"/>
        <v>-0.94754459323470719</v>
      </c>
      <c r="AD48" s="6">
        <f t="shared" si="11"/>
        <v>0.50732087960359606</v>
      </c>
    </row>
    <row r="49" spans="16:30" x14ac:dyDescent="0.2">
      <c r="P49" s="1" t="s">
        <v>114</v>
      </c>
      <c r="Q49">
        <v>1.2190000000000001</v>
      </c>
      <c r="R49">
        <v>1.2609999999999999</v>
      </c>
      <c r="S49">
        <v>148.44999999999999</v>
      </c>
      <c r="T49">
        <v>563.06359999999995</v>
      </c>
      <c r="U49">
        <v>622.65239999999994</v>
      </c>
      <c r="V49">
        <v>1134.7254</v>
      </c>
      <c r="W49">
        <v>1890.0255</v>
      </c>
      <c r="X49">
        <v>-23.781300000000002</v>
      </c>
      <c r="Y49">
        <v>-0.24218999999999999</v>
      </c>
      <c r="Z49">
        <v>-0.19739000000000001</v>
      </c>
      <c r="AA49" s="6">
        <f t="shared" ref="AA49:AB49" si="15">X67</f>
        <v>0.28865799999999997</v>
      </c>
      <c r="AB49" s="6">
        <f t="shared" si="15"/>
        <v>-0.288603</v>
      </c>
      <c r="AC49" s="6">
        <f t="shared" si="10"/>
        <v>-0.45868662096302709</v>
      </c>
      <c r="AD49" s="6">
        <f t="shared" si="11"/>
        <v>0.34125006307682954</v>
      </c>
    </row>
    <row r="50" spans="16:30" x14ac:dyDescent="0.2">
      <c r="P50" s="1" t="s">
        <v>115</v>
      </c>
      <c r="Q50">
        <v>1.2470000000000001</v>
      </c>
      <c r="R50">
        <v>1.363</v>
      </c>
      <c r="S50">
        <v>128.61000000000001</v>
      </c>
      <c r="T50">
        <v>422.31180000000001</v>
      </c>
      <c r="U50">
        <v>717.08609999999999</v>
      </c>
      <c r="V50">
        <v>931.31910000000005</v>
      </c>
      <c r="W50">
        <v>1579.7274</v>
      </c>
      <c r="Y50">
        <v>-0.23855000000000001</v>
      </c>
      <c r="Z50">
        <v>-0.17888000000000001</v>
      </c>
      <c r="AA50" s="6">
        <f t="shared" ref="AA50:AB50" si="16">X68</f>
        <v>0.36458499999999994</v>
      </c>
      <c r="AB50" s="6">
        <f t="shared" si="16"/>
        <v>-0.36458999999999997</v>
      </c>
      <c r="AC50" s="6">
        <f t="shared" si="10"/>
        <v>-0.70478158288690884</v>
      </c>
      <c r="AD50" s="6">
        <f t="shared" si="11"/>
        <v>1.6384337835513871</v>
      </c>
    </row>
    <row r="51" spans="16:30" x14ac:dyDescent="0.2">
      <c r="P51" s="1" t="s">
        <v>116</v>
      </c>
      <c r="Q51">
        <v>1.2070000000000001</v>
      </c>
      <c r="R51">
        <v>2.0699999999999998</v>
      </c>
      <c r="S51">
        <v>116.34</v>
      </c>
      <c r="T51">
        <v>458.40469999999999</v>
      </c>
      <c r="U51">
        <v>582.2319</v>
      </c>
      <c r="V51">
        <v>640.76559999999995</v>
      </c>
      <c r="W51">
        <v>1771.0721000000001</v>
      </c>
      <c r="X51">
        <v>-260.9735</v>
      </c>
      <c r="Y51">
        <v>-0.23016</v>
      </c>
      <c r="Z51">
        <v>-0.15754000000000001</v>
      </c>
      <c r="AA51" s="6">
        <f t="shared" ref="AA51:AB51" si="17">X69</f>
        <v>0.37366600000000005</v>
      </c>
      <c r="AB51" s="6">
        <f t="shared" si="17"/>
        <v>-0.37367</v>
      </c>
      <c r="AC51" s="6">
        <f t="shared" si="10"/>
        <v>0.27584510487579672</v>
      </c>
      <c r="AD51" s="6">
        <f t="shared" si="11"/>
        <v>6.7489922149147716</v>
      </c>
    </row>
    <row r="52" spans="16:30" x14ac:dyDescent="0.2">
      <c r="P52" s="1" t="s">
        <v>117</v>
      </c>
      <c r="Q52">
        <v>1.2010000000000001</v>
      </c>
      <c r="R52">
        <v>3.8730000000000002</v>
      </c>
      <c r="S52">
        <v>161.75</v>
      </c>
      <c r="T52">
        <v>475.8827</v>
      </c>
      <c r="U52">
        <v>545.98159999999996</v>
      </c>
      <c r="V52">
        <v>634.39449999999999</v>
      </c>
      <c r="W52">
        <v>1821.9860000000001</v>
      </c>
      <c r="Y52">
        <v>-0.23834</v>
      </c>
      <c r="Z52">
        <v>-0.16905000000000001</v>
      </c>
      <c r="AA52" s="6">
        <f t="shared" ref="AA52:AB52" si="18">X70</f>
        <v>0.47929500000000003</v>
      </c>
      <c r="AB52" s="6">
        <f t="shared" si="18"/>
        <v>-0.47926599999999997</v>
      </c>
      <c r="AC52" s="6">
        <f t="shared" si="10"/>
        <v>-0.80243740286779908</v>
      </c>
      <c r="AD52" s="6">
        <f t="shared" si="11"/>
        <v>6.9454098975702125</v>
      </c>
    </row>
    <row r="53" spans="16:30" x14ac:dyDescent="0.2">
      <c r="P53" s="1" t="s">
        <v>179</v>
      </c>
      <c r="Q53">
        <v>1.2010000000000001</v>
      </c>
      <c r="R53">
        <v>4.2050000000000001</v>
      </c>
      <c r="S53">
        <v>93.55</v>
      </c>
      <c r="T53">
        <v>545.75890000000004</v>
      </c>
      <c r="U53">
        <v>548.46990000000005</v>
      </c>
      <c r="V53">
        <v>640.41510000000005</v>
      </c>
      <c r="W53">
        <v>1788.1856</v>
      </c>
      <c r="X53">
        <v>-89.360299999999995</v>
      </c>
      <c r="Y53">
        <v>-0.22942000000000001</v>
      </c>
      <c r="Z53">
        <v>-0.16886000000000001</v>
      </c>
      <c r="AA53" s="6">
        <f t="shared" ref="AA53:AB53" si="19">X71</f>
        <v>0.423064</v>
      </c>
      <c r="AB53" s="6">
        <f t="shared" si="19"/>
        <v>-0.42304200000000003</v>
      </c>
      <c r="AC53" s="6">
        <f t="shared" si="10"/>
        <v>-5.0787621392743315E-2</v>
      </c>
      <c r="AD53" s="6">
        <f t="shared" si="11"/>
        <v>7.7427207438475421</v>
      </c>
    </row>
    <row r="54" spans="16:30" x14ac:dyDescent="0.2">
      <c r="P54" s="1" t="s">
        <v>180</v>
      </c>
      <c r="Q54">
        <v>1.224</v>
      </c>
      <c r="R54">
        <v>4.3250000000000002</v>
      </c>
      <c r="S54">
        <v>72.430000000000007</v>
      </c>
      <c r="T54">
        <v>572.45060000000001</v>
      </c>
      <c r="U54">
        <v>578.28110000000004</v>
      </c>
      <c r="V54">
        <v>619.08090000000004</v>
      </c>
      <c r="W54">
        <v>1630.3577</v>
      </c>
      <c r="Y54">
        <v>-0.23805999999999999</v>
      </c>
      <c r="Z54">
        <v>-0.17133000000000001</v>
      </c>
      <c r="AA54" s="6">
        <f t="shared" ref="AA54:AB54" si="20">X72</f>
        <v>0.45483000000000001</v>
      </c>
      <c r="AB54" s="6">
        <f t="shared" si="20"/>
        <v>-0.45467999999999997</v>
      </c>
      <c r="AC54" s="6">
        <f t="shared" si="10"/>
        <v>-0.11397575938708465</v>
      </c>
      <c r="AD54" s="6">
        <f t="shared" si="11"/>
        <v>7.7303366630509966</v>
      </c>
    </row>
    <row r="55" spans="16:30" x14ac:dyDescent="0.2">
      <c r="P55" s="1" t="s">
        <v>224</v>
      </c>
      <c r="Q55">
        <v>2.2850000000000001</v>
      </c>
      <c r="R55">
        <v>3.0579999999999998</v>
      </c>
      <c r="S55">
        <v>89.04</v>
      </c>
      <c r="T55">
        <v>574.24400000000003</v>
      </c>
      <c r="U55">
        <v>580.98410000000001</v>
      </c>
      <c r="V55">
        <v>632.59119999999996</v>
      </c>
      <c r="W55">
        <v>723.72519999999997</v>
      </c>
      <c r="X55">
        <v>-233.8956</v>
      </c>
      <c r="Y55">
        <v>-0.24618000000000001</v>
      </c>
      <c r="Z55">
        <v>-0.17052999999999999</v>
      </c>
      <c r="AA55" s="6">
        <f t="shared" ref="AA55:AB55" si="21">X73</f>
        <v>0.65038499999999999</v>
      </c>
      <c r="AB55" s="6">
        <f t="shared" si="21"/>
        <v>-0.65039000000000002</v>
      </c>
      <c r="AC55" s="6">
        <f t="shared" si="10"/>
        <v>3.4154612528395827</v>
      </c>
      <c r="AD55" s="6">
        <f t="shared" si="11"/>
        <v>20.862937796477325</v>
      </c>
    </row>
    <row r="56" spans="16:30" x14ac:dyDescent="0.2">
      <c r="P56" s="1" t="s">
        <v>225</v>
      </c>
      <c r="Q56">
        <v>2.87</v>
      </c>
      <c r="R56">
        <v>2.8780000000000001</v>
      </c>
      <c r="S56">
        <v>80.3</v>
      </c>
      <c r="T56">
        <v>578.2509</v>
      </c>
      <c r="U56">
        <v>585.73230000000001</v>
      </c>
      <c r="V56">
        <v>653.18290000000002</v>
      </c>
      <c r="W56">
        <v>739.33169999999996</v>
      </c>
      <c r="Y56">
        <v>-0.24546000000000001</v>
      </c>
      <c r="Z56">
        <v>-0.17086999999999999</v>
      </c>
      <c r="AA56" s="6">
        <f t="shared" ref="AA56:AB56" si="22">X74</f>
        <v>0.69542400000000004</v>
      </c>
      <c r="AB56" s="6">
        <f t="shared" si="22"/>
        <v>-0.69549899999999998</v>
      </c>
      <c r="AC56" s="6">
        <f t="shared" si="10"/>
        <v>3.3022138391386164</v>
      </c>
      <c r="AD56" s="6">
        <f t="shared" si="11"/>
        <v>22.804193394377208</v>
      </c>
    </row>
    <row r="57" spans="16:30" x14ac:dyDescent="0.2">
      <c r="W57" s="5"/>
      <c r="X57" s="5"/>
      <c r="Y57" s="5"/>
    </row>
    <row r="58" spans="16:30" x14ac:dyDescent="0.2">
      <c r="Y58" s="5"/>
    </row>
    <row r="59" spans="16:30" x14ac:dyDescent="0.2">
      <c r="X59" s="1" t="s">
        <v>262</v>
      </c>
      <c r="Y59" s="1" t="s">
        <v>258</v>
      </c>
      <c r="AA59" s="1" t="s">
        <v>266</v>
      </c>
      <c r="AB59" s="1" t="s">
        <v>264</v>
      </c>
      <c r="AC59" s="1" t="s">
        <v>265</v>
      </c>
    </row>
    <row r="60" spans="16:30" x14ac:dyDescent="0.2">
      <c r="Q60" s="24" t="s">
        <v>259</v>
      </c>
      <c r="R60" s="24"/>
      <c r="S60" s="24"/>
      <c r="T60" s="24"/>
      <c r="U60" s="23" t="s">
        <v>260</v>
      </c>
      <c r="V60" s="5" t="s">
        <v>261</v>
      </c>
      <c r="W60" s="5" t="s">
        <v>261</v>
      </c>
    </row>
    <row r="61" spans="16:30" x14ac:dyDescent="0.2">
      <c r="P61" s="1" t="s">
        <v>257</v>
      </c>
      <c r="Q61">
        <v>-6.0000000000000002E-6</v>
      </c>
      <c r="R61">
        <v>9.0000000000000002E-6</v>
      </c>
      <c r="S61">
        <v>3.8000000000000002E-5</v>
      </c>
      <c r="T61">
        <v>-5.0000000000000002E-5</v>
      </c>
      <c r="U61">
        <v>0.32795800000000003</v>
      </c>
      <c r="V61">
        <v>-0.16397100000000001</v>
      </c>
      <c r="W61">
        <v>-0.16397100000000001</v>
      </c>
    </row>
    <row r="62" spans="16:30" x14ac:dyDescent="0.2">
      <c r="P62" s="1" t="s">
        <v>78</v>
      </c>
      <c r="Q62">
        <v>-4.6020000000000002E-3</v>
      </c>
      <c r="R62">
        <v>-2.6127999999999998E-2</v>
      </c>
      <c r="S62">
        <v>-3.8865999999999998E-2</v>
      </c>
      <c r="T62">
        <v>-1.0330000000000001E-2</v>
      </c>
      <c r="U62">
        <v>0.34067799999999998</v>
      </c>
      <c r="V62">
        <v>-0.13510900000000001</v>
      </c>
      <c r="W62">
        <v>-0.12554100000000001</v>
      </c>
      <c r="X62" s="6">
        <f>SUM(Q62:T62)</f>
        <v>-7.9925999999999997E-2</v>
      </c>
      <c r="Y62" s="6">
        <f>SUM(U62:W62)</f>
        <v>8.002799999999996E-2</v>
      </c>
      <c r="AA62">
        <v>-513.33222999999998</v>
      </c>
      <c r="AB62">
        <v>-188.922518</v>
      </c>
      <c r="AC62" s="6">
        <f>X27-((AA62-$Q$25)-(AB62-$B$3))*$B$2</f>
        <v>-0.3411950140098251</v>
      </c>
    </row>
    <row r="63" spans="16:30" x14ac:dyDescent="0.2">
      <c r="P63" s="14" t="s">
        <v>79</v>
      </c>
      <c r="Q63" s="16">
        <v>-8.2480000000000001E-3</v>
      </c>
      <c r="R63" s="16">
        <v>-2.5458999999999999E-2</v>
      </c>
      <c r="S63" s="16">
        <v>-3.2840000000000001E-2</v>
      </c>
      <c r="T63" s="16">
        <v>-1.5551000000000001E-2</v>
      </c>
      <c r="U63" s="16">
        <v>0.34464699999999998</v>
      </c>
      <c r="V63" s="16">
        <v>-0.14077200000000001</v>
      </c>
      <c r="W63" s="16">
        <v>-0.121799</v>
      </c>
      <c r="X63" s="15">
        <f t="shared" ref="X63:X74" si="23">SUM(Q63:T63)</f>
        <v>-8.209799999999999E-2</v>
      </c>
      <c r="Y63" s="6">
        <f t="shared" ref="Y63:Y74" si="24">SUM(U63:W63)</f>
        <v>8.2075999999999968E-2</v>
      </c>
      <c r="AA63">
        <v>-513.33222999999998</v>
      </c>
      <c r="AB63">
        <v>-188.922518</v>
      </c>
      <c r="AC63" s="6">
        <f t="shared" ref="AC63:AC74" si="25">X28-((AA63-$Q$25)-(AB63-$B$3))*$B$2</f>
        <v>-0.30616465056006381</v>
      </c>
    </row>
    <row r="64" spans="16:30" x14ac:dyDescent="0.2">
      <c r="P64" s="14" t="s">
        <v>80</v>
      </c>
      <c r="Q64" s="16">
        <v>-3.8913000000000003E-2</v>
      </c>
      <c r="R64" s="16">
        <v>-1.0274E-2</v>
      </c>
      <c r="S64" s="16">
        <v>-2.6126E-2</v>
      </c>
      <c r="T64" s="16">
        <v>-4.5450000000000004E-3</v>
      </c>
      <c r="U64" s="16">
        <v>0.34062799999999999</v>
      </c>
      <c r="V64" s="16">
        <v>-0.12558</v>
      </c>
      <c r="W64" s="16">
        <v>-0.13508200000000001</v>
      </c>
      <c r="X64" s="15">
        <f t="shared" si="23"/>
        <v>-7.9858000000000012E-2</v>
      </c>
      <c r="Y64" s="6">
        <f t="shared" si="24"/>
        <v>7.9965999999999982E-2</v>
      </c>
      <c r="AA64">
        <v>-513.33225000000004</v>
      </c>
      <c r="AB64">
        <v>-188.922448</v>
      </c>
      <c r="AC64" s="6">
        <f t="shared" si="25"/>
        <v>-0.33874828299456239</v>
      </c>
    </row>
    <row r="65" spans="16:29" x14ac:dyDescent="0.2">
      <c r="P65" s="1" t="s">
        <v>81</v>
      </c>
      <c r="Q65">
        <v>-1.9397999999999999E-2</v>
      </c>
      <c r="R65">
        <v>-7.8999999999999996E-5</v>
      </c>
      <c r="S65">
        <v>-4.1640000000000002E-3</v>
      </c>
      <c r="T65">
        <v>2.9912999999999999E-2</v>
      </c>
      <c r="U65">
        <v>0.29616999999999999</v>
      </c>
      <c r="V65">
        <v>-0.14963899999999999</v>
      </c>
      <c r="W65">
        <v>-0.15296799999999999</v>
      </c>
      <c r="X65" s="6">
        <f t="shared" si="23"/>
        <v>6.2719999999999998E-3</v>
      </c>
      <c r="Y65" s="6">
        <f t="shared" si="24"/>
        <v>-6.4369999999999983E-3</v>
      </c>
      <c r="AA65">
        <v>-513.33186799999999</v>
      </c>
      <c r="AB65">
        <v>-188.91818499999999</v>
      </c>
      <c r="AC65" s="6">
        <f t="shared" si="25"/>
        <v>-0.15629877721746432</v>
      </c>
    </row>
    <row r="66" spans="16:29" x14ac:dyDescent="0.2">
      <c r="P66" s="1" t="s">
        <v>82</v>
      </c>
      <c r="Q66">
        <v>0.117649</v>
      </c>
      <c r="R66">
        <v>0.12565799999999999</v>
      </c>
      <c r="S66">
        <v>6.1731000000000001E-2</v>
      </c>
      <c r="T66">
        <v>1.9740000000000001E-3</v>
      </c>
      <c r="U66">
        <v>0.158551</v>
      </c>
      <c r="V66">
        <v>-0.24507100000000001</v>
      </c>
      <c r="W66">
        <v>-0.220497</v>
      </c>
      <c r="X66" s="6">
        <f t="shared" si="23"/>
        <v>0.30701199999999995</v>
      </c>
      <c r="Y66" s="6">
        <f t="shared" si="24"/>
        <v>-0.30701699999999998</v>
      </c>
      <c r="AA66">
        <v>-513.32502799999997</v>
      </c>
      <c r="AB66">
        <v>-188.861559</v>
      </c>
      <c r="AC66" s="6">
        <f t="shared" si="25"/>
        <v>0.50732087960359606</v>
      </c>
    </row>
    <row r="67" spans="16:29" x14ac:dyDescent="0.2">
      <c r="P67" s="1" t="s">
        <v>114</v>
      </c>
      <c r="Q67">
        <v>7.9656000000000005E-2</v>
      </c>
      <c r="R67">
        <v>7.9604999999999995E-2</v>
      </c>
      <c r="S67">
        <v>6.0585E-2</v>
      </c>
      <c r="T67">
        <v>6.8811999999999998E-2</v>
      </c>
      <c r="U67">
        <v>0.18301600000000001</v>
      </c>
      <c r="V67">
        <v>-0.241871</v>
      </c>
      <c r="W67">
        <v>-0.22974800000000001</v>
      </c>
      <c r="X67" s="6">
        <f t="shared" si="23"/>
        <v>0.28865799999999997</v>
      </c>
      <c r="Y67" s="6">
        <f t="shared" si="24"/>
        <v>-0.288603</v>
      </c>
      <c r="AA67">
        <v>-513.33099600000003</v>
      </c>
      <c r="AB67">
        <v>-188.891595</v>
      </c>
      <c r="AC67" s="6">
        <f t="shared" si="25"/>
        <v>0.34125006307682954</v>
      </c>
    </row>
    <row r="68" spans="16:29" x14ac:dyDescent="0.2">
      <c r="P68" s="1" t="s">
        <v>115</v>
      </c>
      <c r="Q68">
        <v>-3.1560999999999999E-2</v>
      </c>
      <c r="R68">
        <v>0.15790699999999999</v>
      </c>
      <c r="S68">
        <v>0.119153</v>
      </c>
      <c r="T68">
        <v>0.119086</v>
      </c>
      <c r="U68">
        <v>0.11479200000000001</v>
      </c>
      <c r="V68">
        <v>-0.27304299999999998</v>
      </c>
      <c r="W68">
        <v>-0.20633899999999999</v>
      </c>
      <c r="X68" s="6">
        <f t="shared" si="23"/>
        <v>0.36458499999999994</v>
      </c>
      <c r="Y68" s="6">
        <f t="shared" si="24"/>
        <v>-0.36458999999999997</v>
      </c>
      <c r="AA68">
        <v>-513.32524999999998</v>
      </c>
      <c r="AB68">
        <v>-188.82913500000001</v>
      </c>
      <c r="AC68" s="6">
        <f t="shared" si="25"/>
        <v>1.6384337835513871</v>
      </c>
    </row>
    <row r="69" spans="16:29" x14ac:dyDescent="0.2">
      <c r="P69" s="1" t="s">
        <v>116</v>
      </c>
      <c r="Q69">
        <v>-5.6238999999999997E-2</v>
      </c>
      <c r="R69">
        <v>0.121838</v>
      </c>
      <c r="S69">
        <v>0.174128</v>
      </c>
      <c r="T69">
        <v>0.133939</v>
      </c>
      <c r="U69">
        <v>9.4685000000000005E-2</v>
      </c>
      <c r="V69">
        <v>-0.18931899999999999</v>
      </c>
      <c r="W69">
        <v>-0.27903600000000001</v>
      </c>
      <c r="X69" s="6">
        <f t="shared" si="23"/>
        <v>0.37366600000000005</v>
      </c>
      <c r="Y69" s="6">
        <f t="shared" si="24"/>
        <v>-0.37367</v>
      </c>
      <c r="AA69">
        <v>-513.31641300000001</v>
      </c>
      <c r="AB69">
        <v>-188.66852700000001</v>
      </c>
      <c r="AC69" s="6">
        <f t="shared" si="25"/>
        <v>6.7489922149147716</v>
      </c>
    </row>
    <row r="70" spans="16:29" x14ac:dyDescent="0.2">
      <c r="P70" s="1" t="s">
        <v>117</v>
      </c>
      <c r="Q70">
        <v>4.8382000000000001E-2</v>
      </c>
      <c r="R70">
        <v>0.201157</v>
      </c>
      <c r="S70">
        <v>0.16727500000000001</v>
      </c>
      <c r="T70">
        <v>6.2481000000000002E-2</v>
      </c>
      <c r="U70">
        <v>4.7813000000000001E-2</v>
      </c>
      <c r="V70">
        <v>-0.18027399999999999</v>
      </c>
      <c r="W70">
        <v>-0.34680499999999997</v>
      </c>
      <c r="X70" s="6">
        <f t="shared" si="23"/>
        <v>0.47929500000000003</v>
      </c>
      <c r="Y70" s="6">
        <f t="shared" si="24"/>
        <v>-0.47926599999999997</v>
      </c>
      <c r="AA70">
        <v>-513.32003799999995</v>
      </c>
      <c r="AB70">
        <v>-188.62530799999999</v>
      </c>
      <c r="AC70" s="6">
        <f t="shared" si="25"/>
        <v>6.9454098975702125</v>
      </c>
    </row>
    <row r="71" spans="16:29" x14ac:dyDescent="0.2">
      <c r="P71" s="1" t="s">
        <v>179</v>
      </c>
      <c r="Q71">
        <v>2.6183999999999999E-2</v>
      </c>
      <c r="R71">
        <v>0.17150099999999999</v>
      </c>
      <c r="S71">
        <v>0.22322400000000001</v>
      </c>
      <c r="T71">
        <v>2.1549999999999998E-3</v>
      </c>
      <c r="U71">
        <v>3.5602000000000002E-2</v>
      </c>
      <c r="V71">
        <v>-0.171847</v>
      </c>
      <c r="W71">
        <v>-0.28679700000000002</v>
      </c>
      <c r="X71" s="6">
        <f t="shared" si="23"/>
        <v>0.423064</v>
      </c>
      <c r="Y71" s="6">
        <f t="shared" si="24"/>
        <v>-0.42304200000000003</v>
      </c>
      <c r="AA71">
        <v>-513.32103900000004</v>
      </c>
      <c r="AB71">
        <v>-188.62463099999999</v>
      </c>
      <c r="AC71" s="6">
        <f t="shared" si="25"/>
        <v>7.7427207438475421</v>
      </c>
    </row>
    <row r="72" spans="16:29" x14ac:dyDescent="0.2">
      <c r="P72" s="1" t="s">
        <v>180</v>
      </c>
      <c r="Q72">
        <v>5.3289000000000003E-2</v>
      </c>
      <c r="R72">
        <v>0.18327399999999999</v>
      </c>
      <c r="S72">
        <v>0.20458699999999999</v>
      </c>
      <c r="T72">
        <v>1.3679999999999999E-2</v>
      </c>
      <c r="U72">
        <v>1.1538E-2</v>
      </c>
      <c r="V72">
        <v>-0.168743</v>
      </c>
      <c r="W72">
        <v>-0.29747499999999999</v>
      </c>
      <c r="X72" s="6">
        <f t="shared" si="23"/>
        <v>0.45483000000000001</v>
      </c>
      <c r="Y72" s="6">
        <f t="shared" si="24"/>
        <v>-0.45467999999999997</v>
      </c>
      <c r="AA72">
        <v>-513.31909099999996</v>
      </c>
      <c r="AB72">
        <v>-188.62081599999999</v>
      </c>
      <c r="AC72" s="6">
        <f t="shared" si="25"/>
        <v>7.7303366630509966</v>
      </c>
    </row>
    <row r="73" spans="16:29" x14ac:dyDescent="0.2">
      <c r="P73" s="1" t="s">
        <v>224</v>
      </c>
      <c r="Q73">
        <v>0.15695500000000001</v>
      </c>
      <c r="R73">
        <v>0.126716</v>
      </c>
      <c r="S73">
        <v>0.22540299999999999</v>
      </c>
      <c r="T73">
        <v>0.14131099999999999</v>
      </c>
      <c r="U73">
        <v>-1.7167999999999999E-2</v>
      </c>
      <c r="V73">
        <v>-0.300813</v>
      </c>
      <c r="W73">
        <v>-0.33240900000000001</v>
      </c>
      <c r="X73" s="6">
        <f t="shared" si="23"/>
        <v>0.65038499999999999</v>
      </c>
      <c r="Y73" s="6">
        <f t="shared" si="24"/>
        <v>-0.65039000000000002</v>
      </c>
      <c r="AA73">
        <v>-513.30715799999996</v>
      </c>
      <c r="AB73">
        <v>-188.255976</v>
      </c>
      <c r="AC73" s="6">
        <f t="shared" si="25"/>
        <v>20.862937796477325</v>
      </c>
    </row>
    <row r="74" spans="16:29" x14ac:dyDescent="0.2">
      <c r="P74" s="1" t="s">
        <v>225</v>
      </c>
      <c r="Q74">
        <v>0.147675</v>
      </c>
      <c r="R74">
        <v>0.148282</v>
      </c>
      <c r="S74">
        <v>0.25344899999999998</v>
      </c>
      <c r="T74">
        <v>0.14601800000000001</v>
      </c>
      <c r="U74">
        <v>-3.1482999999999997E-2</v>
      </c>
      <c r="V74">
        <v>-0.33229199999999998</v>
      </c>
      <c r="W74">
        <v>-0.33172400000000002</v>
      </c>
      <c r="X74" s="6">
        <f t="shared" si="23"/>
        <v>0.69542400000000004</v>
      </c>
      <c r="Y74" s="6">
        <f t="shared" si="24"/>
        <v>-0.69549899999999998</v>
      </c>
      <c r="AA74">
        <v>-513.30755599999998</v>
      </c>
      <c r="AB74">
        <v>-188.18087299999999</v>
      </c>
      <c r="AC74" s="6">
        <f t="shared" si="25"/>
        <v>22.804193394377208</v>
      </c>
    </row>
  </sheetData>
  <mergeCells count="1">
    <mergeCell ref="Q60:T6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1A277-53EA-C745-B976-16BE95926183}">
  <dimension ref="A1:AM76"/>
  <sheetViews>
    <sheetView topLeftCell="N20" workbookViewId="0">
      <selection activeCell="P40" sqref="P40:AD56"/>
    </sheetView>
  </sheetViews>
  <sheetFormatPr baseColWidth="10" defaultRowHeight="16" x14ac:dyDescent="0.2"/>
  <sheetData>
    <row r="1" spans="1:30" x14ac:dyDescent="0.2">
      <c r="A1" s="1" t="s">
        <v>0</v>
      </c>
    </row>
    <row r="2" spans="1:30" x14ac:dyDescent="0.2">
      <c r="A2" s="1" t="s">
        <v>83</v>
      </c>
      <c r="B2">
        <v>27.211600000000001</v>
      </c>
    </row>
    <row r="3" spans="1:30" x14ac:dyDescent="0.2">
      <c r="A3" s="1" t="s">
        <v>77</v>
      </c>
      <c r="B3">
        <v>-188.9225659</v>
      </c>
      <c r="AD3">
        <v>-188.6945073</v>
      </c>
    </row>
    <row r="4" spans="1:30" x14ac:dyDescent="0.2">
      <c r="A4" s="1" t="s">
        <v>113</v>
      </c>
      <c r="B4">
        <f>$B$3+$B$18</f>
        <v>-668.09015590000001</v>
      </c>
      <c r="S4" s="6"/>
    </row>
    <row r="5" spans="1:30" x14ac:dyDescent="0.2">
      <c r="S5" s="6"/>
    </row>
    <row r="6" spans="1:30" x14ac:dyDescent="0.2">
      <c r="A6" s="1" t="s">
        <v>216</v>
      </c>
      <c r="B6" s="1"/>
      <c r="C6" s="1" t="s">
        <v>5</v>
      </c>
      <c r="D6" s="1"/>
      <c r="E6" s="1" t="s">
        <v>6</v>
      </c>
      <c r="F6" s="1"/>
      <c r="G6" s="1" t="s">
        <v>7</v>
      </c>
      <c r="H6" s="1"/>
      <c r="I6" s="1" t="s">
        <v>8</v>
      </c>
      <c r="J6" s="1"/>
      <c r="S6" s="6"/>
    </row>
    <row r="7" spans="1:30" x14ac:dyDescent="0.2">
      <c r="A7" t="s">
        <v>119</v>
      </c>
      <c r="B7">
        <v>-479.07898</v>
      </c>
      <c r="C7" t="s">
        <v>208</v>
      </c>
      <c r="D7">
        <v>-668.09465999999998</v>
      </c>
      <c r="E7" t="s">
        <v>152</v>
      </c>
      <c r="F7">
        <v>-668.02084000000002</v>
      </c>
      <c r="G7" t="s">
        <v>222</v>
      </c>
      <c r="H7">
        <v>-667.97170000000006</v>
      </c>
      <c r="I7" t="s">
        <v>212</v>
      </c>
      <c r="J7">
        <v>-667.97155999999995</v>
      </c>
      <c r="S7" s="6"/>
    </row>
    <row r="8" spans="1:30" x14ac:dyDescent="0.2">
      <c r="A8" t="s">
        <v>210</v>
      </c>
      <c r="B8">
        <v>-479.08803</v>
      </c>
      <c r="C8" t="s">
        <v>174</v>
      </c>
      <c r="D8">
        <v>-668.09640000000002</v>
      </c>
      <c r="E8" t="s">
        <v>121</v>
      </c>
      <c r="F8">
        <v>-668.09415999999999</v>
      </c>
      <c r="G8" t="s">
        <v>128</v>
      </c>
      <c r="H8">
        <v>-668.01669000000004</v>
      </c>
      <c r="I8" t="s">
        <v>152</v>
      </c>
      <c r="J8">
        <v>-668.01530000000002</v>
      </c>
      <c r="S8" s="6"/>
    </row>
    <row r="9" spans="1:30" x14ac:dyDescent="0.2">
      <c r="A9" t="s">
        <v>142</v>
      </c>
      <c r="B9">
        <v>-479.08810999999997</v>
      </c>
      <c r="C9" t="s">
        <v>122</v>
      </c>
      <c r="D9">
        <v>-668.10329999999999</v>
      </c>
      <c r="E9" t="s">
        <v>131</v>
      </c>
      <c r="F9">
        <v>-668.09770000000003</v>
      </c>
      <c r="G9" t="s">
        <v>210</v>
      </c>
      <c r="H9">
        <v>-668.02084000000002</v>
      </c>
      <c r="I9" t="s">
        <v>209</v>
      </c>
      <c r="J9">
        <v>-668.08983000000001</v>
      </c>
      <c r="S9" s="6"/>
      <c r="X9" s="6"/>
    </row>
    <row r="10" spans="1:30" x14ac:dyDescent="0.2">
      <c r="A10" t="s">
        <v>146</v>
      </c>
      <c r="B10">
        <v>-479.13592999999997</v>
      </c>
      <c r="C10" t="s">
        <v>213</v>
      </c>
      <c r="D10">
        <v>-668.10589000000004</v>
      </c>
      <c r="E10" t="s">
        <v>122</v>
      </c>
      <c r="F10">
        <v>-668.10401999999999</v>
      </c>
      <c r="G10" t="s">
        <v>131</v>
      </c>
      <c r="H10">
        <v>-668.03092000000004</v>
      </c>
      <c r="I10" t="s">
        <v>170</v>
      </c>
      <c r="J10">
        <v>-668.10235999999998</v>
      </c>
      <c r="S10" s="6"/>
      <c r="X10" s="6"/>
    </row>
    <row r="11" spans="1:30" x14ac:dyDescent="0.2">
      <c r="A11" t="s">
        <v>3</v>
      </c>
      <c r="B11">
        <v>-479.15496000000002</v>
      </c>
      <c r="C11" t="s">
        <v>142</v>
      </c>
      <c r="D11">
        <v>-668.10595999999998</v>
      </c>
      <c r="E11" t="s">
        <v>174</v>
      </c>
      <c r="F11">
        <v>-668.10587999999996</v>
      </c>
      <c r="G11" t="s">
        <v>175</v>
      </c>
      <c r="H11">
        <v>-668.03331000000003</v>
      </c>
      <c r="I11" t="s">
        <v>162</v>
      </c>
      <c r="J11">
        <v>-668.10482999999999</v>
      </c>
      <c r="S11" s="6"/>
    </row>
    <row r="12" spans="1:30" x14ac:dyDescent="0.2">
      <c r="A12" t="s">
        <v>123</v>
      </c>
      <c r="B12">
        <v>-479.16631000000001</v>
      </c>
      <c r="C12" t="s">
        <v>167</v>
      </c>
      <c r="D12">
        <v>-668.10943999999995</v>
      </c>
      <c r="E12" t="s">
        <v>175</v>
      </c>
      <c r="F12">
        <v>-668.10595999999998</v>
      </c>
      <c r="G12" t="s">
        <v>213</v>
      </c>
      <c r="H12">
        <v>-668.03441999999995</v>
      </c>
      <c r="I12" t="s">
        <v>211</v>
      </c>
      <c r="J12">
        <v>-668.10518999999999</v>
      </c>
      <c r="S12" s="6"/>
    </row>
    <row r="13" spans="1:30" x14ac:dyDescent="0.2">
      <c r="A13" t="s">
        <v>154</v>
      </c>
      <c r="B13">
        <v>-479.16753999999997</v>
      </c>
      <c r="C13" t="s">
        <v>183</v>
      </c>
      <c r="D13">
        <v>-668.11415999999997</v>
      </c>
      <c r="E13" t="s">
        <v>223</v>
      </c>
      <c r="F13">
        <v>-668.10943999999995</v>
      </c>
      <c r="G13" t="s">
        <v>162</v>
      </c>
      <c r="H13">
        <v>-668.03463999999997</v>
      </c>
      <c r="I13" t="s">
        <v>186</v>
      </c>
      <c r="J13">
        <v>-668.10590999999999</v>
      </c>
      <c r="S13" s="6"/>
    </row>
    <row r="14" spans="1:30" x14ac:dyDescent="0.2">
      <c r="A14" t="s">
        <v>134</v>
      </c>
      <c r="B14">
        <v>-479.16755000000001</v>
      </c>
      <c r="C14" t="s">
        <v>184</v>
      </c>
      <c r="D14">
        <v>-668.11464000000001</v>
      </c>
      <c r="E14" t="s">
        <v>167</v>
      </c>
      <c r="F14">
        <v>-668.11464000000001</v>
      </c>
      <c r="G14" t="s">
        <v>185</v>
      </c>
      <c r="H14">
        <v>-668.05337999999995</v>
      </c>
      <c r="I14" t="s">
        <v>124</v>
      </c>
      <c r="J14">
        <v>-668.11291000000006</v>
      </c>
      <c r="S14" s="6"/>
    </row>
    <row r="15" spans="1:30" x14ac:dyDescent="0.2">
      <c r="A15" t="s">
        <v>139</v>
      </c>
      <c r="B15">
        <v>-479.16755999999998</v>
      </c>
      <c r="C15" t="s">
        <v>168</v>
      </c>
      <c r="D15">
        <v>-668.12003000000004</v>
      </c>
      <c r="E15" t="s">
        <v>124</v>
      </c>
      <c r="F15">
        <v>-668.12004000000002</v>
      </c>
      <c r="G15" t="s">
        <v>153</v>
      </c>
      <c r="H15">
        <v>-668.06566999999995</v>
      </c>
      <c r="I15" t="s">
        <v>130</v>
      </c>
      <c r="J15">
        <v>-668.11423000000002</v>
      </c>
      <c r="S15" s="6"/>
    </row>
    <row r="16" spans="1:30" x14ac:dyDescent="0.2">
      <c r="A16" t="s">
        <v>164</v>
      </c>
      <c r="B16">
        <v>-479.16757000000001</v>
      </c>
      <c r="C16" t="s">
        <v>3</v>
      </c>
      <c r="D16">
        <v>-668.12004000000002</v>
      </c>
      <c r="E16" t="s">
        <v>155</v>
      </c>
      <c r="F16">
        <v>-668.1345</v>
      </c>
      <c r="G16" t="s">
        <v>137</v>
      </c>
      <c r="H16">
        <v>-668.07554000000005</v>
      </c>
      <c r="I16" t="s">
        <v>2</v>
      </c>
      <c r="J16">
        <v>-668.11631999999997</v>
      </c>
    </row>
    <row r="17" spans="1:39" x14ac:dyDescent="0.2">
      <c r="A17" t="s">
        <v>155</v>
      </c>
      <c r="B17">
        <v>-479.16757999999999</v>
      </c>
      <c r="C17" t="s">
        <v>185</v>
      </c>
      <c r="D17">
        <v>-668.13237000000004</v>
      </c>
      <c r="E17" t="s">
        <v>196</v>
      </c>
      <c r="F17">
        <v>-668.13450999999998</v>
      </c>
      <c r="G17" t="s">
        <v>152</v>
      </c>
      <c r="H17">
        <v>-668.09715000000006</v>
      </c>
    </row>
    <row r="18" spans="1:39" x14ac:dyDescent="0.2">
      <c r="A18" s="1" t="s">
        <v>124</v>
      </c>
      <c r="B18" s="1">
        <v>-479.16759000000002</v>
      </c>
      <c r="C18" t="s">
        <v>145</v>
      </c>
      <c r="D18">
        <v>-668.13439000000005</v>
      </c>
      <c r="E18" t="s">
        <v>170</v>
      </c>
      <c r="F18">
        <v>-668.13491999999997</v>
      </c>
      <c r="G18" t="s">
        <v>130</v>
      </c>
      <c r="H18">
        <v>-668.09716000000003</v>
      </c>
    </row>
    <row r="19" spans="1:39" x14ac:dyDescent="0.2">
      <c r="C19" t="s">
        <v>206</v>
      </c>
      <c r="D19">
        <v>-668.1345</v>
      </c>
      <c r="G19" t="s">
        <v>144</v>
      </c>
      <c r="H19">
        <v>-668.10082999999997</v>
      </c>
      <c r="P19" s="1" t="s">
        <v>0</v>
      </c>
      <c r="AD19" s="1" t="s">
        <v>263</v>
      </c>
    </row>
    <row r="20" spans="1:39" x14ac:dyDescent="0.2">
      <c r="C20" t="s">
        <v>131</v>
      </c>
      <c r="D20">
        <v>-668.13450999999998</v>
      </c>
      <c r="G20" t="s">
        <v>158</v>
      </c>
      <c r="H20">
        <v>-668.10221999999999</v>
      </c>
      <c r="X20" s="1" t="s">
        <v>274</v>
      </c>
    </row>
    <row r="21" spans="1:39" x14ac:dyDescent="0.2">
      <c r="G21" t="s">
        <v>167</v>
      </c>
      <c r="H21">
        <v>-668.10495000000003</v>
      </c>
      <c r="Q21" s="1" t="s">
        <v>85</v>
      </c>
      <c r="R21" s="1" t="s">
        <v>86</v>
      </c>
      <c r="S21" s="1" t="s">
        <v>87</v>
      </c>
      <c r="T21" s="1" t="s">
        <v>88</v>
      </c>
      <c r="U21" s="1" t="s">
        <v>275</v>
      </c>
      <c r="X21" s="1" t="s">
        <v>85</v>
      </c>
      <c r="Y21" s="1" t="s">
        <v>86</v>
      </c>
      <c r="Z21" s="1" t="s">
        <v>87</v>
      </c>
      <c r="AA21" s="1" t="s">
        <v>88</v>
      </c>
      <c r="AB21" s="1" t="s">
        <v>275</v>
      </c>
    </row>
    <row r="22" spans="1:39" x14ac:dyDescent="0.2">
      <c r="G22" t="s">
        <v>189</v>
      </c>
      <c r="H22">
        <v>-668.10589000000004</v>
      </c>
      <c r="P22" s="1" t="s">
        <v>231</v>
      </c>
      <c r="Q22">
        <f>B18</f>
        <v>-479.16759000000002</v>
      </c>
      <c r="R22">
        <v>-479.15783679999998</v>
      </c>
      <c r="S22">
        <v>-479.15759100000002</v>
      </c>
      <c r="T22">
        <v>-479.11163190000002</v>
      </c>
      <c r="U22">
        <v>-479.0858475</v>
      </c>
      <c r="AD22">
        <v>-477.33515199999999</v>
      </c>
      <c r="AE22">
        <v>-477.327786</v>
      </c>
      <c r="AF22">
        <v>-477.32093099999997</v>
      </c>
      <c r="AG22">
        <v>-477.33196800000002</v>
      </c>
    </row>
    <row r="23" spans="1:39" x14ac:dyDescent="0.2">
      <c r="G23" t="s">
        <v>184</v>
      </c>
      <c r="H23">
        <v>-668.10595999999998</v>
      </c>
      <c r="P23" s="1" t="s">
        <v>232</v>
      </c>
      <c r="Q23">
        <f>Q22+$B$3</f>
        <v>-668.09015590000001</v>
      </c>
      <c r="R23">
        <f>R22+$B$3</f>
        <v>-668.08040269999992</v>
      </c>
      <c r="S23">
        <f>S22+$B$3</f>
        <v>-668.08015690000002</v>
      </c>
      <c r="T23">
        <f>T22+$B$3</f>
        <v>-668.03419780000002</v>
      </c>
      <c r="U23">
        <f>U22+$B$3</f>
        <v>-668.00841339999999</v>
      </c>
      <c r="X23" s="4">
        <f>(Q23-$Q$23)*$B$2</f>
        <v>0</v>
      </c>
      <c r="Y23" s="4">
        <f>(R23-$Q$23)*$B$2</f>
        <v>0.26540017712247777</v>
      </c>
      <c r="Z23" s="4">
        <f>(S23-$Q$23)*$B$2</f>
        <v>0.2720887883998212</v>
      </c>
      <c r="AA23" s="4">
        <f>(T23-$Q$23)*$B$2</f>
        <v>1.5227094339599458</v>
      </c>
      <c r="AB23" s="4">
        <f>(U23-$Q$23)*$B$2</f>
        <v>2.2243442130005029</v>
      </c>
      <c r="AD23">
        <f>AD22+$AD$3</f>
        <v>-666.02965930000005</v>
      </c>
      <c r="AE23">
        <f t="shared" ref="AE23:AG23" si="0">AE22+$AD$3</f>
        <v>-666.0222933</v>
      </c>
      <c r="AF23">
        <f t="shared" si="0"/>
        <v>-666.01543829999991</v>
      </c>
      <c r="AG23">
        <f t="shared" si="0"/>
        <v>-666.02647530000002</v>
      </c>
      <c r="AI23" s="4">
        <f>(AD23-$AD$23)*$B$2</f>
        <v>0</v>
      </c>
      <c r="AJ23" s="4">
        <f t="shared" ref="AJ23:AM38" si="1">(AE23-$AD$23)*$B$2</f>
        <v>0.20044064560128655</v>
      </c>
      <c r="AK23" s="4">
        <f t="shared" si="1"/>
        <v>0.38697616360365056</v>
      </c>
      <c r="AL23" s="4">
        <f t="shared" si="1"/>
        <v>8.66417344008963E-2</v>
      </c>
      <c r="AM23" s="4">
        <f t="shared" si="1"/>
        <v>18123.732677007883</v>
      </c>
    </row>
    <row r="24" spans="1:39" x14ac:dyDescent="0.2">
      <c r="G24" t="s">
        <v>193</v>
      </c>
      <c r="H24">
        <v>-668.10699999999997</v>
      </c>
      <c r="P24" s="1" t="s">
        <v>78</v>
      </c>
      <c r="Q24">
        <v>-668.10595926500002</v>
      </c>
      <c r="R24">
        <v>-668.12389100300004</v>
      </c>
      <c r="S24">
        <v>-668.09132725699999</v>
      </c>
      <c r="T24">
        <v>-668.07024201299998</v>
      </c>
      <c r="U24">
        <v>-668.01111441</v>
      </c>
      <c r="W24" s="1" t="s">
        <v>78</v>
      </c>
      <c r="X24" s="4">
        <f t="shared" ref="X24:X36" si="2">(Q24-$Q$23)*$B$2</f>
        <v>-0.4300348470342904</v>
      </c>
      <c r="Y24" s="4">
        <f t="shared" ref="Y24:Y36" si="3">(R24-$Q$23)*$B$2</f>
        <v>-0.91798612879551722</v>
      </c>
      <c r="Z24" s="4">
        <f t="shared" ref="Z24:Z36" si="4">(S24-$Q$23)*$B$2</f>
        <v>-3.1874498140536438E-2</v>
      </c>
      <c r="AA24" s="4">
        <f t="shared" ref="AA24:AA36" si="5">(T24-$Q$23)*$B$2</f>
        <v>0.54188872749000871</v>
      </c>
      <c r="AB24" s="4">
        <f t="shared" ref="AB24:AB36" si="6">(U24-$Q$23)*$B$2</f>
        <v>2.1508454092842371</v>
      </c>
      <c r="AD24">
        <v>-666.06269499999996</v>
      </c>
      <c r="AE24">
        <v>-666.08406000000002</v>
      </c>
      <c r="AF24">
        <v>-666.06057799999996</v>
      </c>
      <c r="AG24">
        <v>-666.03377899999998</v>
      </c>
      <c r="AI24" s="4">
        <f t="shared" ref="AI24:AI38" si="7">(AD24-$AD$23)*$B$2</f>
        <v>-0.89895425411765872</v>
      </c>
      <c r="AJ24" s="4">
        <f t="shared" si="1"/>
        <v>-1.4803300881192862</v>
      </c>
      <c r="AK24" s="4">
        <f t="shared" si="1"/>
        <v>-0.84134729691770305</v>
      </c>
      <c r="AL24" s="4">
        <f t="shared" si="1"/>
        <v>-0.11210362851817386</v>
      </c>
      <c r="AM24" s="4">
        <f t="shared" si="1"/>
        <v>18123.732677007883</v>
      </c>
    </row>
    <row r="25" spans="1:39" x14ac:dyDescent="0.2">
      <c r="G25" t="s">
        <v>147</v>
      </c>
      <c r="H25">
        <v>-668.10825</v>
      </c>
      <c r="P25" s="1" t="s">
        <v>79</v>
      </c>
      <c r="Q25">
        <v>-668.11392360000002</v>
      </c>
      <c r="R25">
        <v>-668.13476290000006</v>
      </c>
      <c r="S25">
        <v>-668.10937179999996</v>
      </c>
      <c r="T25">
        <v>-668.05256829999996</v>
      </c>
      <c r="U25">
        <v>-667.98736050000002</v>
      </c>
      <c r="W25" s="1" t="s">
        <v>79</v>
      </c>
      <c r="X25" s="4">
        <f t="shared" si="2"/>
        <v>-0.64675714532020701</v>
      </c>
      <c r="Y25" s="4">
        <f t="shared" si="3"/>
        <v>-1.2138278412011376</v>
      </c>
      <c r="Z25" s="4">
        <f t="shared" si="4"/>
        <v>-0.52289538443861805</v>
      </c>
      <c r="AA25" s="4">
        <f t="shared" si="5"/>
        <v>1.0228187361614063</v>
      </c>
      <c r="AB25" s="4">
        <f t="shared" si="6"/>
        <v>2.7972273066397517</v>
      </c>
      <c r="AD25">
        <v>-666.05713800000001</v>
      </c>
      <c r="AE25">
        <v>-666.07425499999999</v>
      </c>
      <c r="AF25">
        <v>-666.04997300000002</v>
      </c>
      <c r="AG25">
        <v>-666.01417500000002</v>
      </c>
      <c r="AI25" s="4">
        <f t="shared" si="7"/>
        <v>-0.74773939291892666</v>
      </c>
      <c r="AJ25" s="4">
        <f t="shared" si="1"/>
        <v>-1.213520350118511</v>
      </c>
      <c r="AK25" s="4">
        <f t="shared" si="1"/>
        <v>-0.55276827891929881</v>
      </c>
      <c r="AL25" s="4">
        <f t="shared" si="1"/>
        <v>0.42135257788069502</v>
      </c>
      <c r="AM25" s="4">
        <f t="shared" si="1"/>
        <v>18123.732677007883</v>
      </c>
    </row>
    <row r="26" spans="1:39" x14ac:dyDescent="0.2">
      <c r="G26" t="s">
        <v>200</v>
      </c>
      <c r="H26">
        <v>-668.10943999999995</v>
      </c>
      <c r="P26" s="1" t="s">
        <v>80</v>
      </c>
      <c r="Q26">
        <v>-668.13450521899995</v>
      </c>
      <c r="R26">
        <v>-668.13842616600004</v>
      </c>
      <c r="S26">
        <v>-668.123170071</v>
      </c>
      <c r="T26">
        <v>-668.07345788999999</v>
      </c>
      <c r="U26">
        <v>-668.01385254700006</v>
      </c>
      <c r="W26" s="1" t="s">
        <v>80</v>
      </c>
      <c r="X26" s="4">
        <f t="shared" si="2"/>
        <v>-1.206815928898616</v>
      </c>
      <c r="Y26" s="4">
        <f t="shared" si="3"/>
        <v>-1.3135111702864537</v>
      </c>
      <c r="Z26" s="4">
        <f t="shared" si="4"/>
        <v>-0.89836841558334724</v>
      </c>
      <c r="AA26" s="4">
        <f t="shared" si="5"/>
        <v>0.4543795689167443</v>
      </c>
      <c r="AB26" s="4">
        <f t="shared" si="6"/>
        <v>2.0763363204936436</v>
      </c>
      <c r="AD26">
        <v>-666.073711</v>
      </c>
      <c r="AE26">
        <v>-666.08103800000004</v>
      </c>
      <c r="AF26">
        <v>-666.067453</v>
      </c>
      <c r="AG26">
        <v>-666.02337199999999</v>
      </c>
      <c r="AI26" s="4">
        <f t="shared" si="7"/>
        <v>-1.1987172397187622</v>
      </c>
      <c r="AJ26" s="4">
        <f t="shared" si="1"/>
        <v>-1.3980966329196345</v>
      </c>
      <c r="AK26" s="4">
        <f t="shared" si="1"/>
        <v>-1.0284270469186929</v>
      </c>
      <c r="AL26" s="4">
        <f t="shared" si="1"/>
        <v>0.17108749268145906</v>
      </c>
      <c r="AM26" s="4">
        <f t="shared" si="1"/>
        <v>18123.732677007883</v>
      </c>
    </row>
    <row r="27" spans="1:39" x14ac:dyDescent="0.2">
      <c r="G27" t="s">
        <v>138</v>
      </c>
      <c r="H27">
        <v>-668.11546999999996</v>
      </c>
      <c r="P27" s="1" t="s">
        <v>81</v>
      </c>
      <c r="Q27">
        <v>-668.105193278</v>
      </c>
      <c r="R27">
        <v>-668.13476273599997</v>
      </c>
      <c r="S27">
        <v>-668.08314984799995</v>
      </c>
      <c r="T27">
        <v>-668.05407533699997</v>
      </c>
      <c r="U27">
        <v>-667.97907616800001</v>
      </c>
      <c r="W27" s="1" t="s">
        <v>81</v>
      </c>
      <c r="X27" s="4">
        <f t="shared" si="2"/>
        <v>-0.40919111518447798</v>
      </c>
      <c r="Y27" s="4">
        <f t="shared" si="3"/>
        <v>-1.213823378496435</v>
      </c>
      <c r="Z27" s="4">
        <f t="shared" si="4"/>
        <v>0.19064588460497447</v>
      </c>
      <c r="AA27" s="4">
        <f t="shared" si="5"/>
        <v>0.98180984813192562</v>
      </c>
      <c r="AB27" s="4">
        <f t="shared" si="6"/>
        <v>3.0226572352914021</v>
      </c>
      <c r="AD27">
        <v>-666.04965700000002</v>
      </c>
      <c r="AE27">
        <v>-666.059753</v>
      </c>
      <c r="AF27">
        <v>-666.03568099999995</v>
      </c>
      <c r="AG27">
        <v>-666.01114700000005</v>
      </c>
      <c r="AI27" s="4">
        <f t="shared" si="7"/>
        <v>-0.54416941331935365</v>
      </c>
      <c r="AJ27" s="4">
        <f t="shared" si="1"/>
        <v>-0.818897726918698</v>
      </c>
      <c r="AK27" s="4">
        <f t="shared" si="1"/>
        <v>-0.16386009171743257</v>
      </c>
      <c r="AL27" s="4">
        <f t="shared" si="1"/>
        <v>0.50374930267993456</v>
      </c>
      <c r="AM27" s="4">
        <f t="shared" si="1"/>
        <v>18123.732677007883</v>
      </c>
    </row>
    <row r="28" spans="1:39" x14ac:dyDescent="0.2">
      <c r="G28" t="s">
        <v>212</v>
      </c>
      <c r="H28">
        <v>-668.11841000000004</v>
      </c>
      <c r="P28" s="1" t="s">
        <v>82</v>
      </c>
      <c r="Q28">
        <v>-668.10330124699999</v>
      </c>
      <c r="R28">
        <v>-668.11147511499996</v>
      </c>
      <c r="S28">
        <v>-668.09821767699998</v>
      </c>
      <c r="T28">
        <v>-668.070691388</v>
      </c>
      <c r="U28">
        <v>-668.01385257899994</v>
      </c>
      <c r="W28" s="1" t="s">
        <v>82</v>
      </c>
      <c r="X28" s="4">
        <f t="shared" si="2"/>
        <v>-0.35770592442457244</v>
      </c>
      <c r="Y28" s="4">
        <f t="shared" si="3"/>
        <v>-0.58012995089260133</v>
      </c>
      <c r="Z28" s="4">
        <f t="shared" si="4"/>
        <v>-0.21937385101228138</v>
      </c>
      <c r="AA28" s="4">
        <f t="shared" si="5"/>
        <v>0.52966051473955922</v>
      </c>
      <c r="AB28" s="4">
        <f t="shared" si="6"/>
        <v>2.0763354497254651</v>
      </c>
      <c r="AD28">
        <v>-666.05253600000003</v>
      </c>
      <c r="AE28">
        <v>-666.05476199999998</v>
      </c>
      <c r="AF28">
        <v>-666.04388600000004</v>
      </c>
      <c r="AG28">
        <v>-666.01521200000002</v>
      </c>
      <c r="AI28" s="4">
        <f t="shared" si="7"/>
        <v>-0.62251160971954911</v>
      </c>
      <c r="AJ28" s="4">
        <f t="shared" si="1"/>
        <v>-0.68308463131820341</v>
      </c>
      <c r="AK28" s="4">
        <f t="shared" si="1"/>
        <v>-0.38713126971985601</v>
      </c>
      <c r="AL28" s="4">
        <f t="shared" si="1"/>
        <v>0.39313414868078689</v>
      </c>
      <c r="AM28" s="4">
        <f t="shared" si="1"/>
        <v>18123.732677007883</v>
      </c>
    </row>
    <row r="29" spans="1:39" x14ac:dyDescent="0.2">
      <c r="G29" t="s">
        <v>221</v>
      </c>
      <c r="H29">
        <v>-668.11909000000003</v>
      </c>
      <c r="P29" s="1" t="s">
        <v>114</v>
      </c>
      <c r="Q29">
        <v>-668.11291039900004</v>
      </c>
      <c r="R29">
        <v>-668.12026836899997</v>
      </c>
      <c r="S29">
        <v>-668.09793696899999</v>
      </c>
      <c r="T29">
        <v>-668.05254754299995</v>
      </c>
      <c r="U29">
        <v>-668.01042052800005</v>
      </c>
      <c r="W29" s="1" t="s">
        <v>116</v>
      </c>
      <c r="X29" s="4">
        <f t="shared" si="2"/>
        <v>-0.61918632498920767</v>
      </c>
      <c r="Y29" s="4">
        <f t="shared" si="3"/>
        <v>-0.81940846143930268</v>
      </c>
      <c r="Z29" s="4">
        <f t="shared" si="4"/>
        <v>-0.21173533719972257</v>
      </c>
      <c r="AA29" s="4">
        <f t="shared" si="5"/>
        <v>1.0233835673430334</v>
      </c>
      <c r="AB29" s="4">
        <f t="shared" si="6"/>
        <v>2.1697270487140892</v>
      </c>
      <c r="AD29">
        <v>-666.06416200000001</v>
      </c>
      <c r="AE29">
        <v>-666.05797099999995</v>
      </c>
      <c r="AF29">
        <v>-666.04251299999999</v>
      </c>
      <c r="AG29">
        <v>-666.03165799999999</v>
      </c>
      <c r="AI29" s="4">
        <f t="shared" si="7"/>
        <v>-0.93887367131896071</v>
      </c>
      <c r="AJ29" s="4">
        <f t="shared" si="1"/>
        <v>-0.77040665571738209</v>
      </c>
      <c r="AK29" s="4">
        <f t="shared" si="1"/>
        <v>-0.34976974291828317</v>
      </c>
      <c r="AL29" s="4">
        <f t="shared" si="1"/>
        <v>-5.4387824918493019E-2</v>
      </c>
      <c r="AM29" s="4">
        <f t="shared" si="1"/>
        <v>18123.732677007883</v>
      </c>
    </row>
    <row r="30" spans="1:39" x14ac:dyDescent="0.2">
      <c r="G30" t="s">
        <v>146</v>
      </c>
      <c r="H30">
        <v>-668.12243999999998</v>
      </c>
      <c r="P30" s="1" t="s">
        <v>115</v>
      </c>
      <c r="Q30">
        <v>-668.114636808</v>
      </c>
      <c r="R30">
        <v>-668.14286434099995</v>
      </c>
      <c r="S30">
        <v>-668.09815544100002</v>
      </c>
      <c r="T30">
        <v>-668.06420016699997</v>
      </c>
      <c r="U30">
        <v>-667.980908129</v>
      </c>
      <c r="W30" s="1" t="s">
        <v>115</v>
      </c>
      <c r="X30" s="4">
        <f t="shared" si="2"/>
        <v>-0.66616467613244112</v>
      </c>
      <c r="Y30" s="4">
        <f t="shared" si="3"/>
        <v>-1.4342810131138612</v>
      </c>
      <c r="Z30" s="4">
        <f t="shared" si="4"/>
        <v>-0.21768030987570269</v>
      </c>
      <c r="AA30" s="4">
        <f t="shared" si="5"/>
        <v>0.70629702410405626</v>
      </c>
      <c r="AB30" s="4">
        <f t="shared" si="6"/>
        <v>2.972806645343979</v>
      </c>
      <c r="AD30">
        <v>-666.06269499999996</v>
      </c>
      <c r="AE30">
        <v>-666.076055</v>
      </c>
      <c r="AF30">
        <v>-666.05987700000003</v>
      </c>
      <c r="AG30">
        <v>-666.02718800000002</v>
      </c>
      <c r="AI30" s="4">
        <f t="shared" si="7"/>
        <v>-0.89895425411765872</v>
      </c>
      <c r="AJ30" s="4">
        <f t="shared" si="1"/>
        <v>-1.2625012301185903</v>
      </c>
      <c r="AK30" s="4">
        <f t="shared" si="1"/>
        <v>-0.82227196531945967</v>
      </c>
      <c r="AL30" s="4">
        <f t="shared" si="1"/>
        <v>6.7248027080672457E-2</v>
      </c>
      <c r="AM30" s="4">
        <f t="shared" si="1"/>
        <v>18123.732677007883</v>
      </c>
    </row>
    <row r="31" spans="1:39" x14ac:dyDescent="0.2">
      <c r="G31" t="s">
        <v>127</v>
      </c>
      <c r="H31">
        <v>-668.12408000000005</v>
      </c>
      <c r="P31" s="1" t="s">
        <v>116</v>
      </c>
      <c r="Q31">
        <v>-668.11453707500004</v>
      </c>
      <c r="R31">
        <v>-668.13476190699998</v>
      </c>
      <c r="S31">
        <v>-668.11217006100003</v>
      </c>
      <c r="T31">
        <v>-668.05303804699997</v>
      </c>
      <c r="U31">
        <v>-668.00992298300002</v>
      </c>
      <c r="W31" s="1" t="s">
        <v>116</v>
      </c>
      <c r="X31" s="4">
        <f t="shared" si="2"/>
        <v>-0.66345078163082871</v>
      </c>
      <c r="Y31" s="4">
        <f t="shared" si="3"/>
        <v>-1.213800820080392</v>
      </c>
      <c r="Z31" s="4">
        <f t="shared" si="4"/>
        <v>-0.59904054346802238</v>
      </c>
      <c r="AA31" s="4">
        <f t="shared" si="5"/>
        <v>1.0100361686959067</v>
      </c>
      <c r="AB31" s="4">
        <f t="shared" si="6"/>
        <v>2.1832660442369103</v>
      </c>
      <c r="AD31">
        <v>-666.06015000000002</v>
      </c>
      <c r="AE31">
        <v>-666.07682999999997</v>
      </c>
      <c r="AF31">
        <v>-666.06126200000006</v>
      </c>
      <c r="AG31">
        <v>-666.02135199999998</v>
      </c>
      <c r="AI31" s="4">
        <f t="shared" si="7"/>
        <v>-0.82970073211926543</v>
      </c>
      <c r="AJ31" s="4">
        <f t="shared" si="1"/>
        <v>-1.283590220117937</v>
      </c>
      <c r="AK31" s="4">
        <f t="shared" si="1"/>
        <v>-0.85996003132020804</v>
      </c>
      <c r="AL31" s="4">
        <f t="shared" si="1"/>
        <v>0.22605492468189167</v>
      </c>
      <c r="AM31" s="4">
        <f t="shared" si="1"/>
        <v>18123.732677007883</v>
      </c>
    </row>
    <row r="32" spans="1:39" x14ac:dyDescent="0.2">
      <c r="G32" t="s">
        <v>186</v>
      </c>
      <c r="H32">
        <v>-668.12409000000002</v>
      </c>
      <c r="P32" s="1" t="s">
        <v>117</v>
      </c>
      <c r="Q32">
        <v>-668.09466291900003</v>
      </c>
      <c r="R32">
        <v>-668.13921542200001</v>
      </c>
      <c r="S32">
        <v>-668.128127006</v>
      </c>
      <c r="T32">
        <v>-668.07480503199997</v>
      </c>
      <c r="U32">
        <v>-668.01385256100002</v>
      </c>
      <c r="W32" s="1" t="s">
        <v>117</v>
      </c>
      <c r="X32" s="4">
        <f t="shared" si="2"/>
        <v>-0.12264319822083658</v>
      </c>
      <c r="Y32" s="4">
        <f t="shared" si="3"/>
        <v>-1.3349880888550147</v>
      </c>
      <c r="Z32" s="4">
        <f t="shared" si="4"/>
        <v>-1.0332545480292279</v>
      </c>
      <c r="AA32" s="4">
        <f t="shared" si="5"/>
        <v>0.41772167966992585</v>
      </c>
      <c r="AB32" s="4">
        <f t="shared" si="6"/>
        <v>2.0763359395321785</v>
      </c>
      <c r="AD32">
        <v>-666.02852299999995</v>
      </c>
      <c r="AE32">
        <v>-666.07250999999997</v>
      </c>
      <c r="AF32">
        <v>-666.05927499999996</v>
      </c>
      <c r="AG32">
        <v>-666.02173100000005</v>
      </c>
      <c r="AI32" s="4">
        <f t="shared" si="7"/>
        <v>3.0920541082676119E-2</v>
      </c>
      <c r="AJ32" s="4">
        <f t="shared" si="1"/>
        <v>-1.1660361081177468</v>
      </c>
      <c r="AK32" s="4">
        <f t="shared" si="1"/>
        <v>-0.80589058211750819</v>
      </c>
      <c r="AL32" s="4">
        <f t="shared" si="1"/>
        <v>0.21574172828008759</v>
      </c>
      <c r="AM32" s="4">
        <f t="shared" si="1"/>
        <v>18123.732677007883</v>
      </c>
    </row>
    <row r="33" spans="7:39" x14ac:dyDescent="0.2">
      <c r="G33" t="s">
        <v>173</v>
      </c>
      <c r="H33">
        <v>-668.12932999999998</v>
      </c>
      <c r="P33" s="1" t="s">
        <v>179</v>
      </c>
      <c r="Q33">
        <v>-668.09353218599995</v>
      </c>
      <c r="R33">
        <v>-668.12616838999998</v>
      </c>
      <c r="S33">
        <v>-668.11271821000003</v>
      </c>
      <c r="T33">
        <v>-668.08158567500004</v>
      </c>
      <c r="U33">
        <v>-667.99428710100005</v>
      </c>
      <c r="W33" s="1" t="s">
        <v>179</v>
      </c>
      <c r="X33" s="4">
        <f t="shared" si="2"/>
        <v>-9.1874144115810172E-2</v>
      </c>
      <c r="Y33" s="4">
        <f t="shared" si="3"/>
        <v>-0.97995747288296253</v>
      </c>
      <c r="Z33" s="4">
        <f t="shared" si="4"/>
        <v>-0.6139565547963286</v>
      </c>
      <c r="AA33" s="4">
        <f t="shared" si="5"/>
        <v>0.2332095346092187</v>
      </c>
      <c r="AB33" s="4">
        <f t="shared" si="6"/>
        <v>2.6087434108672825</v>
      </c>
      <c r="AD33">
        <v>-666.05296299999998</v>
      </c>
      <c r="AE33">
        <v>-666.05986499999995</v>
      </c>
      <c r="AF33">
        <v>-666.05025899999998</v>
      </c>
      <c r="AG33">
        <v>-666.02959499999997</v>
      </c>
      <c r="AI33" s="4">
        <f t="shared" si="7"/>
        <v>-0.63413096291805549</v>
      </c>
      <c r="AJ33" s="4">
        <f t="shared" si="1"/>
        <v>-0.82194542611719046</v>
      </c>
      <c r="AK33" s="4">
        <f t="shared" si="1"/>
        <v>-0.56055079651821149</v>
      </c>
      <c r="AL33" s="4">
        <f t="shared" si="1"/>
        <v>1.7497058820789789E-3</v>
      </c>
      <c r="AM33" s="4">
        <f t="shared" si="1"/>
        <v>18123.732677007883</v>
      </c>
    </row>
    <row r="34" spans="7:39" x14ac:dyDescent="0.2">
      <c r="G34" t="s">
        <v>164</v>
      </c>
      <c r="H34">
        <v>-668.13256999999999</v>
      </c>
      <c r="P34" s="1" t="s">
        <v>180</v>
      </c>
      <c r="Q34">
        <v>-668.10943817400005</v>
      </c>
      <c r="R34">
        <v>-668.11995615299998</v>
      </c>
      <c r="S34">
        <v>-668.11894446500003</v>
      </c>
      <c r="T34">
        <v>-668.07722176799996</v>
      </c>
      <c r="U34">
        <v>-668.01959098099996</v>
      </c>
      <c r="W34" s="1" t="s">
        <v>180</v>
      </c>
      <c r="X34" s="4">
        <f t="shared" si="2"/>
        <v>-0.52470152717931962</v>
      </c>
      <c r="Y34" s="4">
        <f t="shared" si="3"/>
        <v>-0.81091256453376981</v>
      </c>
      <c r="Z34" s="4">
        <f t="shared" si="4"/>
        <v>-0.78338291535436677</v>
      </c>
      <c r="AA34" s="4">
        <f t="shared" si="5"/>
        <v>0.35195842633269359</v>
      </c>
      <c r="AB34" s="4">
        <f t="shared" si="6"/>
        <v>1.9201843498617219</v>
      </c>
      <c r="AD34">
        <v>-666.05910500000005</v>
      </c>
      <c r="AE34">
        <v>-666.06615999999997</v>
      </c>
      <c r="AF34">
        <v>-666.06296999999995</v>
      </c>
      <c r="AG34">
        <v>-666.02284299999997</v>
      </c>
      <c r="AI34" s="4">
        <f t="shared" si="7"/>
        <v>-0.80126461011990691</v>
      </c>
      <c r="AJ34" s="4">
        <f t="shared" si="1"/>
        <v>-0.99324244811781115</v>
      </c>
      <c r="AK34" s="4">
        <f t="shared" si="1"/>
        <v>-0.90643744411732707</v>
      </c>
      <c r="AL34" s="4">
        <f t="shared" si="1"/>
        <v>0.18548242908223855</v>
      </c>
      <c r="AM34" s="4">
        <f t="shared" si="1"/>
        <v>18123.732677007883</v>
      </c>
    </row>
    <row r="35" spans="7:39" x14ac:dyDescent="0.2">
      <c r="G35" t="s">
        <v>122</v>
      </c>
      <c r="H35">
        <v>-668.1345</v>
      </c>
      <c r="P35" s="1" t="s">
        <v>224</v>
      </c>
      <c r="Q35">
        <v>-668.08983401800003</v>
      </c>
      <c r="R35">
        <v>-668.08720973499999</v>
      </c>
      <c r="S35">
        <v>-668.08745715600003</v>
      </c>
      <c r="T35">
        <v>-668.04935280799998</v>
      </c>
      <c r="U35">
        <v>-668.00955210799998</v>
      </c>
      <c r="W35" s="1" t="s">
        <v>224</v>
      </c>
      <c r="X35" s="4">
        <f t="shared" si="2"/>
        <v>8.7589242306606134E-3</v>
      </c>
      <c r="Y35" s="4">
        <f t="shared" si="3"/>
        <v>8.0169863514700915E-2</v>
      </c>
      <c r="Z35" s="4">
        <f t="shared" si="4"/>
        <v>7.3437142230011118E-2</v>
      </c>
      <c r="AA35" s="4">
        <f t="shared" si="5"/>
        <v>1.1103174182680939</v>
      </c>
      <c r="AB35" s="4">
        <f t="shared" si="6"/>
        <v>2.1933581463881127</v>
      </c>
      <c r="AD35">
        <v>-666.03608299999996</v>
      </c>
      <c r="AE35">
        <v>-666.03301599999998</v>
      </c>
      <c r="AF35">
        <v>-666.01831700000002</v>
      </c>
      <c r="AG35">
        <v>-665.99519399999997</v>
      </c>
      <c r="AI35" s="4">
        <f t="shared" si="7"/>
        <v>-0.17479915491765652</v>
      </c>
      <c r="AJ35" s="4">
        <f t="shared" si="1"/>
        <v>-9.1341177718002792E-2</v>
      </c>
      <c r="AK35" s="4">
        <f t="shared" si="1"/>
        <v>0.30864213068065027</v>
      </c>
      <c r="AL35" s="4">
        <f t="shared" si="1"/>
        <v>0.93785595748214889</v>
      </c>
      <c r="AM35" s="4">
        <f t="shared" si="1"/>
        <v>18123.732677007883</v>
      </c>
    </row>
    <row r="36" spans="7:39" x14ac:dyDescent="0.2">
      <c r="G36" t="s">
        <v>208</v>
      </c>
      <c r="H36">
        <v>-668.13491999999997</v>
      </c>
      <c r="P36" s="1" t="s">
        <v>225</v>
      </c>
      <c r="Q36">
        <v>-668.13492447700003</v>
      </c>
      <c r="R36">
        <v>-668.14335479600004</v>
      </c>
      <c r="S36">
        <v>-668.14487541400001</v>
      </c>
      <c r="T36">
        <v>-668.10217041400006</v>
      </c>
      <c r="U36">
        <v>-668.02778732499996</v>
      </c>
      <c r="W36" s="1" t="s">
        <v>225</v>
      </c>
      <c r="X36" s="4">
        <f t="shared" si="2"/>
        <v>-1.2182246098935665</v>
      </c>
      <c r="Y36" s="4">
        <f t="shared" si="3"/>
        <v>-1.4476270783943144</v>
      </c>
      <c r="Z36" s="4">
        <f t="shared" si="4"/>
        <v>-1.4890055271623599</v>
      </c>
      <c r="AA36" s="4">
        <f t="shared" si="5"/>
        <v>-0.32693414916357455</v>
      </c>
      <c r="AB36" s="4">
        <f t="shared" si="6"/>
        <v>1.6971487154713727</v>
      </c>
      <c r="AD36">
        <v>-666.09383800000001</v>
      </c>
      <c r="AE36">
        <v>-666.09596799999997</v>
      </c>
      <c r="AF36">
        <v>-666.08584399999995</v>
      </c>
      <c r="AG36">
        <v>-666.04844500000002</v>
      </c>
      <c r="AI36" s="4">
        <f t="shared" si="7"/>
        <v>-1.7464051129188227</v>
      </c>
      <c r="AJ36" s="4">
        <f t="shared" si="1"/>
        <v>-1.8043658209178852</v>
      </c>
      <c r="AK36" s="4">
        <f t="shared" si="1"/>
        <v>-1.528875582517371</v>
      </c>
      <c r="AL36" s="4">
        <f t="shared" si="1"/>
        <v>-0.51118895411909415</v>
      </c>
      <c r="AM36" s="4">
        <f t="shared" si="1"/>
        <v>18123.732677007883</v>
      </c>
    </row>
    <row r="37" spans="7:39" x14ac:dyDescent="0.2">
      <c r="P37" s="1" t="s">
        <v>226</v>
      </c>
      <c r="Q37">
        <v>-667.95854710000003</v>
      </c>
      <c r="R37">
        <v>-667.97062689999996</v>
      </c>
      <c r="S37">
        <v>-667.96868570000004</v>
      </c>
      <c r="T37">
        <v>-667.93939699999999</v>
      </c>
      <c r="U37">
        <v>-667.89794429999995</v>
      </c>
      <c r="W37" s="1" t="s">
        <v>226</v>
      </c>
      <c r="X37" s="4">
        <f t="shared" ref="X37:AB38" si="8">(Q37-$Q$23)*$B$2</f>
        <v>3.5812860220794795</v>
      </c>
      <c r="Y37" s="4">
        <f t="shared" si="8"/>
        <v>3.2525753364015468</v>
      </c>
      <c r="Z37" s="4">
        <f t="shared" si="8"/>
        <v>3.3053984943193497</v>
      </c>
      <c r="AA37" s="4">
        <f t="shared" si="8"/>
        <v>4.1023908832407621</v>
      </c>
      <c r="AB37" s="4">
        <f t="shared" si="8"/>
        <v>5.2303851745617473</v>
      </c>
      <c r="AD37">
        <v>-665.92370800000003</v>
      </c>
      <c r="AE37">
        <v>-665.93211499999995</v>
      </c>
      <c r="AF37">
        <v>-665.91654900000003</v>
      </c>
      <c r="AG37">
        <v>-665.88961800000004</v>
      </c>
      <c r="AI37" s="4">
        <f t="shared" si="7"/>
        <v>2.8831043950804132</v>
      </c>
      <c r="AJ37" s="4">
        <f t="shared" si="1"/>
        <v>2.6543364738825868</v>
      </c>
      <c r="AK37" s="4">
        <f t="shared" si="1"/>
        <v>3.0779122394804532</v>
      </c>
      <c r="AL37" s="4">
        <f t="shared" si="1"/>
        <v>3.8107478390801943</v>
      </c>
      <c r="AM37" s="4">
        <f t="shared" si="1"/>
        <v>18123.732677007883</v>
      </c>
    </row>
    <row r="38" spans="7:39" x14ac:dyDescent="0.2">
      <c r="P38" s="1" t="s">
        <v>227</v>
      </c>
      <c r="Q38">
        <v>-667.98591220000003</v>
      </c>
      <c r="R38">
        <v>-668.01856969999994</v>
      </c>
      <c r="S38">
        <v>-668.01728679999997</v>
      </c>
      <c r="T38">
        <v>-668.00311780000004</v>
      </c>
      <c r="U38">
        <v>-667.95750299999997</v>
      </c>
      <c r="W38" s="1" t="s">
        <v>227</v>
      </c>
      <c r="X38" s="4">
        <f t="shared" si="8"/>
        <v>2.8366378669195544</v>
      </c>
      <c r="Y38" s="4">
        <f t="shared" si="8"/>
        <v>1.9479750399218985</v>
      </c>
      <c r="Z38" s="4">
        <f t="shared" si="8"/>
        <v>1.9828848015613088</v>
      </c>
      <c r="AA38" s="4">
        <f t="shared" si="8"/>
        <v>2.3684459619592508</v>
      </c>
      <c r="AB38" s="4">
        <f t="shared" si="8"/>
        <v>3.6096976536410654</v>
      </c>
      <c r="AD38">
        <v>-665.99733100000003</v>
      </c>
      <c r="AE38">
        <v>-665.97508000000005</v>
      </c>
      <c r="AF38">
        <v>-665.96739600000001</v>
      </c>
      <c r="AG38">
        <v>-665.94015200000001</v>
      </c>
      <c r="AI38" s="4">
        <f t="shared" si="7"/>
        <v>0.87970476828047373</v>
      </c>
      <c r="AJ38" s="4">
        <f t="shared" si="1"/>
        <v>1.4851900798800091</v>
      </c>
      <c r="AK38" s="4">
        <f t="shared" si="1"/>
        <v>1.6942840142811033</v>
      </c>
      <c r="AL38" s="4">
        <f t="shared" si="1"/>
        <v>2.4356368446809959</v>
      </c>
      <c r="AM38" s="4">
        <f t="shared" si="1"/>
        <v>18123.732677007883</v>
      </c>
    </row>
    <row r="40" spans="7:39" x14ac:dyDescent="0.2">
      <c r="Q40" s="1" t="s">
        <v>249</v>
      </c>
      <c r="R40" s="1" t="s">
        <v>249</v>
      </c>
      <c r="S40" s="1" t="s">
        <v>267</v>
      </c>
      <c r="T40" s="21" t="s">
        <v>252</v>
      </c>
      <c r="U40" s="21" t="s">
        <v>252</v>
      </c>
      <c r="V40" s="21" t="s">
        <v>253</v>
      </c>
      <c r="W40" s="21" t="s">
        <v>254</v>
      </c>
      <c r="X40" s="1" t="s">
        <v>112</v>
      </c>
      <c r="Y40" s="22" t="s">
        <v>255</v>
      </c>
      <c r="Z40" s="22" t="s">
        <v>256</v>
      </c>
      <c r="AA40" s="1" t="s">
        <v>262</v>
      </c>
      <c r="AB40" s="1" t="s">
        <v>258</v>
      </c>
      <c r="AC40" s="1" t="s">
        <v>274</v>
      </c>
      <c r="AD40" s="1" t="str">
        <f>AC59</f>
        <v>E_int</v>
      </c>
    </row>
    <row r="41" spans="7:39" x14ac:dyDescent="0.2">
      <c r="P41" s="1" t="s">
        <v>257</v>
      </c>
      <c r="Y41">
        <v>-0.23447000000000001</v>
      </c>
      <c r="Z41">
        <v>-0.16184999999999999</v>
      </c>
      <c r="AA41" s="5"/>
      <c r="AB41" s="5"/>
      <c r="AC41" s="5"/>
      <c r="AD41" s="5"/>
    </row>
    <row r="42" spans="7:39" x14ac:dyDescent="0.2">
      <c r="P42" s="1" t="s">
        <v>78</v>
      </c>
      <c r="Q42">
        <v>1.1839999999999999</v>
      </c>
      <c r="R42">
        <v>1.1930000000000001</v>
      </c>
      <c r="S42">
        <v>178.47</v>
      </c>
      <c r="T42">
        <v>566.66830000000004</v>
      </c>
      <c r="U42">
        <v>588.15809999999999</v>
      </c>
      <c r="V42">
        <v>1280.4041999999999</v>
      </c>
      <c r="W42">
        <v>2329.6922</v>
      </c>
      <c r="X42" s="1"/>
      <c r="Y42">
        <v>-0.22270000000000001</v>
      </c>
      <c r="Z42">
        <v>-0.15534999999999999</v>
      </c>
      <c r="AA42" s="6">
        <f>X62</f>
        <v>-0.114181</v>
      </c>
      <c r="AB42" s="6">
        <f>Y62</f>
        <v>0.113938</v>
      </c>
      <c r="AC42" s="6">
        <f>X24</f>
        <v>-0.4300348470342904</v>
      </c>
      <c r="AD42" s="6">
        <f>AC62</f>
        <v>-0.43256824699547353</v>
      </c>
    </row>
    <row r="43" spans="7:39" x14ac:dyDescent="0.2">
      <c r="P43" s="1" t="s">
        <v>79</v>
      </c>
      <c r="Q43">
        <v>1.214</v>
      </c>
      <c r="R43">
        <v>1.29</v>
      </c>
      <c r="S43">
        <v>145.65</v>
      </c>
      <c r="T43">
        <v>561.58019999999999</v>
      </c>
      <c r="U43">
        <v>649.57740000000001</v>
      </c>
      <c r="V43">
        <v>1084.4694999999999</v>
      </c>
      <c r="W43">
        <v>1867.8610000000001</v>
      </c>
      <c r="X43">
        <v>-14.515599999999999</v>
      </c>
      <c r="Y43">
        <v>-0.23777000000000001</v>
      </c>
      <c r="Z43">
        <v>-0.18987999999999999</v>
      </c>
      <c r="AA43" s="6">
        <f t="shared" ref="AA43:AB43" si="9">X63</f>
        <v>0.24989299999999998</v>
      </c>
      <c r="AB43" s="6">
        <f t="shared" si="9"/>
        <v>-0.24984999999999999</v>
      </c>
      <c r="AC43" s="6">
        <f t="shared" ref="AC43:AC56" si="10">X25</f>
        <v>-0.64675714532020701</v>
      </c>
      <c r="AD43" s="6">
        <f t="shared" ref="AD43:AD56" si="11">AC63</f>
        <v>0.2647715891595791</v>
      </c>
    </row>
    <row r="44" spans="7:39" x14ac:dyDescent="0.2">
      <c r="P44" s="1" t="s">
        <v>80</v>
      </c>
      <c r="Q44">
        <v>1.2410000000000001</v>
      </c>
      <c r="R44">
        <v>1.3089999999999999</v>
      </c>
      <c r="S44">
        <v>133.97</v>
      </c>
      <c r="T44">
        <v>584.56679999999994</v>
      </c>
      <c r="U44">
        <v>751.54729999999995</v>
      </c>
      <c r="V44">
        <v>1107.9908</v>
      </c>
      <c r="W44">
        <v>1664.7348</v>
      </c>
      <c r="Y44">
        <v>-0.25120999999999999</v>
      </c>
      <c r="Z44">
        <v>-0.19197</v>
      </c>
      <c r="AA44" s="6">
        <f t="shared" ref="AA44:AB44" si="12">X64</f>
        <v>0.31309900000000002</v>
      </c>
      <c r="AB44" s="6">
        <f t="shared" si="12"/>
        <v>-0.313083</v>
      </c>
      <c r="AC44" s="6">
        <f t="shared" si="10"/>
        <v>-1.206815928898616</v>
      </c>
      <c r="AD44" s="6">
        <f t="shared" si="11"/>
        <v>0.174033991940169</v>
      </c>
    </row>
    <row r="45" spans="7:39" x14ac:dyDescent="0.2">
      <c r="P45" s="1" t="s">
        <v>81</v>
      </c>
      <c r="Q45">
        <v>1.2430000000000001</v>
      </c>
      <c r="R45">
        <v>1.2430000000000001</v>
      </c>
      <c r="S45">
        <v>147.19</v>
      </c>
      <c r="T45">
        <v>575.26499999999999</v>
      </c>
      <c r="U45">
        <v>642.89009999999996</v>
      </c>
      <c r="V45">
        <v>1156.9194</v>
      </c>
      <c r="W45">
        <v>1820.0461</v>
      </c>
      <c r="X45">
        <v>-66.167000000000002</v>
      </c>
      <c r="Y45">
        <v>-0.25997999999999999</v>
      </c>
      <c r="Z45">
        <v>-0.19101000000000001</v>
      </c>
      <c r="AA45" s="6">
        <f t="shared" ref="AA45:AB45" si="13">X65</f>
        <v>0.29264699999999999</v>
      </c>
      <c r="AB45" s="6">
        <f t="shared" si="13"/>
        <v>2.2999999999995246E-5</v>
      </c>
      <c r="AC45" s="6">
        <f t="shared" si="10"/>
        <v>-0.40919111518447798</v>
      </c>
      <c r="AD45" s="6">
        <f t="shared" si="11"/>
        <v>5.3761011700556542</v>
      </c>
    </row>
    <row r="46" spans="7:39" x14ac:dyDescent="0.2">
      <c r="P46" s="1" t="s">
        <v>82</v>
      </c>
      <c r="Q46">
        <v>1.236</v>
      </c>
      <c r="R46">
        <v>1.3280000000000001</v>
      </c>
      <c r="S46">
        <v>132.38999999999999</v>
      </c>
      <c r="T46">
        <v>550.68150000000003</v>
      </c>
      <c r="U46">
        <v>730.89210000000003</v>
      </c>
      <c r="V46">
        <v>1017.02</v>
      </c>
      <c r="W46">
        <v>1673.01</v>
      </c>
      <c r="Y46">
        <v>-0.26067000000000001</v>
      </c>
      <c r="Z46">
        <v>-0.20394999999999999</v>
      </c>
      <c r="AA46" s="6">
        <f t="shared" ref="AA46:AB46" si="14">X66</f>
        <v>0.26756500000000005</v>
      </c>
      <c r="AB46" s="6">
        <f t="shared" si="14"/>
        <v>-0.26767200000000002</v>
      </c>
      <c r="AC46" s="6">
        <f t="shared" si="10"/>
        <v>-0.35770592442457244</v>
      </c>
      <c r="AD46" s="6">
        <f t="shared" si="11"/>
        <v>1.2544970196155665</v>
      </c>
    </row>
    <row r="47" spans="7:39" x14ac:dyDescent="0.2">
      <c r="P47" s="1" t="s">
        <v>114</v>
      </c>
      <c r="Q47">
        <v>1.254</v>
      </c>
      <c r="R47">
        <v>1.254</v>
      </c>
      <c r="S47">
        <v>145.12</v>
      </c>
      <c r="T47">
        <v>435.28890000000001</v>
      </c>
      <c r="U47">
        <v>604.46630000000005</v>
      </c>
      <c r="V47">
        <v>1093.6755000000001</v>
      </c>
      <c r="W47">
        <v>1768.4667999999999</v>
      </c>
      <c r="X47">
        <v>-140.11060000000001</v>
      </c>
      <c r="Y47">
        <v>-0.25161</v>
      </c>
      <c r="Z47">
        <v>-0.18761</v>
      </c>
      <c r="AA47" s="6">
        <f t="shared" ref="AA47:AB47" si="15">X67</f>
        <v>0.19852500000000001</v>
      </c>
      <c r="AB47" s="6">
        <f t="shared" si="15"/>
        <v>-0.38339299999999998</v>
      </c>
      <c r="AC47" s="6">
        <f t="shared" si="10"/>
        <v>-0.61918632498920767</v>
      </c>
      <c r="AD47" s="6">
        <f t="shared" si="11"/>
        <v>5.5152307882495979</v>
      </c>
    </row>
    <row r="48" spans="7:39" x14ac:dyDescent="0.2">
      <c r="P48" s="1" t="s">
        <v>115</v>
      </c>
      <c r="Q48">
        <v>1.21</v>
      </c>
      <c r="R48">
        <v>1.2829999999999999</v>
      </c>
      <c r="S48">
        <v>147.04</v>
      </c>
      <c r="T48">
        <v>564.88850000000002</v>
      </c>
      <c r="U48">
        <v>627.04949999999997</v>
      </c>
      <c r="V48">
        <v>1093.6116</v>
      </c>
      <c r="W48">
        <v>1900.9476999999999</v>
      </c>
      <c r="Y48">
        <v>-0.25359999999999999</v>
      </c>
      <c r="Z48">
        <v>-0.18817999999999999</v>
      </c>
      <c r="AA48" s="6">
        <f t="shared" ref="AA48:AB48" si="16">X68</f>
        <v>0.22981399999999999</v>
      </c>
      <c r="AB48" s="6">
        <f t="shared" si="16"/>
        <v>-0.22991500000000001</v>
      </c>
      <c r="AC48" s="6">
        <f t="shared" si="10"/>
        <v>-0.66616467613244112</v>
      </c>
      <c r="AD48" s="6">
        <f t="shared" si="11"/>
        <v>0.31704213390719627</v>
      </c>
    </row>
    <row r="49" spans="16:30" x14ac:dyDescent="0.2">
      <c r="P49" s="1" t="s">
        <v>116</v>
      </c>
      <c r="Q49">
        <v>1.22</v>
      </c>
      <c r="R49">
        <v>1.296</v>
      </c>
      <c r="S49">
        <v>144.37</v>
      </c>
      <c r="T49">
        <v>543.48670000000004</v>
      </c>
      <c r="U49">
        <v>674.5326</v>
      </c>
      <c r="V49">
        <v>1075.5078000000001</v>
      </c>
      <c r="W49">
        <v>1827.5544</v>
      </c>
      <c r="X49">
        <v>-21.796500000000002</v>
      </c>
      <c r="Y49">
        <v>-0.24273</v>
      </c>
      <c r="Z49">
        <v>-0.20143</v>
      </c>
      <c r="AA49" s="6">
        <f t="shared" ref="AA49:AB49" si="17">X69</f>
        <v>0.29025400000000001</v>
      </c>
      <c r="AB49" s="6">
        <f t="shared" si="17"/>
        <v>-0.290271</v>
      </c>
      <c r="AC49" s="6">
        <f t="shared" si="10"/>
        <v>-0.66345078163082871</v>
      </c>
      <c r="AD49" s="6">
        <f t="shared" si="11"/>
        <v>5.3800523760093597</v>
      </c>
    </row>
    <row r="50" spans="16:30" x14ac:dyDescent="0.2">
      <c r="P50" s="1" t="s">
        <v>117</v>
      </c>
      <c r="Q50">
        <v>1.258</v>
      </c>
      <c r="R50">
        <v>1.4159999999999999</v>
      </c>
      <c r="S50">
        <v>120.78</v>
      </c>
      <c r="T50">
        <v>512.80579999999998</v>
      </c>
      <c r="U50">
        <v>734.45640000000003</v>
      </c>
      <c r="V50">
        <v>830.52509999999995</v>
      </c>
      <c r="W50">
        <v>1492.5617999999999</v>
      </c>
      <c r="Y50">
        <v>-0.23566000000000001</v>
      </c>
      <c r="Z50">
        <v>-0.18256</v>
      </c>
      <c r="AA50" s="6">
        <f t="shared" ref="AA50:AB50" si="18">X70</f>
        <v>0.36699500000000002</v>
      </c>
      <c r="AB50" s="6">
        <f t="shared" si="18"/>
        <v>-0.36685500000000004</v>
      </c>
      <c r="AC50" s="6">
        <f t="shared" si="10"/>
        <v>-0.12264319822083658</v>
      </c>
      <c r="AD50" s="6">
        <f t="shared" si="11"/>
        <v>2.8248873810184021</v>
      </c>
    </row>
    <row r="51" spans="16:30" x14ac:dyDescent="0.2">
      <c r="P51" s="1" t="s">
        <v>179</v>
      </c>
      <c r="Q51">
        <v>1.222</v>
      </c>
      <c r="R51">
        <v>5.0220000000000002</v>
      </c>
      <c r="S51">
        <v>124.42</v>
      </c>
      <c r="T51">
        <v>460.85919999999999</v>
      </c>
      <c r="U51">
        <v>753.16489999999999</v>
      </c>
      <c r="V51">
        <v>865.24080000000004</v>
      </c>
      <c r="W51">
        <v>1691.4672</v>
      </c>
      <c r="X51">
        <v>-34.879100000000001</v>
      </c>
      <c r="Y51">
        <v>-0.25700000000000001</v>
      </c>
      <c r="Z51">
        <v>-0.20871999999999999</v>
      </c>
      <c r="AA51" s="6">
        <f t="shared" ref="AA51:AB51" si="19">X71</f>
        <v>0.37460400000000005</v>
      </c>
      <c r="AB51" s="6">
        <f t="shared" si="19"/>
        <v>-0.37460599999999999</v>
      </c>
      <c r="AC51" s="6">
        <f t="shared" si="10"/>
        <v>-9.1874144115810172E-2</v>
      </c>
      <c r="AD51" s="6">
        <f t="shared" si="11"/>
        <v>7.035793580723416</v>
      </c>
    </row>
    <row r="52" spans="16:30" x14ac:dyDescent="0.2">
      <c r="P52" s="1" t="s">
        <v>180</v>
      </c>
      <c r="Q52">
        <v>1.2130000000000001</v>
      </c>
      <c r="R52">
        <v>3.18</v>
      </c>
      <c r="S52">
        <v>101.37</v>
      </c>
      <c r="T52">
        <v>474.06099999999998</v>
      </c>
      <c r="U52">
        <v>692.7713</v>
      </c>
      <c r="V52">
        <v>828.43510000000003</v>
      </c>
      <c r="W52">
        <v>1751.8046999999999</v>
      </c>
      <c r="Y52">
        <v>-0.24851000000000001</v>
      </c>
      <c r="Z52">
        <v>-0.19505</v>
      </c>
      <c r="AA52" s="6">
        <f t="shared" ref="AA52:AB52" si="20">X72</f>
        <v>0.40969900000000004</v>
      </c>
      <c r="AB52" s="6">
        <f t="shared" si="20"/>
        <v>-0.40972799999999998</v>
      </c>
      <c r="AC52" s="6">
        <f t="shared" si="10"/>
        <v>-0.52470152717931962</v>
      </c>
      <c r="AD52" s="6">
        <f t="shared" si="11"/>
        <v>7.0706519668600958</v>
      </c>
    </row>
    <row r="53" spans="16:30" x14ac:dyDescent="0.2">
      <c r="P53" s="1" t="s">
        <v>224</v>
      </c>
      <c r="Q53">
        <v>1.1870000000000001</v>
      </c>
      <c r="R53">
        <v>1.962</v>
      </c>
      <c r="S53">
        <v>110.44</v>
      </c>
      <c r="T53">
        <v>463.86840000000001</v>
      </c>
      <c r="U53">
        <v>499.77789999999999</v>
      </c>
      <c r="V53">
        <v>742.49180000000001</v>
      </c>
      <c r="W53">
        <v>1916.8562999999999</v>
      </c>
      <c r="X53">
        <v>-372.41739999999999</v>
      </c>
      <c r="Y53">
        <v>-0.26373000000000002</v>
      </c>
      <c r="Z53">
        <v>-0.19408</v>
      </c>
      <c r="AA53" s="6">
        <f t="shared" ref="AA53:AB53" si="21">X73</f>
        <v>0.30028500000000002</v>
      </c>
      <c r="AB53" s="6">
        <f t="shared" si="21"/>
        <v>-0.30042900000000006</v>
      </c>
      <c r="AC53" s="6">
        <f t="shared" si="10"/>
        <v>8.7589242306606134E-3</v>
      </c>
      <c r="AD53" s="6">
        <f t="shared" si="11"/>
        <v>7.5618800150699723</v>
      </c>
    </row>
    <row r="54" spans="16:30" x14ac:dyDescent="0.2">
      <c r="P54" s="1" t="s">
        <v>225</v>
      </c>
      <c r="Q54">
        <v>1.1759999999999999</v>
      </c>
      <c r="R54">
        <v>4.8470000000000004</v>
      </c>
      <c r="S54">
        <v>115.97</v>
      </c>
      <c r="T54">
        <v>442.98829999999998</v>
      </c>
      <c r="U54">
        <v>527.07780000000002</v>
      </c>
      <c r="V54">
        <v>857.42899999999997</v>
      </c>
      <c r="W54">
        <v>2015.2240999999999</v>
      </c>
      <c r="Y54">
        <v>-0.26040000000000002</v>
      </c>
      <c r="Z54">
        <v>-0.20061999999999999</v>
      </c>
      <c r="AA54" s="6">
        <f t="shared" ref="AA54:AB54" si="22">X74</f>
        <v>0.24990400000000002</v>
      </c>
      <c r="AB54" s="6">
        <f t="shared" si="22"/>
        <v>-0.24987899999999999</v>
      </c>
      <c r="AC54" s="6">
        <f t="shared" si="10"/>
        <v>-1.2182246098935665</v>
      </c>
      <c r="AD54" s="6">
        <f t="shared" si="11"/>
        <v>6.557596215345745</v>
      </c>
    </row>
    <row r="55" spans="16:30" x14ac:dyDescent="0.2">
      <c r="P55" s="1" t="s">
        <v>226</v>
      </c>
      <c r="Q55">
        <v>2.1110000000000002</v>
      </c>
      <c r="R55">
        <v>3.1949999999999998</v>
      </c>
      <c r="S55">
        <v>115.18</v>
      </c>
      <c r="T55">
        <v>501.28539999999998</v>
      </c>
      <c r="U55">
        <v>724.33259999999996</v>
      </c>
      <c r="V55">
        <v>775.38220000000001</v>
      </c>
      <c r="W55">
        <v>813.77639999999997</v>
      </c>
      <c r="X55">
        <v>-300.25479999999999</v>
      </c>
      <c r="Y55">
        <v>-0.25739000000000001</v>
      </c>
      <c r="Z55">
        <v>-0.2122</v>
      </c>
      <c r="AA55" s="6">
        <f t="shared" ref="AA55:AB55" si="23">X75</f>
        <v>0.567743</v>
      </c>
      <c r="AB55" s="6">
        <f t="shared" si="23"/>
        <v>-0.56776599999999999</v>
      </c>
      <c r="AC55" s="6">
        <f t="shared" si="10"/>
        <v>3.5812860220794795</v>
      </c>
      <c r="AD55" s="6">
        <f t="shared" si="11"/>
        <v>10.432647160517933</v>
      </c>
    </row>
    <row r="56" spans="16:30" x14ac:dyDescent="0.2">
      <c r="P56" s="1" t="s">
        <v>227</v>
      </c>
      <c r="Q56">
        <v>3.1579999999999999</v>
      </c>
      <c r="R56">
        <v>4.2640000000000002</v>
      </c>
      <c r="S56">
        <v>90.43</v>
      </c>
      <c r="T56">
        <v>576.02229999999997</v>
      </c>
      <c r="U56">
        <v>824.49639999999999</v>
      </c>
      <c r="V56">
        <v>860.4144</v>
      </c>
      <c r="W56">
        <v>861.37249999999995</v>
      </c>
      <c r="X56" s="1"/>
      <c r="Y56">
        <v>-0.27598</v>
      </c>
      <c r="Z56">
        <v>-0.21743999999999999</v>
      </c>
      <c r="AA56" s="6">
        <f t="shared" ref="AA56:AB56" si="24">X76</f>
        <v>0.58346100000000001</v>
      </c>
      <c r="AB56" s="6">
        <f t="shared" si="24"/>
        <v>-0.58359300000000003</v>
      </c>
      <c r="AC56" s="6">
        <f t="shared" si="10"/>
        <v>2.8366378669195544</v>
      </c>
      <c r="AD56" s="6">
        <f t="shared" si="11"/>
        <v>23.355650972158848</v>
      </c>
    </row>
    <row r="57" spans="16:30" x14ac:dyDescent="0.2">
      <c r="W57" s="5"/>
      <c r="X57" s="5"/>
      <c r="Y57" s="5"/>
    </row>
    <row r="58" spans="16:30" x14ac:dyDescent="0.2">
      <c r="Y58" s="5"/>
    </row>
    <row r="59" spans="16:30" x14ac:dyDescent="0.2">
      <c r="X59" s="1" t="s">
        <v>262</v>
      </c>
      <c r="Y59" s="1" t="s">
        <v>258</v>
      </c>
      <c r="AA59" s="1" t="s">
        <v>266</v>
      </c>
      <c r="AB59" s="1" t="s">
        <v>264</v>
      </c>
      <c r="AC59" s="1" t="s">
        <v>265</v>
      </c>
    </row>
    <row r="60" spans="16:30" x14ac:dyDescent="0.2">
      <c r="Q60" s="24" t="s">
        <v>259</v>
      </c>
      <c r="R60" s="24"/>
      <c r="S60" s="24"/>
      <c r="T60" s="24"/>
      <c r="U60" s="23" t="s">
        <v>260</v>
      </c>
      <c r="V60" s="5" t="s">
        <v>261</v>
      </c>
      <c r="W60" s="5" t="s">
        <v>261</v>
      </c>
    </row>
    <row r="61" spans="16:30" x14ac:dyDescent="0.2">
      <c r="P61" s="1" t="s">
        <v>257</v>
      </c>
      <c r="Q61">
        <v>-3.0000000000000001E-6</v>
      </c>
      <c r="R61">
        <v>-5.0000000000000004E-6</v>
      </c>
      <c r="S61">
        <v>-3.0000000000000001E-6</v>
      </c>
      <c r="T61">
        <v>-5.0000000000000004E-6</v>
      </c>
      <c r="U61">
        <v>0.32795800000000003</v>
      </c>
      <c r="V61">
        <v>-0.16397100000000001</v>
      </c>
      <c r="W61">
        <v>-0.16397100000000001</v>
      </c>
    </row>
    <row r="62" spans="16:30" x14ac:dyDescent="0.2">
      <c r="P62" s="1" t="s">
        <v>78</v>
      </c>
      <c r="Q62">
        <v>-4.4778999999999999E-2</v>
      </c>
      <c r="R62">
        <v>-2.3059E-2</v>
      </c>
      <c r="S62">
        <v>-2.8087999999999998E-2</v>
      </c>
      <c r="T62">
        <v>-1.8255E-2</v>
      </c>
      <c r="U62">
        <v>0.35314299999999998</v>
      </c>
      <c r="V62">
        <v>-0.124654</v>
      </c>
      <c r="W62">
        <v>-0.114551</v>
      </c>
      <c r="X62" s="6">
        <f>SUM(Q62:T62)</f>
        <v>-0.114181</v>
      </c>
      <c r="Y62" s="6">
        <f>SUM(U62:W62)</f>
        <v>0.113938</v>
      </c>
      <c r="AA62">
        <v>-479.16735499999999</v>
      </c>
      <c r="AB62">
        <v>-188.92242400000001</v>
      </c>
      <c r="AC62" s="6">
        <f>X24-((AA62-$Q$22)-(AB62-$B$3))*$B$2</f>
        <v>-0.43256824699547353</v>
      </c>
    </row>
    <row r="63" spans="16:30" x14ac:dyDescent="0.2">
      <c r="P63" s="1" t="s">
        <v>79</v>
      </c>
      <c r="Q63">
        <v>3.2103E-2</v>
      </c>
      <c r="R63">
        <v>6.7579E-2</v>
      </c>
      <c r="S63">
        <v>7.3014999999999997E-2</v>
      </c>
      <c r="T63">
        <v>7.7196000000000001E-2</v>
      </c>
      <c r="U63">
        <v>0.18134600000000001</v>
      </c>
      <c r="V63">
        <v>-0.22395399999999999</v>
      </c>
      <c r="W63">
        <v>-0.20724200000000001</v>
      </c>
      <c r="X63" s="6">
        <f t="shared" ref="X63:X76" si="25">SUM(Q63:T63)</f>
        <v>0.24989299999999998</v>
      </c>
      <c r="Y63" s="6">
        <f t="shared" ref="Y63:Y76" si="26">SUM(U63:W63)</f>
        <v>-0.24984999999999999</v>
      </c>
      <c r="AA63">
        <v>-479.16086560000002</v>
      </c>
      <c r="AB63">
        <v>-188.88234370000001</v>
      </c>
      <c r="AC63" s="6">
        <f>X25-((AA63-$Q$22)-(AB63-$B$3))*$B$2</f>
        <v>0.2647715891595791</v>
      </c>
    </row>
    <row r="64" spans="16:30" x14ac:dyDescent="0.2">
      <c r="P64" s="1" t="s">
        <v>80</v>
      </c>
      <c r="Q64">
        <v>-3.7359000000000003E-2</v>
      </c>
      <c r="R64">
        <v>8.6910000000000001E-2</v>
      </c>
      <c r="S64">
        <v>0.12166100000000001</v>
      </c>
      <c r="T64">
        <v>0.14188700000000001</v>
      </c>
      <c r="U64">
        <v>0.150892</v>
      </c>
      <c r="V64">
        <v>-0.22340499999999999</v>
      </c>
      <c r="W64">
        <v>-0.24057000000000001</v>
      </c>
      <c r="X64" s="6">
        <f t="shared" si="25"/>
        <v>0.31309900000000002</v>
      </c>
      <c r="Y64" s="6">
        <f t="shared" si="26"/>
        <v>-0.313083</v>
      </c>
      <c r="AA64">
        <v>-479.15006499999998</v>
      </c>
      <c r="AB64">
        <v>-188.85429600000001</v>
      </c>
      <c r="AC64" s="6">
        <f t="shared" ref="AC64:AC76" si="27">X26-((AA64-$Q$22)-(AB64-$B$3))*$B$2</f>
        <v>0.174033991940169</v>
      </c>
    </row>
    <row r="65" spans="16:29" x14ac:dyDescent="0.2">
      <c r="P65" s="1" t="s">
        <v>81</v>
      </c>
      <c r="Q65">
        <v>6.3707E-2</v>
      </c>
      <c r="R65">
        <v>2.7219E-2</v>
      </c>
      <c r="S65">
        <v>6.3672999999999993E-2</v>
      </c>
      <c r="T65">
        <v>0.138048</v>
      </c>
      <c r="U65">
        <v>0.17216300000000001</v>
      </c>
      <c r="V65">
        <v>-0.232376</v>
      </c>
      <c r="W65">
        <v>-0.23241100000000001</v>
      </c>
      <c r="X65" s="6">
        <f t="shared" si="25"/>
        <v>0.29264699999999999</v>
      </c>
      <c r="Y65" s="6">
        <f>SUM(P65:W65)</f>
        <v>2.2999999999995246E-5</v>
      </c>
      <c r="AA65">
        <v>-479.13820600000003</v>
      </c>
      <c r="AB65">
        <v>-188.680578</v>
      </c>
      <c r="AC65" s="6">
        <f t="shared" si="27"/>
        <v>5.3761011700556542</v>
      </c>
    </row>
    <row r="66" spans="16:29" x14ac:dyDescent="0.2">
      <c r="P66" s="1" t="s">
        <v>82</v>
      </c>
      <c r="Q66">
        <v>6.3371999999999998E-2</v>
      </c>
      <c r="R66">
        <v>0.1229</v>
      </c>
      <c r="S66">
        <v>0.12322900000000001</v>
      </c>
      <c r="T66">
        <v>-4.1936000000000001E-2</v>
      </c>
      <c r="U66">
        <v>0.14002200000000001</v>
      </c>
      <c r="V66">
        <v>-0.22670499999999999</v>
      </c>
      <c r="W66">
        <v>-0.18098900000000001</v>
      </c>
      <c r="X66" s="6">
        <f t="shared" si="25"/>
        <v>0.26756500000000005</v>
      </c>
      <c r="Y66" s="6">
        <f>SUM(U66:W66)</f>
        <v>-0.26767200000000002</v>
      </c>
      <c r="AA66">
        <v>-479.15147100000002</v>
      </c>
      <c r="AB66">
        <v>-188.84719999999999</v>
      </c>
      <c r="AC66" s="6">
        <f t="shared" si="27"/>
        <v>1.2544970196155665</v>
      </c>
    </row>
    <row r="67" spans="16:29" x14ac:dyDescent="0.2">
      <c r="P67" s="1" t="s">
        <v>114</v>
      </c>
      <c r="Q67">
        <v>0.106795</v>
      </c>
      <c r="R67">
        <v>0.106795</v>
      </c>
      <c r="S67">
        <v>-7.5069999999999998E-3</v>
      </c>
      <c r="T67">
        <v>-7.5579999999999996E-3</v>
      </c>
      <c r="U67">
        <v>0.184837</v>
      </c>
      <c r="V67">
        <v>-0.19167899999999999</v>
      </c>
      <c r="W67">
        <v>-0.191714</v>
      </c>
      <c r="X67" s="6">
        <f t="shared" si="25"/>
        <v>0.19852500000000001</v>
      </c>
      <c r="Y67" s="6">
        <f>SUM(V67:W67)</f>
        <v>-0.38339299999999998</v>
      </c>
      <c r="AA67">
        <v>-479.15103599999998</v>
      </c>
      <c r="AB67">
        <v>-188.680578</v>
      </c>
      <c r="AC67" s="6">
        <f t="shared" si="27"/>
        <v>5.5152307882495979</v>
      </c>
    </row>
    <row r="68" spans="16:29" x14ac:dyDescent="0.2">
      <c r="P68" s="1" t="s">
        <v>115</v>
      </c>
      <c r="Q68">
        <v>-2.7030000000000001E-3</v>
      </c>
      <c r="R68">
        <v>3.1580999999999998E-2</v>
      </c>
      <c r="S68">
        <v>7.9451999999999995E-2</v>
      </c>
      <c r="T68">
        <v>0.12148399999999999</v>
      </c>
      <c r="U68">
        <v>0.18655099999999999</v>
      </c>
      <c r="V68">
        <v>-0.20815900000000001</v>
      </c>
      <c r="W68">
        <v>-0.20830699999999999</v>
      </c>
      <c r="X68" s="6">
        <f t="shared" si="25"/>
        <v>0.22981399999999999</v>
      </c>
      <c r="Y68" s="6">
        <f t="shared" si="26"/>
        <v>-0.22991500000000001</v>
      </c>
      <c r="AA68">
        <v>-479.16721000000001</v>
      </c>
      <c r="AB68">
        <v>-188.886054</v>
      </c>
      <c r="AC68" s="6">
        <f t="shared" si="27"/>
        <v>0.31704213390719627</v>
      </c>
    </row>
    <row r="69" spans="16:29" x14ac:dyDescent="0.2">
      <c r="P69" s="1" t="s">
        <v>116</v>
      </c>
      <c r="Q69">
        <v>8.0611000000000002E-2</v>
      </c>
      <c r="R69">
        <v>8.0611000000000002E-2</v>
      </c>
      <c r="S69">
        <v>0.12848799999999999</v>
      </c>
      <c r="T69">
        <v>5.44E-4</v>
      </c>
      <c r="U69">
        <v>0.16625200000000001</v>
      </c>
      <c r="V69">
        <v>-0.21251400000000001</v>
      </c>
      <c r="W69">
        <v>-0.244009</v>
      </c>
      <c r="X69" s="6">
        <f t="shared" si="25"/>
        <v>0.29025400000000001</v>
      </c>
      <c r="Y69" s="6">
        <f t="shared" si="26"/>
        <v>-0.290271</v>
      </c>
      <c r="AA69">
        <v>-479.14770600000003</v>
      </c>
      <c r="AB69">
        <v>-188.680589</v>
      </c>
      <c r="AC69" s="6">
        <f t="shared" si="27"/>
        <v>5.3800523760093597</v>
      </c>
    </row>
    <row r="70" spans="16:29" x14ac:dyDescent="0.2">
      <c r="P70" s="1" t="s">
        <v>117</v>
      </c>
      <c r="Q70">
        <v>0.191633</v>
      </c>
      <c r="R70">
        <v>8.6452000000000001E-2</v>
      </c>
      <c r="S70">
        <v>8.0998000000000001E-2</v>
      </c>
      <c r="T70">
        <v>7.9120000000000006E-3</v>
      </c>
      <c r="U70">
        <v>9.3899999999999997E-2</v>
      </c>
      <c r="V70">
        <v>-0.27012000000000003</v>
      </c>
      <c r="W70">
        <v>-0.190635</v>
      </c>
      <c r="X70" s="6">
        <f t="shared" si="25"/>
        <v>0.36699500000000002</v>
      </c>
      <c r="Y70" s="6">
        <f t="shared" si="26"/>
        <v>-0.36685500000000004</v>
      </c>
      <c r="AA70">
        <v>-479.14810399999999</v>
      </c>
      <c r="AB70">
        <v>-188.79476099999999</v>
      </c>
      <c r="AC70" s="6">
        <f t="shared" si="27"/>
        <v>2.8248873810184021</v>
      </c>
    </row>
    <row r="71" spans="16:29" x14ac:dyDescent="0.2">
      <c r="P71" s="1" t="s">
        <v>179</v>
      </c>
      <c r="Q71">
        <v>0.13658200000000001</v>
      </c>
      <c r="R71">
        <v>0.117227</v>
      </c>
      <c r="S71">
        <v>0.119634</v>
      </c>
      <c r="T71">
        <v>1.1609999999999999E-3</v>
      </c>
      <c r="U71">
        <v>5.4349000000000001E-2</v>
      </c>
      <c r="V71">
        <v>-0.182783</v>
      </c>
      <c r="W71">
        <v>-0.246172</v>
      </c>
      <c r="X71" s="6">
        <f t="shared" si="25"/>
        <v>0.37460400000000005</v>
      </c>
      <c r="Y71" s="6">
        <f t="shared" si="26"/>
        <v>-0.37460599999999999</v>
      </c>
      <c r="AA71">
        <v>-479.133849</v>
      </c>
      <c r="AB71">
        <v>-188.62689</v>
      </c>
      <c r="AC71" s="6">
        <f t="shared" si="27"/>
        <v>7.035793580723416</v>
      </c>
    </row>
    <row r="72" spans="16:29" x14ac:dyDescent="0.2">
      <c r="P72" s="1" t="s">
        <v>180</v>
      </c>
      <c r="Q72">
        <v>3.5982E-2</v>
      </c>
      <c r="R72">
        <v>0.125939</v>
      </c>
      <c r="S72">
        <v>3.6035999999999999E-2</v>
      </c>
      <c r="T72">
        <v>0.21174200000000001</v>
      </c>
      <c r="U72">
        <v>5.9868999999999999E-2</v>
      </c>
      <c r="V72">
        <v>-0.17480999999999999</v>
      </c>
      <c r="W72">
        <v>-0.29478700000000002</v>
      </c>
      <c r="X72" s="6">
        <f t="shared" si="25"/>
        <v>0.40969900000000004</v>
      </c>
      <c r="Y72" s="6">
        <f t="shared" si="26"/>
        <v>-0.40972799999999998</v>
      </c>
      <c r="AA72">
        <v>-479.14862099999999</v>
      </c>
      <c r="AB72">
        <v>-188.62447499999999</v>
      </c>
      <c r="AC72" s="6">
        <f t="shared" si="27"/>
        <v>7.0706519668600958</v>
      </c>
    </row>
    <row r="73" spans="16:29" x14ac:dyDescent="0.2">
      <c r="P73" s="1" t="s">
        <v>224</v>
      </c>
      <c r="Q73">
        <v>0.10219200000000001</v>
      </c>
      <c r="R73">
        <v>-1.112E-2</v>
      </c>
      <c r="S73">
        <v>9.3259999999999992E-3</v>
      </c>
      <c r="T73">
        <v>0.19988700000000001</v>
      </c>
      <c r="U73">
        <v>-0.150007</v>
      </c>
      <c r="V73">
        <v>0.125412</v>
      </c>
      <c r="W73">
        <v>-0.27583400000000002</v>
      </c>
      <c r="X73" s="6">
        <f t="shared" si="25"/>
        <v>0.30028500000000002</v>
      </c>
      <c r="Y73" s="6">
        <f t="shared" si="26"/>
        <v>-0.30042900000000006</v>
      </c>
      <c r="AA73">
        <v>-479.14949799999999</v>
      </c>
      <c r="AB73">
        <v>-188.626904</v>
      </c>
      <c r="AC73" s="6">
        <f t="shared" si="27"/>
        <v>7.5618800150699723</v>
      </c>
    </row>
    <row r="74" spans="16:29" x14ac:dyDescent="0.2">
      <c r="P74" s="1" t="s">
        <v>225</v>
      </c>
      <c r="Q74">
        <v>0.14635200000000001</v>
      </c>
      <c r="R74">
        <v>-2.2653E-2</v>
      </c>
      <c r="S74">
        <v>6.1705000000000003E-2</v>
      </c>
      <c r="T74">
        <v>6.4500000000000002E-2</v>
      </c>
      <c r="U74">
        <v>0.112675</v>
      </c>
      <c r="V74">
        <v>-0.114283</v>
      </c>
      <c r="W74">
        <v>-0.24827099999999999</v>
      </c>
      <c r="X74" s="6">
        <f t="shared" si="25"/>
        <v>0.24990400000000002</v>
      </c>
      <c r="Y74" s="6">
        <f t="shared" si="26"/>
        <v>-0.24987899999999999</v>
      </c>
      <c r="AA74">
        <v>-479.15742399999999</v>
      </c>
      <c r="AB74">
        <v>-188.62664599999999</v>
      </c>
      <c r="AC74" s="6">
        <f t="shared" si="27"/>
        <v>6.557596215345745</v>
      </c>
    </row>
    <row r="75" spans="16:29" x14ac:dyDescent="0.2">
      <c r="P75" s="1" t="s">
        <v>226</v>
      </c>
      <c r="Q75">
        <v>2.5701999999999999E-2</v>
      </c>
      <c r="R75">
        <v>0.12785199999999999</v>
      </c>
      <c r="S75">
        <v>0.21074000000000001</v>
      </c>
      <c r="T75">
        <v>0.20344899999999999</v>
      </c>
      <c r="U75">
        <v>-3.7458999999999999E-2</v>
      </c>
      <c r="V75">
        <v>-0.24704899999999999</v>
      </c>
      <c r="W75">
        <v>-0.28325800000000001</v>
      </c>
      <c r="X75" s="6">
        <f t="shared" si="25"/>
        <v>0.567743</v>
      </c>
      <c r="Y75" s="6">
        <f t="shared" si="26"/>
        <v>-0.56776599999999999</v>
      </c>
      <c r="AA75">
        <v>-479.15103599999998</v>
      </c>
      <c r="AB75">
        <v>-188.65423100000001</v>
      </c>
      <c r="AC75" s="6">
        <f t="shared" si="27"/>
        <v>10.432647160517933</v>
      </c>
    </row>
    <row r="76" spans="16:29" x14ac:dyDescent="0.2">
      <c r="P76" s="1" t="s">
        <v>227</v>
      </c>
      <c r="Q76">
        <v>4.0487000000000002E-2</v>
      </c>
      <c r="R76">
        <v>0.15675500000000001</v>
      </c>
      <c r="S76">
        <v>0.16220100000000001</v>
      </c>
      <c r="T76">
        <v>0.22401799999999999</v>
      </c>
      <c r="U76">
        <v>-5.8542999999999998E-2</v>
      </c>
      <c r="V76">
        <v>-0.23664099999999999</v>
      </c>
      <c r="W76">
        <v>-0.28840900000000003</v>
      </c>
      <c r="X76" s="6">
        <f t="shared" si="25"/>
        <v>0.58346100000000001</v>
      </c>
      <c r="Y76" s="6">
        <f t="shared" si="26"/>
        <v>-0.58359300000000003</v>
      </c>
      <c r="AA76">
        <v>-479.13295199999999</v>
      </c>
      <c r="AB76">
        <v>-188.13387399999999</v>
      </c>
      <c r="AC76" s="6">
        <f t="shared" si="27"/>
        <v>23.355650972158848</v>
      </c>
    </row>
  </sheetData>
  <mergeCells count="1">
    <mergeCell ref="Q60:T6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3D590-0322-B64B-901B-FCAA707453AA}">
  <dimension ref="A1:AM43"/>
  <sheetViews>
    <sheetView topLeftCell="N9" workbookViewId="0">
      <selection activeCell="P31" sqref="P31:AD35"/>
    </sheetView>
  </sheetViews>
  <sheetFormatPr baseColWidth="10" defaultRowHeight="16" x14ac:dyDescent="0.2"/>
  <sheetData>
    <row r="1" spans="1:30" x14ac:dyDescent="0.2">
      <c r="A1" s="1" t="s">
        <v>0</v>
      </c>
    </row>
    <row r="2" spans="1:30" x14ac:dyDescent="0.2">
      <c r="A2" s="1" t="s">
        <v>83</v>
      </c>
      <c r="B2">
        <v>27.211600000000001</v>
      </c>
    </row>
    <row r="3" spans="1:30" x14ac:dyDescent="0.2">
      <c r="A3" s="1" t="s">
        <v>77</v>
      </c>
      <c r="B3">
        <v>-188.9225659</v>
      </c>
      <c r="AD3">
        <v>-188.6945073</v>
      </c>
    </row>
    <row r="4" spans="1:30" x14ac:dyDescent="0.2">
      <c r="A4" s="1" t="s">
        <v>113</v>
      </c>
      <c r="B4">
        <f>$B$3+$B$11</f>
        <v>-778.75975589999996</v>
      </c>
      <c r="S4" s="6"/>
    </row>
    <row r="5" spans="1:30" x14ac:dyDescent="0.2">
      <c r="S5" s="6"/>
    </row>
    <row r="6" spans="1:30" x14ac:dyDescent="0.2">
      <c r="A6" s="1" t="s">
        <v>216</v>
      </c>
      <c r="B6" s="1"/>
      <c r="C6" s="1" t="s">
        <v>5</v>
      </c>
      <c r="D6" s="1"/>
      <c r="E6" s="1" t="s">
        <v>6</v>
      </c>
      <c r="F6" s="1"/>
      <c r="G6" s="1" t="s">
        <v>7</v>
      </c>
      <c r="H6" s="1"/>
      <c r="I6" s="1" t="s">
        <v>8</v>
      </c>
      <c r="J6" s="1"/>
      <c r="S6" s="6"/>
    </row>
    <row r="7" spans="1:30" x14ac:dyDescent="0.2">
      <c r="A7" t="s">
        <v>4</v>
      </c>
      <c r="B7">
        <v>-589.80227000000002</v>
      </c>
      <c r="C7" t="s">
        <v>186</v>
      </c>
      <c r="D7">
        <v>-778.74974999999995</v>
      </c>
      <c r="E7" t="s">
        <v>131</v>
      </c>
      <c r="F7">
        <v>-778.71104000000003</v>
      </c>
      <c r="G7" t="s">
        <v>141</v>
      </c>
      <c r="H7">
        <v>-778.66665</v>
      </c>
      <c r="I7" t="s">
        <v>168</v>
      </c>
      <c r="J7">
        <v>-778.52831000000003</v>
      </c>
      <c r="S7" s="6"/>
    </row>
    <row r="8" spans="1:30" x14ac:dyDescent="0.2">
      <c r="A8" t="s">
        <v>193</v>
      </c>
      <c r="B8">
        <v>-589.82933000000003</v>
      </c>
      <c r="C8" t="s">
        <v>3</v>
      </c>
      <c r="D8">
        <v>-778.76280999999994</v>
      </c>
      <c r="E8" t="s">
        <v>184</v>
      </c>
      <c r="F8">
        <v>-778.76279</v>
      </c>
      <c r="G8" t="s">
        <v>178</v>
      </c>
      <c r="H8">
        <v>-778.66990999999996</v>
      </c>
      <c r="I8" t="s">
        <v>169</v>
      </c>
      <c r="J8">
        <v>-778.55005000000006</v>
      </c>
      <c r="S8" s="6"/>
    </row>
    <row r="9" spans="1:30" x14ac:dyDescent="0.2">
      <c r="A9" t="s">
        <v>121</v>
      </c>
      <c r="B9">
        <v>-589.82934</v>
      </c>
      <c r="C9" t="s">
        <v>214</v>
      </c>
      <c r="D9">
        <v>-778.76364000000001</v>
      </c>
      <c r="E9" t="s">
        <v>165</v>
      </c>
      <c r="F9">
        <v>-778.76280999999994</v>
      </c>
      <c r="G9" t="s">
        <v>169</v>
      </c>
      <c r="H9">
        <v>-778.67753000000005</v>
      </c>
      <c r="I9" t="s">
        <v>147</v>
      </c>
      <c r="J9">
        <v>-778.67624999999998</v>
      </c>
      <c r="S9" s="6"/>
      <c r="X9" s="6"/>
    </row>
    <row r="10" spans="1:30" x14ac:dyDescent="0.2">
      <c r="A10" t="s">
        <v>142</v>
      </c>
      <c r="B10">
        <v>-589.82966999999996</v>
      </c>
      <c r="C10" t="s">
        <v>143</v>
      </c>
      <c r="D10">
        <v>-778.76396999999997</v>
      </c>
      <c r="E10" t="s">
        <v>193</v>
      </c>
      <c r="F10">
        <v>-778.76414999999997</v>
      </c>
      <c r="G10" t="s">
        <v>213</v>
      </c>
      <c r="H10">
        <v>-778.68364999999994</v>
      </c>
      <c r="I10" t="s">
        <v>199</v>
      </c>
      <c r="J10">
        <v>-778.73251000000005</v>
      </c>
      <c r="S10" s="6"/>
      <c r="X10" s="6"/>
    </row>
    <row r="11" spans="1:30" x14ac:dyDescent="0.2">
      <c r="A11" s="1" t="s">
        <v>124</v>
      </c>
      <c r="B11" s="1">
        <v>-589.83718999999996</v>
      </c>
      <c r="C11" t="s">
        <v>139</v>
      </c>
      <c r="D11">
        <v>-778.76414999999997</v>
      </c>
      <c r="E11" t="s">
        <v>195</v>
      </c>
      <c r="F11">
        <v>-778.76959999999997</v>
      </c>
      <c r="G11" t="s">
        <v>3</v>
      </c>
      <c r="H11">
        <v>-778.69591000000003</v>
      </c>
      <c r="I11" t="s">
        <v>189</v>
      </c>
      <c r="J11">
        <v>-778.73252000000002</v>
      </c>
      <c r="S11" s="6"/>
    </row>
    <row r="12" spans="1:30" x14ac:dyDescent="0.2">
      <c r="C12" t="s">
        <v>127</v>
      </c>
      <c r="D12">
        <v>-778.76959999999997</v>
      </c>
      <c r="E12" t="s">
        <v>189</v>
      </c>
      <c r="F12">
        <v>-778.76960999999994</v>
      </c>
      <c r="G12" t="s">
        <v>164</v>
      </c>
      <c r="H12">
        <v>-778.69911999999999</v>
      </c>
      <c r="I12" t="s">
        <v>151</v>
      </c>
      <c r="J12">
        <v>-778.76089000000002</v>
      </c>
      <c r="S12" s="6"/>
    </row>
    <row r="13" spans="1:30" x14ac:dyDescent="0.2">
      <c r="C13" t="s">
        <v>131</v>
      </c>
      <c r="D13">
        <v>-778.76960999999994</v>
      </c>
      <c r="E13" t="s">
        <v>134</v>
      </c>
      <c r="F13">
        <v>-778.76963999999998</v>
      </c>
      <c r="G13" t="s">
        <v>205</v>
      </c>
      <c r="H13">
        <v>-778.71104000000003</v>
      </c>
      <c r="S13" s="6"/>
    </row>
    <row r="14" spans="1:30" x14ac:dyDescent="0.2">
      <c r="C14" t="s">
        <v>121</v>
      </c>
      <c r="D14">
        <v>-778.76963000000001</v>
      </c>
      <c r="E14" t="s">
        <v>194</v>
      </c>
      <c r="F14">
        <v>-778.76964999999996</v>
      </c>
      <c r="G14" t="s">
        <v>165</v>
      </c>
      <c r="H14">
        <v>-778.72015999999996</v>
      </c>
      <c r="S14" s="6"/>
    </row>
    <row r="15" spans="1:30" x14ac:dyDescent="0.2">
      <c r="C15" t="s">
        <v>133</v>
      </c>
      <c r="D15">
        <v>-778.76963999999998</v>
      </c>
      <c r="G15" t="s">
        <v>139</v>
      </c>
      <c r="H15">
        <v>-778.72017000000005</v>
      </c>
      <c r="S15" s="6"/>
    </row>
    <row r="16" spans="1:30" x14ac:dyDescent="0.2">
      <c r="C16" t="s">
        <v>134</v>
      </c>
      <c r="D16">
        <v>-778.76964999999996</v>
      </c>
      <c r="G16" t="s">
        <v>211</v>
      </c>
      <c r="H16">
        <v>-778.72248999999999</v>
      </c>
    </row>
    <row r="17" spans="1:39" x14ac:dyDescent="0.2">
      <c r="G17" t="s">
        <v>173</v>
      </c>
      <c r="H17">
        <v>-778.73271</v>
      </c>
    </row>
    <row r="18" spans="1:39" x14ac:dyDescent="0.2">
      <c r="A18" s="1"/>
      <c r="B18" s="1"/>
      <c r="G18" t="s">
        <v>134</v>
      </c>
      <c r="H18">
        <v>-778.73279000000002</v>
      </c>
    </row>
    <row r="19" spans="1:39" x14ac:dyDescent="0.2">
      <c r="G19" t="s">
        <v>161</v>
      </c>
      <c r="H19">
        <v>-778.76399000000004</v>
      </c>
      <c r="P19" s="1" t="s">
        <v>0</v>
      </c>
      <c r="X19" s="1"/>
      <c r="AD19" s="1" t="s">
        <v>263</v>
      </c>
    </row>
    <row r="20" spans="1:39" x14ac:dyDescent="0.2">
      <c r="G20" t="s">
        <v>193</v>
      </c>
      <c r="H20">
        <v>-778.76414999999997</v>
      </c>
      <c r="X20" s="1" t="s">
        <v>274</v>
      </c>
    </row>
    <row r="21" spans="1:39" x14ac:dyDescent="0.2">
      <c r="G21" t="s">
        <v>138</v>
      </c>
      <c r="H21">
        <v>-778.76891999999998</v>
      </c>
      <c r="Q21" s="1" t="s">
        <v>85</v>
      </c>
      <c r="R21" s="1" t="s">
        <v>86</v>
      </c>
      <c r="S21" s="1" t="s">
        <v>87</v>
      </c>
      <c r="T21" s="1" t="s">
        <v>88</v>
      </c>
      <c r="U21" s="1" t="s">
        <v>275</v>
      </c>
      <c r="X21" s="1" t="s">
        <v>85</v>
      </c>
      <c r="Y21" s="1" t="s">
        <v>86</v>
      </c>
      <c r="Z21" s="1" t="s">
        <v>87</v>
      </c>
      <c r="AA21" s="1" t="s">
        <v>88</v>
      </c>
      <c r="AB21" s="1" t="s">
        <v>275</v>
      </c>
    </row>
    <row r="22" spans="1:39" x14ac:dyDescent="0.2">
      <c r="G22" t="s">
        <v>122</v>
      </c>
      <c r="H22">
        <v>-778.76963999999998</v>
      </c>
      <c r="P22" s="1" t="s">
        <v>233</v>
      </c>
      <c r="Q22">
        <f>B11</f>
        <v>-589.83718999999996</v>
      </c>
      <c r="R22">
        <v>-589.81247770000004</v>
      </c>
      <c r="S22">
        <v>-589.70522459999995</v>
      </c>
      <c r="T22">
        <v>-589.47897290000003</v>
      </c>
      <c r="U22">
        <v>-589.23522019999996</v>
      </c>
      <c r="AD22" s="2">
        <v>-587.83096999999998</v>
      </c>
      <c r="AE22" s="2">
        <v>-587.80565000000001</v>
      </c>
      <c r="AF22" s="2">
        <v>-587.69893999999999</v>
      </c>
      <c r="AG22" s="2">
        <v>-587.49761999999998</v>
      </c>
    </row>
    <row r="23" spans="1:39" x14ac:dyDescent="0.2">
      <c r="P23" s="1" t="s">
        <v>234</v>
      </c>
      <c r="Q23">
        <f>Q22+$B$3</f>
        <v>-778.75975589999996</v>
      </c>
      <c r="R23">
        <f>R22+$B$3</f>
        <v>-778.73504360000004</v>
      </c>
      <c r="S23">
        <f>S22+$B$3</f>
        <v>-778.62779049999995</v>
      </c>
      <c r="T23">
        <f>T22+$B$3</f>
        <v>-778.40153880000003</v>
      </c>
      <c r="U23">
        <f>U22+$B$3</f>
        <v>-778.15778609999995</v>
      </c>
      <c r="X23" s="4">
        <f t="shared" ref="X23:AB26" si="0">(Q23-$Q$23)*$B$2</f>
        <v>0</v>
      </c>
      <c r="Y23" s="4">
        <f t="shared" si="0"/>
        <v>0.67246122267780117</v>
      </c>
      <c r="Z23" s="4">
        <f t="shared" si="0"/>
        <v>3.5909896786403479</v>
      </c>
      <c r="AA23" s="4">
        <f t="shared" si="0"/>
        <v>9.7476604383581886</v>
      </c>
      <c r="AB23" s="4">
        <f t="shared" si="0"/>
        <v>16.380561409680169</v>
      </c>
      <c r="AD23">
        <f>AD22+$AD$3</f>
        <v>-776.52547729999992</v>
      </c>
      <c r="AE23">
        <f t="shared" ref="AE23:AG23" si="1">AE22+$AD$3</f>
        <v>-776.50015729999996</v>
      </c>
      <c r="AF23">
        <f t="shared" si="1"/>
        <v>-776.39344729999993</v>
      </c>
      <c r="AG23">
        <f t="shared" si="1"/>
        <v>-776.19212730000004</v>
      </c>
      <c r="AI23" s="4">
        <f>(AD23-$AD$23)*$B$2</f>
        <v>0</v>
      </c>
      <c r="AJ23" s="4">
        <f>(AE23-$AD$23)*$B$2</f>
        <v>0.68899771199905169</v>
      </c>
      <c r="AK23" s="4">
        <f t="shared" ref="AK23:AL26" si="2">(AF23-$AD$23)*$B$2</f>
        <v>3.5927475479996218</v>
      </c>
      <c r="AL23" s="4">
        <f t="shared" si="2"/>
        <v>9.0709868599967933</v>
      </c>
      <c r="AM23" s="4"/>
    </row>
    <row r="24" spans="1:39" x14ac:dyDescent="0.2">
      <c r="P24" s="1" t="s">
        <v>78</v>
      </c>
      <c r="Q24">
        <v>-778.76964586500003</v>
      </c>
      <c r="R24">
        <v>-778.73727540499999</v>
      </c>
      <c r="S24">
        <v>-778.63031304000003</v>
      </c>
      <c r="T24">
        <v>-778.40678375300001</v>
      </c>
      <c r="U24">
        <v>-778.17734931500001</v>
      </c>
      <c r="W24" s="1" t="s">
        <v>78</v>
      </c>
      <c r="X24" s="4">
        <f t="shared" si="0"/>
        <v>-0.26912177159591388</v>
      </c>
      <c r="Y24" s="4">
        <f t="shared" si="0"/>
        <v>0.61173023774112811</v>
      </c>
      <c r="Z24" s="4">
        <f t="shared" si="0"/>
        <v>3.5223473291739986</v>
      </c>
      <c r="AA24" s="4">
        <f t="shared" si="0"/>
        <v>9.6049368753037268</v>
      </c>
      <c r="AB24" s="4">
        <f t="shared" si="0"/>
        <v>15.848215028384484</v>
      </c>
      <c r="AD24" s="2">
        <v>-776.53372999999999</v>
      </c>
      <c r="AE24" s="2">
        <v>-776.50738999999999</v>
      </c>
      <c r="AF24" s="2">
        <v>-776.39876000000004</v>
      </c>
      <c r="AG24" s="2">
        <v>-776.19875000000002</v>
      </c>
      <c r="AI24" s="4">
        <f t="shared" ref="AI24:AJ26" si="3">(AD24-$AD$23)*$B$2</f>
        <v>-0.22456917132193052</v>
      </c>
      <c r="AJ24" s="4">
        <f t="shared" si="3"/>
        <v>0.4921843726781972</v>
      </c>
      <c r="AK24" s="4">
        <f t="shared" si="2"/>
        <v>3.4481804806767897</v>
      </c>
      <c r="AL24" s="4">
        <f t="shared" si="2"/>
        <v>8.8907725966773405</v>
      </c>
      <c r="AM24" s="4"/>
    </row>
    <row r="25" spans="1:39" x14ac:dyDescent="0.2">
      <c r="P25" s="1" t="s">
        <v>79</v>
      </c>
      <c r="Q25">
        <v>-778.76088924299995</v>
      </c>
      <c r="R25">
        <v>-778.72779842900002</v>
      </c>
      <c r="S25">
        <v>-778.62506235599994</v>
      </c>
      <c r="T25">
        <v>-778.47939484599999</v>
      </c>
      <c r="U25">
        <v>-778.30259242299996</v>
      </c>
      <c r="W25" s="1" t="s">
        <v>79</v>
      </c>
      <c r="X25" s="4">
        <f t="shared" si="0"/>
        <v>-3.0840076378588765E-2</v>
      </c>
      <c r="Y25" s="4">
        <f t="shared" si="0"/>
        <v>0.86961391786200837</v>
      </c>
      <c r="Z25" s="4">
        <f t="shared" si="0"/>
        <v>3.665226841910814</v>
      </c>
      <c r="AA25" s="4">
        <f t="shared" si="0"/>
        <v>7.6290728570255331</v>
      </c>
      <c r="AB25" s="4">
        <f t="shared" si="0"/>
        <v>12.440149670733053</v>
      </c>
      <c r="AD25" s="2">
        <v>-776.52102000000002</v>
      </c>
      <c r="AE25" s="2">
        <v>-776.48996999999997</v>
      </c>
      <c r="AF25" s="2">
        <v>-776.39062000000001</v>
      </c>
      <c r="AG25" s="2">
        <v>-776.23946999999998</v>
      </c>
      <c r="AI25" s="4">
        <f t="shared" si="3"/>
        <v>0.12129026467725376</v>
      </c>
      <c r="AJ25" s="4">
        <f t="shared" si="3"/>
        <v>0.96621044467861994</v>
      </c>
      <c r="AK25" s="4">
        <f t="shared" si="2"/>
        <v>3.6696829046774915</v>
      </c>
      <c r="AL25" s="4">
        <f t="shared" si="2"/>
        <v>7.7827162446782987</v>
      </c>
      <c r="AM25" s="4"/>
    </row>
    <row r="26" spans="1:39" x14ac:dyDescent="0.2">
      <c r="P26" s="1" t="s">
        <v>80</v>
      </c>
      <c r="Q26">
        <v>-778.76415034399997</v>
      </c>
      <c r="R26">
        <v>-778.73981512099999</v>
      </c>
      <c r="S26">
        <v>-778.636208141</v>
      </c>
      <c r="T26">
        <v>-778.48343148599997</v>
      </c>
      <c r="U26">
        <v>-778.31160038200005</v>
      </c>
      <c r="W26" s="1" t="s">
        <v>80</v>
      </c>
      <c r="X26" s="4">
        <f t="shared" si="0"/>
        <v>-0.11957985235075944</v>
      </c>
      <c r="Y26" s="4">
        <f t="shared" si="0"/>
        <v>0.54262050183549726</v>
      </c>
      <c r="Z26" s="4">
        <f t="shared" si="0"/>
        <v>3.3619321988033617</v>
      </c>
      <c r="AA26" s="4">
        <f t="shared" si="0"/>
        <v>7.5192294240020461</v>
      </c>
      <c r="AB26" s="4">
        <f t="shared" si="0"/>
        <v>12.195028693606289</v>
      </c>
      <c r="AD26" s="2">
        <v>-776.53372999999999</v>
      </c>
      <c r="AE26" s="2">
        <v>-776.49099999999999</v>
      </c>
      <c r="AF26" s="2">
        <v>-776.40053999999998</v>
      </c>
      <c r="AG26" s="2">
        <v>-776.24703</v>
      </c>
      <c r="AI26" s="4">
        <f t="shared" si="3"/>
        <v>-0.22456917132193052</v>
      </c>
      <c r="AJ26" s="4">
        <f t="shared" si="3"/>
        <v>0.93818249667823084</v>
      </c>
      <c r="AK26" s="4">
        <f t="shared" si="2"/>
        <v>3.3997438326784297</v>
      </c>
      <c r="AL26" s="4">
        <f t="shared" si="2"/>
        <v>7.5769965486779656</v>
      </c>
      <c r="AM26" s="4"/>
    </row>
    <row r="29" spans="1:39" x14ac:dyDescent="0.2">
      <c r="W29" s="1"/>
      <c r="X29" s="5"/>
      <c r="Y29" s="5"/>
      <c r="Z29" s="5"/>
      <c r="AA29" s="5"/>
      <c r="AB29" s="5"/>
    </row>
    <row r="30" spans="1:39" x14ac:dyDescent="0.2">
      <c r="W30" s="1"/>
      <c r="X30" s="5"/>
      <c r="Y30" s="5"/>
      <c r="Z30" s="5"/>
      <c r="AA30" s="5"/>
      <c r="AB30" s="5"/>
    </row>
    <row r="31" spans="1:39" x14ac:dyDescent="0.2">
      <c r="Q31" s="1" t="s">
        <v>249</v>
      </c>
      <c r="R31" s="1" t="s">
        <v>249</v>
      </c>
      <c r="S31" s="1" t="s">
        <v>267</v>
      </c>
      <c r="T31" s="21" t="s">
        <v>252</v>
      </c>
      <c r="U31" s="21" t="s">
        <v>252</v>
      </c>
      <c r="V31" s="21" t="s">
        <v>253</v>
      </c>
      <c r="W31" s="21" t="s">
        <v>254</v>
      </c>
      <c r="X31" s="1" t="s">
        <v>112</v>
      </c>
      <c r="Y31" s="22" t="s">
        <v>255</v>
      </c>
      <c r="Z31" s="22" t="s">
        <v>256</v>
      </c>
      <c r="AA31" s="1" t="s">
        <v>262</v>
      </c>
      <c r="AB31" s="1" t="s">
        <v>258</v>
      </c>
      <c r="AC31" s="1" t="s">
        <v>274</v>
      </c>
      <c r="AD31" s="1" t="s">
        <v>265</v>
      </c>
    </row>
    <row r="32" spans="1:39" x14ac:dyDescent="0.2">
      <c r="P32" s="1" t="s">
        <v>257</v>
      </c>
      <c r="Y32">
        <v>-0.19871</v>
      </c>
      <c r="Z32">
        <v>-0.13205</v>
      </c>
      <c r="AA32" s="5"/>
      <c r="AB32" s="5"/>
      <c r="AC32" s="5"/>
      <c r="AD32" s="5"/>
    </row>
    <row r="33" spans="16:30" x14ac:dyDescent="0.2">
      <c r="P33" s="1" t="s">
        <v>78</v>
      </c>
      <c r="Q33">
        <v>1.1850000000000001</v>
      </c>
      <c r="R33">
        <v>1.1910000000000001</v>
      </c>
      <c r="S33">
        <v>179.76</v>
      </c>
      <c r="T33">
        <v>599.04259999999999</v>
      </c>
      <c r="U33">
        <v>606.02670000000001</v>
      </c>
      <c r="V33">
        <v>1292.0351000000001</v>
      </c>
      <c r="W33">
        <v>2330.8051999999998</v>
      </c>
      <c r="X33" s="1"/>
      <c r="Y33">
        <v>-0.19227</v>
      </c>
      <c r="Z33">
        <v>-0.11502999999999999</v>
      </c>
      <c r="AA33" s="6">
        <f>X41</f>
        <v>-8.7007000000000015E-2</v>
      </c>
      <c r="AB33" s="6">
        <f>Y41</f>
        <v>8.697000000000002E-2</v>
      </c>
      <c r="AC33" s="6">
        <f>X24</f>
        <v>-0.26912177159591388</v>
      </c>
      <c r="AD33" s="6">
        <f>AC41</f>
        <v>-0.2692605507546354</v>
      </c>
    </row>
    <row r="34" spans="16:30" x14ac:dyDescent="0.2">
      <c r="P34" s="1" t="s">
        <v>79</v>
      </c>
      <c r="Q34">
        <v>1.208</v>
      </c>
      <c r="R34">
        <v>1.2290000000000001</v>
      </c>
      <c r="S34">
        <v>152.91</v>
      </c>
      <c r="T34">
        <v>436.15019999999998</v>
      </c>
      <c r="U34">
        <v>508.512</v>
      </c>
      <c r="V34">
        <v>1154.057</v>
      </c>
      <c r="W34">
        <v>2026.4268</v>
      </c>
      <c r="X34">
        <v>-128.61369999999999</v>
      </c>
      <c r="Y34">
        <v>-0.21048</v>
      </c>
      <c r="Z34">
        <v>-0.13477</v>
      </c>
      <c r="AA34" s="6">
        <f t="shared" ref="AA34:AB34" si="4">X42</f>
        <v>0.15080800000000003</v>
      </c>
      <c r="AB34" s="6">
        <f t="shared" si="4"/>
        <v>-0.150616</v>
      </c>
      <c r="AC34" s="6">
        <f t="shared" ref="AC34:AC35" si="5">X25</f>
        <v>-3.0840076378588765E-2</v>
      </c>
      <c r="AD34" s="6">
        <f t="shared" ref="AD34:AD35" si="6">AC42</f>
        <v>0.48359250046128743</v>
      </c>
    </row>
    <row r="35" spans="16:30" x14ac:dyDescent="0.2">
      <c r="P35" s="1" t="s">
        <v>80</v>
      </c>
      <c r="Q35">
        <v>1.23</v>
      </c>
      <c r="R35">
        <v>1.2529999999999999</v>
      </c>
      <c r="S35">
        <v>141.94</v>
      </c>
      <c r="T35">
        <v>511.5317</v>
      </c>
      <c r="U35">
        <v>603.26980000000003</v>
      </c>
      <c r="V35">
        <v>1156.3699999999999</v>
      </c>
      <c r="W35">
        <v>1826.6213</v>
      </c>
      <c r="Y35">
        <v>-0.22555</v>
      </c>
      <c r="Z35">
        <v>-0.14197000000000001</v>
      </c>
      <c r="AA35" s="6">
        <f t="shared" ref="AA35:AB35" si="7">X43</f>
        <v>0.291904</v>
      </c>
      <c r="AB35" s="6">
        <f t="shared" si="7"/>
        <v>-0.29150700000000002</v>
      </c>
      <c r="AC35" s="6">
        <f t="shared" si="5"/>
        <v>-0.11957985235075944</v>
      </c>
      <c r="AD35" s="6">
        <f t="shared" si="6"/>
        <v>0.82332657809163134</v>
      </c>
    </row>
    <row r="36" spans="16:30" x14ac:dyDescent="0.2">
      <c r="W36" s="5"/>
      <c r="X36" s="5"/>
      <c r="Y36" s="5"/>
    </row>
    <row r="37" spans="16:30" x14ac:dyDescent="0.2">
      <c r="Y37" s="5"/>
    </row>
    <row r="38" spans="16:30" x14ac:dyDescent="0.2">
      <c r="X38" s="1" t="s">
        <v>262</v>
      </c>
      <c r="Y38" s="1" t="s">
        <v>258</v>
      </c>
      <c r="AA38" s="1" t="s">
        <v>266</v>
      </c>
      <c r="AB38" s="1" t="s">
        <v>264</v>
      </c>
      <c r="AC38" s="1" t="s">
        <v>265</v>
      </c>
    </row>
    <row r="39" spans="16:30" x14ac:dyDescent="0.2">
      <c r="Q39" s="24" t="s">
        <v>259</v>
      </c>
      <c r="R39" s="24"/>
      <c r="S39" s="24"/>
      <c r="T39" s="24"/>
      <c r="U39" s="23" t="s">
        <v>260</v>
      </c>
      <c r="V39" s="5" t="s">
        <v>261</v>
      </c>
      <c r="W39" s="5" t="s">
        <v>261</v>
      </c>
    </row>
    <row r="40" spans="16:30" x14ac:dyDescent="0.2">
      <c r="P40" s="1" t="s">
        <v>257</v>
      </c>
      <c r="Q40">
        <v>-0.107444</v>
      </c>
      <c r="R40">
        <v>0.110869</v>
      </c>
      <c r="S40">
        <v>-0.10745300000000001</v>
      </c>
      <c r="T40">
        <v>0.11047899999999999</v>
      </c>
      <c r="U40">
        <v>0.32795800000000003</v>
      </c>
      <c r="V40">
        <v>-0.16397100000000001</v>
      </c>
      <c r="W40">
        <v>-0.16397100000000001</v>
      </c>
    </row>
    <row r="41" spans="16:30" x14ac:dyDescent="0.2">
      <c r="P41" s="1" t="s">
        <v>78</v>
      </c>
      <c r="Q41">
        <v>-0.12245499999999999</v>
      </c>
      <c r="R41">
        <v>8.4254999999999997E-2</v>
      </c>
      <c r="S41">
        <v>-0.136212</v>
      </c>
      <c r="T41">
        <v>8.7404999999999997E-2</v>
      </c>
      <c r="U41">
        <v>0.352132</v>
      </c>
      <c r="V41">
        <v>-0.13354199999999999</v>
      </c>
      <c r="W41">
        <v>-0.13161999999999999</v>
      </c>
      <c r="X41" s="6">
        <f>SUM(Q41:T41)</f>
        <v>-8.7007000000000015E-2</v>
      </c>
      <c r="Y41" s="6">
        <f>SUM(U41:W41)</f>
        <v>8.697000000000002E-2</v>
      </c>
      <c r="AA41">
        <v>-589.837129</v>
      </c>
      <c r="AB41">
        <v>-188.92250999999999</v>
      </c>
      <c r="AC41" s="6">
        <f>X24-((AA41-$Q$22)-(AB41-$B$3))*$B$2</f>
        <v>-0.2692605507546354</v>
      </c>
    </row>
    <row r="42" spans="16:30" x14ac:dyDescent="0.2">
      <c r="P42" s="1" t="s">
        <v>79</v>
      </c>
      <c r="Q42">
        <v>-4.3762000000000002E-2</v>
      </c>
      <c r="R42">
        <v>0.13614200000000001</v>
      </c>
      <c r="S42">
        <v>-3.2204999999999998E-2</v>
      </c>
      <c r="T42">
        <v>9.0633000000000005E-2</v>
      </c>
      <c r="U42">
        <v>0.23099800000000001</v>
      </c>
      <c r="V42">
        <v>-0.19906799999999999</v>
      </c>
      <c r="W42">
        <v>-0.18254600000000001</v>
      </c>
      <c r="X42" s="6">
        <f t="shared" ref="X42:X43" si="8">SUM(Q42:T42)</f>
        <v>0.15080800000000003</v>
      </c>
      <c r="Y42" s="6">
        <f>SUM(U42:W42)</f>
        <v>-0.150616</v>
      </c>
      <c r="AA42">
        <v>-589.83588299999997</v>
      </c>
      <c r="AB42">
        <v>-188.902354</v>
      </c>
      <c r="AC42" s="6">
        <f t="shared" ref="AC42:AC43" si="9">X25-((AA42-$Q$22)-(AB42-$B$3))*$B$2</f>
        <v>0.48359250046128743</v>
      </c>
    </row>
    <row r="43" spans="16:30" x14ac:dyDescent="0.2">
      <c r="P43" s="1" t="s">
        <v>80</v>
      </c>
      <c r="Q43">
        <v>4.3621E-2</v>
      </c>
      <c r="R43">
        <v>0.183394</v>
      </c>
      <c r="S43">
        <v>2.3937E-2</v>
      </c>
      <c r="T43">
        <v>4.0952000000000002E-2</v>
      </c>
      <c r="U43">
        <v>0.173871</v>
      </c>
      <c r="V43">
        <v>-0.236875</v>
      </c>
      <c r="W43">
        <v>-0.22850300000000001</v>
      </c>
      <c r="X43" s="6">
        <f t="shared" si="8"/>
        <v>0.291904</v>
      </c>
      <c r="Y43" s="6">
        <f>SUM(U43:W43)</f>
        <v>-0.29150700000000002</v>
      </c>
      <c r="AA43">
        <v>-589.83040400000004</v>
      </c>
      <c r="AB43">
        <v>-188.88112899999999</v>
      </c>
      <c r="AC43" s="6">
        <f t="shared" si="9"/>
        <v>0.82332657809163134</v>
      </c>
    </row>
  </sheetData>
  <mergeCells count="1">
    <mergeCell ref="Q39:T3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A39A5-159B-DD41-9B07-F5659D71B749}">
  <dimension ref="B3:K10"/>
  <sheetViews>
    <sheetView workbookViewId="0">
      <selection activeCell="B4" sqref="B4:B10"/>
    </sheetView>
  </sheetViews>
  <sheetFormatPr baseColWidth="10" defaultRowHeight="16" x14ac:dyDescent="0.2"/>
  <sheetData>
    <row r="3" spans="2:11" x14ac:dyDescent="0.2">
      <c r="B3" s="11"/>
      <c r="C3" s="11" t="s">
        <v>237</v>
      </c>
      <c r="D3" s="11" t="s">
        <v>238</v>
      </c>
      <c r="E3" s="11" t="s">
        <v>236</v>
      </c>
      <c r="F3" s="11" t="s">
        <v>239</v>
      </c>
      <c r="H3" s="21" t="s">
        <v>254</v>
      </c>
      <c r="I3" s="1" t="s">
        <v>112</v>
      </c>
      <c r="J3" s="22" t="s">
        <v>255</v>
      </c>
      <c r="K3" s="22" t="s">
        <v>256</v>
      </c>
    </row>
    <row r="4" spans="2:11" x14ac:dyDescent="0.2">
      <c r="B4" s="11" t="s">
        <v>1</v>
      </c>
      <c r="C4" s="11">
        <v>-0.29061716683882688</v>
      </c>
      <c r="D4" s="11">
        <v>-2.4249181954392873</v>
      </c>
      <c r="E4" s="11">
        <v>-4.6005835771995676</v>
      </c>
      <c r="F4" s="26">
        <v>-6.6142470929791912</v>
      </c>
      <c r="H4">
        <v>2316.8802999999998</v>
      </c>
      <c r="J4">
        <v>-0.15570000000000001</v>
      </c>
      <c r="K4">
        <v>-8.4669999999999995E-2</v>
      </c>
    </row>
    <row r="5" spans="2:11" x14ac:dyDescent="0.2">
      <c r="B5" s="11" t="s">
        <v>181</v>
      </c>
      <c r="C5" s="11">
        <v>-0.23691232586791588</v>
      </c>
      <c r="D5" s="11">
        <v>-1.7525232874285357</v>
      </c>
      <c r="E5" s="11">
        <v>-3.2746638628908813</v>
      </c>
      <c r="F5" s="26">
        <v>-4.6658734575438627</v>
      </c>
      <c r="H5">
        <v>2333.3912999999998</v>
      </c>
      <c r="J5">
        <v>-0.14407</v>
      </c>
      <c r="K5">
        <v>-8.8169999999999998E-2</v>
      </c>
    </row>
    <row r="6" spans="2:11" x14ac:dyDescent="0.2">
      <c r="B6" s="11" t="s">
        <v>118</v>
      </c>
      <c r="C6" s="11">
        <v>-0.48332699687735792</v>
      </c>
      <c r="D6" s="11">
        <v>-2.0052255251574951</v>
      </c>
      <c r="E6" s="26">
        <v>-2.9492775639591589</v>
      </c>
      <c r="F6" s="11">
        <v>-1.4101622563594889</v>
      </c>
      <c r="H6">
        <v>2323.6482999999998</v>
      </c>
      <c r="J6">
        <v>-0.18024999999999999</v>
      </c>
      <c r="K6">
        <v>-0.12753</v>
      </c>
    </row>
    <row r="7" spans="2:11" x14ac:dyDescent="0.2">
      <c r="B7" s="11" t="s">
        <v>90</v>
      </c>
      <c r="C7" s="11">
        <v>-0.34931258804067478</v>
      </c>
      <c r="D7" s="11">
        <v>-0.9355075963984878</v>
      </c>
      <c r="E7" s="26">
        <v>-1.1228594623987906</v>
      </c>
      <c r="F7" s="11">
        <v>0.79408891119977154</v>
      </c>
      <c r="H7">
        <v>2322.0275999999999</v>
      </c>
      <c r="J7">
        <v>-0.19903000000000001</v>
      </c>
      <c r="K7">
        <v>-0.11026</v>
      </c>
    </row>
    <row r="8" spans="2:11" x14ac:dyDescent="0.2">
      <c r="B8" s="11" t="s">
        <v>216</v>
      </c>
      <c r="C8" s="11">
        <v>-0.33324650564839264</v>
      </c>
      <c r="D8" s="26">
        <v>-0.94754459323470719</v>
      </c>
      <c r="E8" s="11">
        <v>-0.80243740286779908</v>
      </c>
      <c r="F8" s="11">
        <v>3.3022138391386164</v>
      </c>
      <c r="H8">
        <v>2322.2838999999999</v>
      </c>
      <c r="J8">
        <v>-0.20193</v>
      </c>
      <c r="K8">
        <v>-0.15598999999999999</v>
      </c>
    </row>
    <row r="9" spans="2:11" x14ac:dyDescent="0.2">
      <c r="B9" s="11" t="s">
        <v>233</v>
      </c>
      <c r="C9" s="11">
        <v>-0.26912177159591388</v>
      </c>
      <c r="D9" s="26">
        <v>-0.26912177159591388</v>
      </c>
      <c r="E9" s="17"/>
      <c r="F9" s="17"/>
      <c r="H9">
        <v>2329.6922</v>
      </c>
      <c r="I9" s="1"/>
      <c r="J9">
        <v>-0.22270000000000001</v>
      </c>
      <c r="K9">
        <v>-0.15534999999999999</v>
      </c>
    </row>
    <row r="10" spans="2:11" x14ac:dyDescent="0.2">
      <c r="B10" s="11" t="s">
        <v>231</v>
      </c>
      <c r="C10" s="11">
        <v>-0.4300348470342904</v>
      </c>
      <c r="D10" s="26">
        <v>-1.206815928898616</v>
      </c>
      <c r="E10" s="26">
        <v>-1.2182246098935665</v>
      </c>
      <c r="F10" s="11">
        <v>2.8366378669195544</v>
      </c>
      <c r="H10">
        <v>2330.8051999999998</v>
      </c>
      <c r="I10" s="1"/>
      <c r="J10">
        <v>-0.19227</v>
      </c>
      <c r="K10">
        <v>-0.11502999999999999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5ADEF-5547-8B48-945E-C7B970D4CBD6}">
  <dimension ref="A1:AC26"/>
  <sheetViews>
    <sheetView topLeftCell="C1" workbookViewId="0">
      <selection activeCell="R24" sqref="R24"/>
    </sheetView>
  </sheetViews>
  <sheetFormatPr baseColWidth="10" defaultRowHeight="16" x14ac:dyDescent="0.2"/>
  <sheetData>
    <row r="1" spans="1:29" x14ac:dyDescent="0.2">
      <c r="A1" s="11"/>
      <c r="B1" s="11"/>
      <c r="C1" s="18"/>
      <c r="D1" s="18"/>
      <c r="E1" s="18"/>
      <c r="F1" s="18"/>
      <c r="G1" s="11"/>
      <c r="H1" s="11" t="s">
        <v>250</v>
      </c>
      <c r="I1" s="11"/>
      <c r="J1" s="11"/>
      <c r="K1" s="11" t="s">
        <v>251</v>
      </c>
    </row>
    <row r="2" spans="1:29" x14ac:dyDescent="0.2">
      <c r="A2" s="11"/>
      <c r="B2" s="11"/>
      <c r="C2" s="18" t="s">
        <v>240</v>
      </c>
      <c r="D2" s="18" t="s">
        <v>240</v>
      </c>
      <c r="E2" s="18" t="s">
        <v>241</v>
      </c>
      <c r="F2" s="18" t="s">
        <v>242</v>
      </c>
      <c r="G2" s="18"/>
      <c r="H2" s="11" t="s">
        <v>243</v>
      </c>
      <c r="I2" s="11" t="s">
        <v>244</v>
      </c>
      <c r="J2" s="11"/>
      <c r="K2" s="11" t="s">
        <v>243</v>
      </c>
      <c r="L2" s="11" t="s">
        <v>244</v>
      </c>
      <c r="N2" s="11" t="s">
        <v>245</v>
      </c>
      <c r="Q2" s="21" t="s">
        <v>254</v>
      </c>
      <c r="R2" s="1" t="s">
        <v>272</v>
      </c>
      <c r="S2" s="1" t="s">
        <v>273</v>
      </c>
      <c r="T2" s="22" t="s">
        <v>255</v>
      </c>
      <c r="U2" s="22" t="s">
        <v>256</v>
      </c>
      <c r="V2" s="22"/>
      <c r="W2" s="22"/>
      <c r="X2" s="22"/>
      <c r="Y2" s="22"/>
      <c r="AA2" t="s">
        <v>268</v>
      </c>
      <c r="AB2" t="s">
        <v>269</v>
      </c>
    </row>
    <row r="3" spans="1:29" x14ac:dyDescent="0.2">
      <c r="A3" s="12" t="s">
        <v>77</v>
      </c>
      <c r="B3" s="11"/>
      <c r="C3" s="19">
        <v>622</v>
      </c>
      <c r="D3" s="19">
        <v>622</v>
      </c>
      <c r="E3" s="19">
        <v>1283</v>
      </c>
      <c r="F3" s="19">
        <v>2319</v>
      </c>
      <c r="G3" s="11"/>
      <c r="H3" s="11">
        <v>-3.2800000000000003E-2</v>
      </c>
      <c r="I3" s="11">
        <f>H3-H$3</f>
        <v>0</v>
      </c>
      <c r="J3" s="11"/>
      <c r="K3" s="20">
        <f t="shared" ref="K3:L10" si="0">H3*27.2116</f>
        <v>-0.89254048000000008</v>
      </c>
      <c r="L3" s="20">
        <f t="shared" si="0"/>
        <v>0</v>
      </c>
    </row>
    <row r="4" spans="1:29" x14ac:dyDescent="0.2">
      <c r="A4" s="11" t="s">
        <v>1</v>
      </c>
      <c r="B4" s="11"/>
      <c r="C4" s="18">
        <v>546</v>
      </c>
      <c r="D4" s="18">
        <v>547</v>
      </c>
      <c r="E4" s="18">
        <v>1256</v>
      </c>
      <c r="F4" s="18">
        <v>2317</v>
      </c>
      <c r="G4" s="11"/>
      <c r="H4" s="11">
        <v>-8.4669999999999995E-2</v>
      </c>
      <c r="I4" s="11">
        <f t="shared" ref="I4:I10" si="1">H4-H$3</f>
        <v>-5.1869999999999993E-2</v>
      </c>
      <c r="J4" s="11"/>
      <c r="K4" s="20">
        <f t="shared" si="0"/>
        <v>-2.3040061719999998</v>
      </c>
      <c r="L4" s="20">
        <f t="shared" si="0"/>
        <v>-1.4114656919999999</v>
      </c>
      <c r="N4" s="11" t="s">
        <v>247</v>
      </c>
      <c r="P4" s="11" t="s">
        <v>1</v>
      </c>
      <c r="Q4">
        <v>2316.8802999999998</v>
      </c>
      <c r="R4" s="6">
        <v>9.7666000000000031E-2</v>
      </c>
      <c r="S4" s="6">
        <f>'Nb4'!X51</f>
        <v>-0.57743</v>
      </c>
      <c r="T4">
        <v>-0.15570000000000001</v>
      </c>
      <c r="U4">
        <v>-8.4669999999999995E-2</v>
      </c>
      <c r="V4" s="6">
        <v>9.7666000000000031E-2</v>
      </c>
      <c r="W4" s="6">
        <f>T4*27.2116</f>
        <v>-4.23684612</v>
      </c>
      <c r="X4" s="6">
        <f>U4*27.2116</f>
        <v>-2.3040061719999998</v>
      </c>
      <c r="Z4">
        <f>T4-U4</f>
        <v>-7.103000000000001E-2</v>
      </c>
      <c r="AA4">
        <v>9.7399999999999987E-3</v>
      </c>
      <c r="AB4">
        <v>3.9600000000000052E-3</v>
      </c>
      <c r="AC4" s="11" t="s">
        <v>247</v>
      </c>
    </row>
    <row r="5" spans="1:29" x14ac:dyDescent="0.2">
      <c r="A5" s="11" t="s">
        <v>181</v>
      </c>
      <c r="B5" s="11"/>
      <c r="C5" s="18">
        <v>471</v>
      </c>
      <c r="D5" s="18">
        <v>540</v>
      </c>
      <c r="E5" s="18">
        <v>1251</v>
      </c>
      <c r="F5" s="18">
        <v>2333</v>
      </c>
      <c r="G5" s="11"/>
      <c r="H5" s="11">
        <v>-8.8169999999999998E-2</v>
      </c>
      <c r="I5" s="11">
        <f t="shared" si="1"/>
        <v>-5.5369999999999996E-2</v>
      </c>
      <c r="J5" s="11"/>
      <c r="K5" s="20">
        <f t="shared" si="0"/>
        <v>-2.3992467720000001</v>
      </c>
      <c r="L5" s="20">
        <f t="shared" si="0"/>
        <v>-1.5067062919999998</v>
      </c>
      <c r="N5" s="11" t="s">
        <v>247</v>
      </c>
      <c r="P5" s="11" t="s">
        <v>181</v>
      </c>
      <c r="Q5">
        <v>2333.3912999999998</v>
      </c>
      <c r="R5" s="6">
        <v>9.6846000000000015E-2</v>
      </c>
      <c r="S5" s="6">
        <f>'Mo4'!X59</f>
        <v>-0.48794999999999999</v>
      </c>
      <c r="T5">
        <v>-0.14407</v>
      </c>
      <c r="U5">
        <v>-8.8169999999999998E-2</v>
      </c>
      <c r="V5" s="6">
        <v>9.6846000000000015E-2</v>
      </c>
      <c r="W5" s="6">
        <f>T5*27.2116</f>
        <v>-3.9203752120000002</v>
      </c>
      <c r="X5" s="6">
        <f>U5*27.2116</f>
        <v>-2.3992467720000001</v>
      </c>
      <c r="Z5">
        <f t="shared" ref="Z5:Z10" si="2">T5-U5</f>
        <v>-5.5900000000000005E-2</v>
      </c>
      <c r="AA5">
        <v>3.1799999999999995E-2</v>
      </c>
      <c r="AB5">
        <v>9.7099999999999964E-3</v>
      </c>
      <c r="AC5" s="11" t="s">
        <v>247</v>
      </c>
    </row>
    <row r="6" spans="1:29" x14ac:dyDescent="0.2">
      <c r="A6" s="11" t="s">
        <v>118</v>
      </c>
      <c r="B6" s="11"/>
      <c r="C6" s="18">
        <v>527</v>
      </c>
      <c r="D6" s="18">
        <v>579</v>
      </c>
      <c r="E6" s="18">
        <v>1268</v>
      </c>
      <c r="F6" s="18">
        <v>2324</v>
      </c>
      <c r="G6" s="11"/>
      <c r="H6" s="11">
        <v>-7.8659999999999994E-2</v>
      </c>
      <c r="I6" s="11">
        <f t="shared" si="1"/>
        <v>-4.5859999999999991E-2</v>
      </c>
      <c r="J6" s="11"/>
      <c r="K6" s="20">
        <f t="shared" si="0"/>
        <v>-2.1404644559999997</v>
      </c>
      <c r="L6" s="20">
        <f t="shared" si="0"/>
        <v>-1.2479239759999998</v>
      </c>
      <c r="N6" s="11" t="s">
        <v>248</v>
      </c>
      <c r="P6" s="11" t="s">
        <v>118</v>
      </c>
      <c r="Q6">
        <v>2323.6482999999998</v>
      </c>
      <c r="R6" s="6">
        <v>0.12471200000000002</v>
      </c>
      <c r="S6" s="6">
        <f>'Ru4'!Z63</f>
        <v>-0.35430800000000001</v>
      </c>
      <c r="T6">
        <v>-0.18024999999999999</v>
      </c>
      <c r="U6">
        <v>-0.12753</v>
      </c>
      <c r="V6" s="6">
        <v>0.12471200000000002</v>
      </c>
      <c r="W6" s="6">
        <f>T6*27.2116</f>
        <v>-4.9048908999999998</v>
      </c>
      <c r="X6" s="6">
        <f>U6*27.2116</f>
        <v>-3.4702953480000001</v>
      </c>
      <c r="Z6">
        <f t="shared" si="2"/>
        <v>-5.2719999999999989E-2</v>
      </c>
      <c r="AA6">
        <v>9.330000000000005E-3</v>
      </c>
      <c r="AB6">
        <v>1.0929999999999995E-2</v>
      </c>
      <c r="AC6" s="11" t="s">
        <v>248</v>
      </c>
    </row>
    <row r="7" spans="1:29" x14ac:dyDescent="0.2">
      <c r="A7" s="11" t="s">
        <v>90</v>
      </c>
      <c r="B7" s="11"/>
      <c r="C7" s="18">
        <v>572</v>
      </c>
      <c r="D7" s="18">
        <v>587</v>
      </c>
      <c r="E7" s="18">
        <v>1275</v>
      </c>
      <c r="F7" s="18">
        <v>2322</v>
      </c>
      <c r="G7" s="11"/>
      <c r="H7" s="11">
        <v>-5.1200000000000002E-2</v>
      </c>
      <c r="I7" s="11">
        <f t="shared" si="1"/>
        <v>-1.84E-2</v>
      </c>
      <c r="J7" s="11"/>
      <c r="K7" s="20">
        <f t="shared" si="0"/>
        <v>-1.3932339200000001</v>
      </c>
      <c r="L7" s="20">
        <f t="shared" si="0"/>
        <v>-0.50069344000000005</v>
      </c>
      <c r="N7" s="11" t="s">
        <v>77</v>
      </c>
      <c r="P7" s="11" t="s">
        <v>90</v>
      </c>
      <c r="Q7">
        <v>2322.0275999999999</v>
      </c>
      <c r="R7" s="6">
        <v>9.7000000000000003E-2</v>
      </c>
      <c r="S7" s="6">
        <f>'Rh4'!Y57</f>
        <v>-0.29861899999999997</v>
      </c>
      <c r="T7">
        <v>-0.19903000000000001</v>
      </c>
      <c r="U7">
        <v>-0.11026</v>
      </c>
      <c r="V7" s="6">
        <v>9.7000000000000003E-2</v>
      </c>
      <c r="W7" s="6">
        <f>T7*27.2116</f>
        <v>-5.4159247480000001</v>
      </c>
      <c r="X7" s="6">
        <f>U7*27.2116</f>
        <v>-3.0003510160000002</v>
      </c>
      <c r="Z7">
        <f t="shared" si="2"/>
        <v>-8.8770000000000016E-2</v>
      </c>
      <c r="AA7">
        <v>8.2299999999999873E-3</v>
      </c>
      <c r="AB7">
        <v>3.2299999999999968E-3</v>
      </c>
      <c r="AC7" s="11" t="s">
        <v>77</v>
      </c>
    </row>
    <row r="8" spans="1:29" x14ac:dyDescent="0.2">
      <c r="A8" s="11" t="s">
        <v>216</v>
      </c>
      <c r="B8" s="11"/>
      <c r="C8" s="18">
        <v>581</v>
      </c>
      <c r="D8" s="18">
        <v>585</v>
      </c>
      <c r="E8" s="18">
        <v>1277</v>
      </c>
      <c r="F8" s="18">
        <v>2322</v>
      </c>
      <c r="G8" s="11"/>
      <c r="H8" s="11">
        <v>-5.5039999999999999E-2</v>
      </c>
      <c r="I8" s="11">
        <f t="shared" si="1"/>
        <v>-2.2239999999999996E-2</v>
      </c>
      <c r="J8" s="11"/>
      <c r="K8" s="20">
        <f t="shared" si="0"/>
        <v>-1.4977264640000001</v>
      </c>
      <c r="L8" s="20">
        <f t="shared" si="0"/>
        <v>-0.6051859839999999</v>
      </c>
      <c r="N8" s="11" t="s">
        <v>77</v>
      </c>
      <c r="P8" s="11" t="s">
        <v>216</v>
      </c>
      <c r="Q8">
        <v>2322.2838999999999</v>
      </c>
      <c r="R8" s="6">
        <v>8.002799999999996E-2</v>
      </c>
      <c r="S8" s="6">
        <f>'Pd4'!Y65</f>
        <v>-6.4369999999999983E-3</v>
      </c>
      <c r="T8">
        <v>-0.20193</v>
      </c>
      <c r="U8">
        <v>-0.15598999999999999</v>
      </c>
      <c r="V8" s="6">
        <v>8.002799999999996E-2</v>
      </c>
      <c r="W8" s="6">
        <f>T8*27.2116</f>
        <v>-5.4948383879999998</v>
      </c>
      <c r="X8" s="6">
        <f>U8*27.2116</f>
        <v>-4.2447374839999998</v>
      </c>
      <c r="Z8">
        <f t="shared" si="2"/>
        <v>-4.5940000000000009E-2</v>
      </c>
      <c r="AA8">
        <v>8.0800000000000038E-3</v>
      </c>
      <c r="AB8">
        <v>8.2300000000000151E-3</v>
      </c>
      <c r="AC8" s="11" t="s">
        <v>77</v>
      </c>
    </row>
    <row r="9" spans="1:29" x14ac:dyDescent="0.2">
      <c r="A9" s="11" t="s">
        <v>233</v>
      </c>
      <c r="B9" s="11"/>
      <c r="C9" s="18">
        <v>599</v>
      </c>
      <c r="D9" s="18">
        <v>606</v>
      </c>
      <c r="E9" s="18">
        <v>1292</v>
      </c>
      <c r="F9" s="18">
        <v>2331</v>
      </c>
      <c r="G9" s="11"/>
      <c r="H9" s="11">
        <v>-6.6960000000000006E-2</v>
      </c>
      <c r="I9" s="11">
        <f t="shared" si="1"/>
        <v>-3.4160000000000003E-2</v>
      </c>
      <c r="J9" s="11"/>
      <c r="K9" s="20">
        <f t="shared" si="0"/>
        <v>-1.8220887360000002</v>
      </c>
      <c r="L9" s="20">
        <f t="shared" si="0"/>
        <v>-0.92954825600000013</v>
      </c>
      <c r="N9" s="11" t="s">
        <v>77</v>
      </c>
      <c r="P9" s="11" t="s">
        <v>233</v>
      </c>
      <c r="Q9">
        <v>2329.6922</v>
      </c>
      <c r="R9" s="28">
        <v>8.697000000000002E-2</v>
      </c>
      <c r="S9" s="28">
        <f>'Ag4'!Y42</f>
        <v>-0.150616</v>
      </c>
      <c r="T9">
        <v>-0.19227</v>
      </c>
      <c r="U9">
        <v>-0.11502999999999999</v>
      </c>
      <c r="V9" s="28">
        <v>8.697000000000002E-2</v>
      </c>
      <c r="W9" s="6">
        <f>T9*27.2116</f>
        <v>-5.2319743320000001</v>
      </c>
      <c r="X9" s="6">
        <f>U9*27.2116</f>
        <v>-3.1301503479999999</v>
      </c>
      <c r="Z9">
        <f>T9-U9</f>
        <v>-7.7240000000000003E-2</v>
      </c>
      <c r="AA9">
        <v>6.4400000000000013E-3</v>
      </c>
      <c r="AB9">
        <v>1.7020000000000007E-2</v>
      </c>
      <c r="AC9" s="11" t="s">
        <v>77</v>
      </c>
    </row>
    <row r="10" spans="1:29" x14ac:dyDescent="0.2">
      <c r="A10" s="11" t="s">
        <v>231</v>
      </c>
      <c r="B10" s="11"/>
      <c r="C10" s="18">
        <v>567</v>
      </c>
      <c r="D10" s="18">
        <v>588</v>
      </c>
      <c r="E10" s="18">
        <v>1280</v>
      </c>
      <c r="F10" s="18">
        <v>2330</v>
      </c>
      <c r="G10" s="11"/>
      <c r="H10" s="11">
        <v>-6.6030000000000005E-2</v>
      </c>
      <c r="I10" s="11">
        <f t="shared" si="1"/>
        <v>-3.3230000000000003E-2</v>
      </c>
      <c r="J10" s="11"/>
      <c r="K10" s="20">
        <f t="shared" si="0"/>
        <v>-1.7967819480000002</v>
      </c>
      <c r="L10" s="20">
        <f t="shared" si="0"/>
        <v>-0.90424146800000005</v>
      </c>
      <c r="N10" s="11" t="s">
        <v>246</v>
      </c>
      <c r="P10" s="11" t="s">
        <v>231</v>
      </c>
      <c r="Q10">
        <v>2330.8051999999998</v>
      </c>
      <c r="R10" s="28">
        <v>0.113938</v>
      </c>
      <c r="S10" s="28">
        <f>'Pt4'!Y63</f>
        <v>-0.24984999999999999</v>
      </c>
      <c r="T10">
        <v>-0.22270000000000001</v>
      </c>
      <c r="U10">
        <v>-0.15534999999999999</v>
      </c>
      <c r="V10" s="28">
        <v>0.113938</v>
      </c>
      <c r="W10" s="6">
        <f>T10*27.2116</f>
        <v>-6.06002332</v>
      </c>
      <c r="X10" s="6">
        <f>U10*27.2116</f>
        <v>-4.2273220599999997</v>
      </c>
      <c r="Z10">
        <f>T10-U10</f>
        <v>-6.7350000000000021E-2</v>
      </c>
      <c r="AA10">
        <v>1.1770000000000003E-2</v>
      </c>
      <c r="AB10">
        <v>6.5000000000000058E-3</v>
      </c>
      <c r="AC10" s="11" t="s">
        <v>246</v>
      </c>
    </row>
    <row r="11" spans="1:29" x14ac:dyDescent="0.2">
      <c r="A11" s="11"/>
      <c r="B11" s="11"/>
      <c r="C11" s="18"/>
      <c r="D11" s="18"/>
      <c r="E11" s="18"/>
      <c r="F11" s="18"/>
      <c r="G11" s="11"/>
      <c r="H11" s="11"/>
      <c r="I11" s="11"/>
      <c r="J11" s="11"/>
      <c r="K11" s="11"/>
    </row>
    <row r="12" spans="1:29" x14ac:dyDescent="0.2">
      <c r="A12" s="11" t="s">
        <v>1</v>
      </c>
      <c r="B12" s="11"/>
      <c r="C12" s="18">
        <f>C4-C$3</f>
        <v>-76</v>
      </c>
      <c r="D12" s="18">
        <f t="shared" ref="D12:F12" si="3">D4-D$3</f>
        <v>-75</v>
      </c>
      <c r="E12" s="18">
        <f>E4-E$3</f>
        <v>-27</v>
      </c>
      <c r="F12" s="18">
        <f t="shared" si="3"/>
        <v>-2</v>
      </c>
      <c r="G12" s="11"/>
      <c r="J12" s="11"/>
      <c r="K12" s="11"/>
    </row>
    <row r="13" spans="1:29" x14ac:dyDescent="0.2">
      <c r="A13" s="11" t="s">
        <v>181</v>
      </c>
      <c r="B13" s="11"/>
      <c r="C13" s="18">
        <f t="shared" ref="C13:F18" si="4">C5-C$3</f>
        <v>-151</v>
      </c>
      <c r="D13" s="18">
        <f t="shared" si="4"/>
        <v>-82</v>
      </c>
      <c r="E13" s="18">
        <f t="shared" si="4"/>
        <v>-32</v>
      </c>
      <c r="F13" s="18">
        <f t="shared" si="4"/>
        <v>14</v>
      </c>
      <c r="G13" s="11"/>
      <c r="J13" s="11"/>
      <c r="K13" s="11"/>
    </row>
    <row r="14" spans="1:29" x14ac:dyDescent="0.2">
      <c r="A14" s="11" t="s">
        <v>118</v>
      </c>
      <c r="B14" s="11"/>
      <c r="C14" s="18">
        <f t="shared" si="4"/>
        <v>-95</v>
      </c>
      <c r="D14" s="18">
        <f t="shared" si="4"/>
        <v>-43</v>
      </c>
      <c r="E14" s="18">
        <f t="shared" si="4"/>
        <v>-15</v>
      </c>
      <c r="F14" s="18">
        <f t="shared" si="4"/>
        <v>5</v>
      </c>
      <c r="G14" s="11"/>
      <c r="J14" s="11"/>
      <c r="K14" s="11"/>
    </row>
    <row r="15" spans="1:29" x14ac:dyDescent="0.2">
      <c r="A15" s="11" t="s">
        <v>90</v>
      </c>
      <c r="B15" s="11"/>
      <c r="C15" s="18">
        <f t="shared" si="4"/>
        <v>-50</v>
      </c>
      <c r="D15" s="18">
        <f t="shared" si="4"/>
        <v>-35</v>
      </c>
      <c r="E15" s="18">
        <f t="shared" si="4"/>
        <v>-8</v>
      </c>
      <c r="F15" s="18">
        <f t="shared" si="4"/>
        <v>3</v>
      </c>
      <c r="G15" s="11"/>
      <c r="J15" s="11"/>
      <c r="K15" s="18"/>
    </row>
    <row r="16" spans="1:29" x14ac:dyDescent="0.2">
      <c r="A16" s="11" t="s">
        <v>216</v>
      </c>
      <c r="B16" s="11"/>
      <c r="C16" s="18">
        <f t="shared" si="4"/>
        <v>-41</v>
      </c>
      <c r="D16" s="18">
        <f t="shared" si="4"/>
        <v>-37</v>
      </c>
      <c r="E16" s="18">
        <f t="shared" si="4"/>
        <v>-6</v>
      </c>
      <c r="F16" s="18">
        <f t="shared" si="4"/>
        <v>3</v>
      </c>
      <c r="G16" s="11"/>
      <c r="J16" s="11"/>
      <c r="K16" s="18"/>
    </row>
    <row r="17" spans="1:11" x14ac:dyDescent="0.2">
      <c r="A17" s="11" t="s">
        <v>233</v>
      </c>
      <c r="B17" s="11"/>
      <c r="C17" s="18">
        <f t="shared" si="4"/>
        <v>-23</v>
      </c>
      <c r="D17" s="18">
        <f t="shared" si="4"/>
        <v>-16</v>
      </c>
      <c r="E17" s="18">
        <f t="shared" si="4"/>
        <v>9</v>
      </c>
      <c r="F17" s="18">
        <f t="shared" si="4"/>
        <v>12</v>
      </c>
      <c r="G17" s="11"/>
      <c r="J17" s="11"/>
      <c r="K17" s="11"/>
    </row>
    <row r="18" spans="1:11" x14ac:dyDescent="0.2">
      <c r="A18" s="11" t="s">
        <v>231</v>
      </c>
      <c r="B18" s="11"/>
      <c r="C18" s="18">
        <f t="shared" si="4"/>
        <v>-55</v>
      </c>
      <c r="D18" s="18">
        <f t="shared" si="4"/>
        <v>-34</v>
      </c>
      <c r="E18" s="18">
        <f t="shared" si="4"/>
        <v>-3</v>
      </c>
      <c r="F18" s="18">
        <f t="shared" si="4"/>
        <v>11</v>
      </c>
      <c r="G18" s="11"/>
      <c r="J18" s="11"/>
      <c r="K18" s="11"/>
    </row>
    <row r="19" spans="1:11" x14ac:dyDescent="0.2">
      <c r="J19" t="s">
        <v>270</v>
      </c>
      <c r="K19" t="s">
        <v>271</v>
      </c>
    </row>
    <row r="20" spans="1:11" x14ac:dyDescent="0.2">
      <c r="A20" s="11" t="s">
        <v>1</v>
      </c>
      <c r="C20" s="27">
        <f>AVERAGE(C12:D12)</f>
        <v>-75.5</v>
      </c>
      <c r="D20" s="27">
        <f>MIN(C12:D12)</f>
        <v>-76</v>
      </c>
      <c r="F20" s="11" t="s">
        <v>247</v>
      </c>
      <c r="I20" s="11" t="s">
        <v>1</v>
      </c>
      <c r="J20">
        <f>'Nb4'!U26</f>
        <v>-1.5515945473597177</v>
      </c>
      <c r="K20">
        <f>'Nb4'!U28</f>
        <v>-3.6700371997105767</v>
      </c>
    </row>
    <row r="21" spans="1:11" x14ac:dyDescent="0.2">
      <c r="A21" s="11" t="s">
        <v>181</v>
      </c>
      <c r="C21" s="27">
        <f t="shared" ref="C21:C26" si="5">AVERAGE(C13:D13)</f>
        <v>-116.5</v>
      </c>
      <c r="D21" s="27">
        <f t="shared" ref="D21:D26" si="6">MIN(C13:D13)</f>
        <v>-151</v>
      </c>
      <c r="F21" s="11" t="s">
        <v>247</v>
      </c>
      <c r="I21" s="11" t="s">
        <v>181</v>
      </c>
      <c r="J21">
        <f>'Mo4'!U28</f>
        <v>-1.1150043170403328</v>
      </c>
      <c r="K21">
        <f>'Mo4'!U34</f>
        <v>-1.7722089752179095</v>
      </c>
    </row>
    <row r="22" spans="1:11" x14ac:dyDescent="0.2">
      <c r="A22" s="11" t="s">
        <v>118</v>
      </c>
      <c r="C22" s="27">
        <f t="shared" si="5"/>
        <v>-69</v>
      </c>
      <c r="D22" s="27">
        <f t="shared" si="6"/>
        <v>-95</v>
      </c>
      <c r="F22" s="11" t="s">
        <v>248</v>
      </c>
      <c r="I22" s="11" t="s">
        <v>118</v>
      </c>
      <c r="J22">
        <f>'Ru4'!Z29</f>
        <v>-1.6221896012381269</v>
      </c>
      <c r="K22">
        <f>'Ru4'!Z35</f>
        <v>-0.64753811823792595</v>
      </c>
    </row>
    <row r="23" spans="1:11" x14ac:dyDescent="0.2">
      <c r="A23" s="11" t="s">
        <v>90</v>
      </c>
      <c r="C23" s="27">
        <f t="shared" si="5"/>
        <v>-42.5</v>
      </c>
      <c r="D23" s="27">
        <f t="shared" si="6"/>
        <v>-50</v>
      </c>
      <c r="F23" s="11" t="s">
        <v>77</v>
      </c>
      <c r="I23" s="11" t="s">
        <v>90</v>
      </c>
      <c r="J23">
        <f>'Rh4'!X27</f>
        <v>0.51596458992095806</v>
      </c>
      <c r="K23">
        <f>'Rh4'!X31</f>
        <v>1.4174386381990607</v>
      </c>
    </row>
    <row r="24" spans="1:11" x14ac:dyDescent="0.2">
      <c r="A24" s="11" t="s">
        <v>216</v>
      </c>
      <c r="C24" s="27">
        <f t="shared" si="5"/>
        <v>-39</v>
      </c>
      <c r="D24" s="27">
        <f t="shared" si="6"/>
        <v>-41</v>
      </c>
      <c r="F24" s="11" t="s">
        <v>77</v>
      </c>
      <c r="I24" s="11" t="s">
        <v>216</v>
      </c>
      <c r="J24">
        <f>'Pd4'!X34</f>
        <v>0.27584510487579672</v>
      </c>
      <c r="K24">
        <f>'Pd4'!X38</f>
        <v>3.4154612528395827</v>
      </c>
    </row>
    <row r="25" spans="1:11" x14ac:dyDescent="0.2">
      <c r="A25" s="11" t="s">
        <v>233</v>
      </c>
      <c r="C25" s="27">
        <f t="shared" si="5"/>
        <v>-19.5</v>
      </c>
      <c r="D25" s="27">
        <f t="shared" si="6"/>
        <v>-23</v>
      </c>
      <c r="F25" s="11" t="s">
        <v>77</v>
      </c>
      <c r="I25" s="11" t="s">
        <v>233</v>
      </c>
    </row>
    <row r="26" spans="1:11" x14ac:dyDescent="0.2">
      <c r="A26" s="11" t="s">
        <v>231</v>
      </c>
      <c r="C26" s="27">
        <f t="shared" si="5"/>
        <v>-44.5</v>
      </c>
      <c r="D26" s="27">
        <f t="shared" si="6"/>
        <v>-55</v>
      </c>
      <c r="F26" s="11" t="s">
        <v>246</v>
      </c>
      <c r="I26" s="11" t="s">
        <v>231</v>
      </c>
      <c r="J26">
        <f>'Pt4'!X32</f>
        <v>-0.12264319822083658</v>
      </c>
      <c r="K26">
        <f>'Pt4'!X37</f>
        <v>3.5812860220794795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Nb4</vt:lpstr>
      <vt:lpstr>Mo4</vt:lpstr>
      <vt:lpstr>Ru4</vt:lpstr>
      <vt:lpstr>Rh4</vt:lpstr>
      <vt:lpstr>Pd4</vt:lpstr>
      <vt:lpstr>Pt4</vt:lpstr>
      <vt:lpstr>Ag4</vt:lpstr>
      <vt:lpstr>M4 E_capture</vt:lpstr>
      <vt:lpstr>g1 vibs</vt:lpstr>
      <vt:lpstr>'Nb4'!Unique_Energies</vt:lpstr>
      <vt:lpstr>'Nb4'!Unique_Energies_1</vt:lpstr>
      <vt:lpstr>'Nb4'!Unique_Energies_2</vt:lpstr>
      <vt:lpstr>'Nb4'!Unique_Energies_3</vt:lpstr>
      <vt:lpstr>'Mo4'!Unique_Energies_4</vt:lpstr>
      <vt:lpstr>'Nb4'!Unique_Energies_4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Addicoat, Matthew</dc:creator>
  <cp:lastModifiedBy>Addicoat, Matthew</cp:lastModifiedBy>
  <dcterms:created xsi:type="dcterms:W3CDTF">2025-01-05T19:11:32Z</dcterms:created>
  <dcterms:modified xsi:type="dcterms:W3CDTF">2025-11-24T22:03:35Z</dcterms:modified>
</cp:coreProperties>
</file>