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4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5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6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7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18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9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20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21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22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23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24.xml" ContentType="application/vnd.openxmlformats-officedocument.drawing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25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26.xml" ContentType="application/vnd.openxmlformats-officedocument.drawing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27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28.xml" ContentType="application/vnd.openxmlformats-officedocument.drawing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29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drawings/drawing30.xml" ContentType="application/vnd.openxmlformats-officedocument.drawing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31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drawings/drawing32.xml" ContentType="application/vnd.openxmlformats-officedocument.drawing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33.xml" ContentType="application/vnd.openxmlformats-officedocument.drawing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34.xml" ContentType="application/vnd.openxmlformats-officedocument.drawing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35.xml" ContentType="application/vnd.openxmlformats-officedocument.drawing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36.xml" ContentType="application/vnd.openxmlformats-officedocument.drawing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37.xml" ContentType="application/vnd.openxmlformats-officedocument.drawing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drawings/drawing38.xml" ContentType="application/vnd.openxmlformats-officedocument.drawing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drawings/drawing39.xml" ContentType="application/vnd.openxmlformats-officedocument.drawing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drawings/drawing40.xml" ContentType="application/vnd.openxmlformats-officedocument.drawing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drawings/drawing41.xml" ContentType="application/vnd.openxmlformats-officedocument.drawing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drawings/drawing42.xml" ContentType="application/vnd.openxmlformats-officedocument.drawing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drawings/drawing43.xml" ContentType="application/vnd.openxmlformats-officedocument.drawing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drawings/drawing44.xml" ContentType="application/vnd.openxmlformats-officedocument.drawing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drawings/drawing45.xml" ContentType="application/vnd.openxmlformats-officedocument.drawing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drawings/drawing46.xml" ContentType="application/vnd.openxmlformats-officedocument.drawing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drawings/drawing47.xml" ContentType="application/vnd.openxmlformats-officedocument.drawing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drawings/drawing48.xml" ContentType="application/vnd.openxmlformats-officedocument.drawing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drawings/drawing49.xml" ContentType="application/vnd.openxmlformats-officedocument.drawing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drawings/drawing50.xml" ContentType="application/vnd.openxmlformats-officedocument.drawing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drawings/drawing51.xml" ContentType="application/vnd.openxmlformats-officedocument.drawing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drawings/drawing52.xml" ContentType="application/vnd.openxmlformats-officedocument.drawing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drawings/drawing53.xml" ContentType="application/vnd.openxmlformats-officedocument.drawing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drawings/drawing54.xml" ContentType="application/vnd.openxmlformats-officedocument.drawing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drawings/drawing55.xml" ContentType="application/vnd.openxmlformats-officedocument.drawing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drawings/drawing56.xml" ContentType="application/vnd.openxmlformats-officedocument.drawing+xml"/>
  <Override PartName="/xl/charts/chart111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charts/chart112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drawings/drawing57.xml" ContentType="application/vnd.openxmlformats-officedocument.drawing+xml"/>
  <Override PartName="/xl/charts/chart113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charts/chart114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drawings/drawing58.xml" ContentType="application/vnd.openxmlformats-officedocument.drawing+xml"/>
  <Override PartName="/xl/charts/chart115.xml" ContentType="application/vnd.openxmlformats-officedocument.drawingml.chart+xml"/>
  <Override PartName="/xl/charts/style115.xml" ContentType="application/vnd.ms-office.chartstyle+xml"/>
  <Override PartName="/xl/charts/colors115.xml" ContentType="application/vnd.ms-office.chartcolorstyle+xml"/>
  <Override PartName="/xl/charts/chart116.xml" ContentType="application/vnd.openxmlformats-officedocument.drawingml.chart+xml"/>
  <Override PartName="/xl/charts/style116.xml" ContentType="application/vnd.ms-office.chartstyle+xml"/>
  <Override PartName="/xl/charts/colors116.xml" ContentType="application/vnd.ms-office.chartcolorstyle+xml"/>
  <Override PartName="/xl/drawings/drawing59.xml" ContentType="application/vnd.openxmlformats-officedocument.drawing+xml"/>
  <Override PartName="/xl/charts/chart117.xml" ContentType="application/vnd.openxmlformats-officedocument.drawingml.chart+xml"/>
  <Override PartName="/xl/charts/style117.xml" ContentType="application/vnd.ms-office.chartstyle+xml"/>
  <Override PartName="/xl/charts/colors117.xml" ContentType="application/vnd.ms-office.chartcolorstyle+xml"/>
  <Override PartName="/xl/charts/chart118.xml" ContentType="application/vnd.openxmlformats-officedocument.drawingml.chart+xml"/>
  <Override PartName="/xl/charts/style118.xml" ContentType="application/vnd.ms-office.chartstyle+xml"/>
  <Override PartName="/xl/charts/colors118.xml" ContentType="application/vnd.ms-office.chartcolorstyle+xml"/>
  <Override PartName="/xl/drawings/drawing60.xml" ContentType="application/vnd.openxmlformats-officedocument.drawing+xml"/>
  <Override PartName="/xl/charts/chart119.xml" ContentType="application/vnd.openxmlformats-officedocument.drawingml.chart+xml"/>
  <Override PartName="/xl/charts/style119.xml" ContentType="application/vnd.ms-office.chartstyle+xml"/>
  <Override PartName="/xl/charts/colors119.xml" ContentType="application/vnd.ms-office.chartcolorstyle+xml"/>
  <Override PartName="/xl/charts/chart120.xml" ContentType="application/vnd.openxmlformats-officedocument.drawingml.chart+xml"/>
  <Override PartName="/xl/charts/style120.xml" ContentType="application/vnd.ms-office.chartstyle+xml"/>
  <Override PartName="/xl/charts/colors120.xml" ContentType="application/vnd.ms-office.chartcolorstyle+xml"/>
  <Override PartName="/xl/drawings/drawing61.xml" ContentType="application/vnd.openxmlformats-officedocument.drawing+xml"/>
  <Override PartName="/xl/charts/chart121.xml" ContentType="application/vnd.openxmlformats-officedocument.drawingml.chart+xml"/>
  <Override PartName="/xl/charts/style121.xml" ContentType="application/vnd.ms-office.chartstyle+xml"/>
  <Override PartName="/xl/charts/colors121.xml" ContentType="application/vnd.ms-office.chartcolorstyle+xml"/>
  <Override PartName="/xl/charts/chart122.xml" ContentType="application/vnd.openxmlformats-officedocument.drawingml.chart+xml"/>
  <Override PartName="/xl/charts/style122.xml" ContentType="application/vnd.ms-office.chartstyle+xml"/>
  <Override PartName="/xl/charts/colors122.xml" ContentType="application/vnd.ms-office.chartcolorstyle+xml"/>
  <Override PartName="/xl/drawings/drawing62.xml" ContentType="application/vnd.openxmlformats-officedocument.drawing+xml"/>
  <Override PartName="/xl/charts/chart123.xml" ContentType="application/vnd.openxmlformats-officedocument.drawingml.chart+xml"/>
  <Override PartName="/xl/charts/style123.xml" ContentType="application/vnd.ms-office.chartstyle+xml"/>
  <Override PartName="/xl/charts/colors123.xml" ContentType="application/vnd.ms-office.chartcolorstyle+xml"/>
  <Override PartName="/xl/charts/chart124.xml" ContentType="application/vnd.openxmlformats-officedocument.drawingml.chart+xml"/>
  <Override PartName="/xl/charts/style124.xml" ContentType="application/vnd.ms-office.chartstyle+xml"/>
  <Override PartName="/xl/charts/colors124.xml" ContentType="application/vnd.ms-office.chartcolorstyle+xml"/>
  <Override PartName="/xl/drawings/drawing63.xml" ContentType="application/vnd.openxmlformats-officedocument.drawing+xml"/>
  <Override PartName="/xl/charts/chart125.xml" ContentType="application/vnd.openxmlformats-officedocument.drawingml.chart+xml"/>
  <Override PartName="/xl/charts/style125.xml" ContentType="application/vnd.ms-office.chartstyle+xml"/>
  <Override PartName="/xl/charts/colors125.xml" ContentType="application/vnd.ms-office.chartcolorstyle+xml"/>
  <Override PartName="/xl/charts/chart126.xml" ContentType="application/vnd.openxmlformats-officedocument.drawingml.chart+xml"/>
  <Override PartName="/xl/charts/style126.xml" ContentType="application/vnd.ms-office.chartstyle+xml"/>
  <Override PartName="/xl/charts/colors126.xml" ContentType="application/vnd.ms-office.chartcolorstyle+xml"/>
  <Override PartName="/xl/drawings/drawing64.xml" ContentType="application/vnd.openxmlformats-officedocument.drawing+xml"/>
  <Override PartName="/xl/charts/chart127.xml" ContentType="application/vnd.openxmlformats-officedocument.drawingml.chart+xml"/>
  <Override PartName="/xl/charts/style127.xml" ContentType="application/vnd.ms-office.chartstyle+xml"/>
  <Override PartName="/xl/charts/colors127.xml" ContentType="application/vnd.ms-office.chartcolorstyle+xml"/>
  <Override PartName="/xl/charts/chart128.xml" ContentType="application/vnd.openxmlformats-officedocument.drawingml.chart+xml"/>
  <Override PartName="/xl/charts/style128.xml" ContentType="application/vnd.ms-office.chartstyle+xml"/>
  <Override PartName="/xl/charts/colors128.xml" ContentType="application/vnd.ms-office.chartcolorstyle+xml"/>
  <Override PartName="/xl/drawings/drawing65.xml" ContentType="application/vnd.openxmlformats-officedocument.drawing+xml"/>
  <Override PartName="/xl/charts/chart129.xml" ContentType="application/vnd.openxmlformats-officedocument.drawingml.chart+xml"/>
  <Override PartName="/xl/charts/style129.xml" ContentType="application/vnd.ms-office.chartstyle+xml"/>
  <Override PartName="/xl/charts/colors129.xml" ContentType="application/vnd.ms-office.chartcolorstyle+xml"/>
  <Override PartName="/xl/charts/chart130.xml" ContentType="application/vnd.openxmlformats-officedocument.drawingml.chart+xml"/>
  <Override PartName="/xl/charts/style130.xml" ContentType="application/vnd.ms-office.chartstyle+xml"/>
  <Override PartName="/xl/charts/colors130.xml" ContentType="application/vnd.ms-office.chartcolorstyle+xml"/>
  <Override PartName="/xl/drawings/drawing66.xml" ContentType="application/vnd.openxmlformats-officedocument.drawing+xml"/>
  <Override PartName="/xl/charts/chart131.xml" ContentType="application/vnd.openxmlformats-officedocument.drawingml.chart+xml"/>
  <Override PartName="/xl/charts/style131.xml" ContentType="application/vnd.ms-office.chartstyle+xml"/>
  <Override PartName="/xl/charts/colors131.xml" ContentType="application/vnd.ms-office.chartcolorstyle+xml"/>
  <Override PartName="/xl/charts/chart132.xml" ContentType="application/vnd.openxmlformats-officedocument.drawingml.chart+xml"/>
  <Override PartName="/xl/charts/style132.xml" ContentType="application/vnd.ms-office.chartstyle+xml"/>
  <Override PartName="/xl/charts/colors132.xml" ContentType="application/vnd.ms-office.chartcolorstyle+xml"/>
  <Override PartName="/xl/drawings/drawing67.xml" ContentType="application/vnd.openxmlformats-officedocument.drawing+xml"/>
  <Override PartName="/xl/charts/chart133.xml" ContentType="application/vnd.openxmlformats-officedocument.drawingml.chart+xml"/>
  <Override PartName="/xl/charts/style133.xml" ContentType="application/vnd.ms-office.chartstyle+xml"/>
  <Override PartName="/xl/charts/colors133.xml" ContentType="application/vnd.ms-office.chartcolorstyle+xml"/>
  <Override PartName="/xl/charts/chart134.xml" ContentType="application/vnd.openxmlformats-officedocument.drawingml.chart+xml"/>
  <Override PartName="/xl/charts/style134.xml" ContentType="application/vnd.ms-office.chartstyle+xml"/>
  <Override PartName="/xl/charts/colors134.xml" ContentType="application/vnd.ms-office.chartcolorstyle+xml"/>
  <Override PartName="/xl/drawings/drawing68.xml" ContentType="application/vnd.openxmlformats-officedocument.drawing+xml"/>
  <Override PartName="/xl/charts/chart135.xml" ContentType="application/vnd.openxmlformats-officedocument.drawingml.chart+xml"/>
  <Override PartName="/xl/charts/style135.xml" ContentType="application/vnd.ms-office.chartstyle+xml"/>
  <Override PartName="/xl/charts/colors135.xml" ContentType="application/vnd.ms-office.chartcolorstyle+xml"/>
  <Override PartName="/xl/charts/chart136.xml" ContentType="application/vnd.openxmlformats-officedocument.drawingml.chart+xml"/>
  <Override PartName="/xl/charts/style136.xml" ContentType="application/vnd.ms-office.chartstyle+xml"/>
  <Override PartName="/xl/charts/colors136.xml" ContentType="application/vnd.ms-office.chartcolorstyle+xml"/>
  <Override PartName="/xl/drawings/drawing69.xml" ContentType="application/vnd.openxmlformats-officedocument.drawing+xml"/>
  <Override PartName="/xl/charts/chart137.xml" ContentType="application/vnd.openxmlformats-officedocument.drawingml.chart+xml"/>
  <Override PartName="/xl/charts/style137.xml" ContentType="application/vnd.ms-office.chartstyle+xml"/>
  <Override PartName="/xl/charts/colors137.xml" ContentType="application/vnd.ms-office.chartcolorstyle+xml"/>
  <Override PartName="/xl/charts/chart138.xml" ContentType="application/vnd.openxmlformats-officedocument.drawingml.chart+xml"/>
  <Override PartName="/xl/charts/style138.xml" ContentType="application/vnd.ms-office.chartstyle+xml"/>
  <Override PartName="/xl/charts/colors138.xml" ContentType="application/vnd.ms-office.chartcolorstyle+xml"/>
  <Override PartName="/xl/drawings/drawing70.xml" ContentType="application/vnd.openxmlformats-officedocument.drawing+xml"/>
  <Override PartName="/xl/charts/chart139.xml" ContentType="application/vnd.openxmlformats-officedocument.drawingml.chart+xml"/>
  <Override PartName="/xl/charts/style139.xml" ContentType="application/vnd.ms-office.chartstyle+xml"/>
  <Override PartName="/xl/charts/colors139.xml" ContentType="application/vnd.ms-office.chartcolorstyle+xml"/>
  <Override PartName="/xl/charts/chart140.xml" ContentType="application/vnd.openxmlformats-officedocument.drawingml.chart+xml"/>
  <Override PartName="/xl/charts/style140.xml" ContentType="application/vnd.ms-office.chartstyle+xml"/>
  <Override PartName="/xl/charts/colors140.xml" ContentType="application/vnd.ms-office.chartcolorstyle+xml"/>
  <Override PartName="/xl/drawings/drawing71.xml" ContentType="application/vnd.openxmlformats-officedocument.drawing+xml"/>
  <Override PartName="/xl/charts/chart141.xml" ContentType="application/vnd.openxmlformats-officedocument.drawingml.chart+xml"/>
  <Override PartName="/xl/charts/style141.xml" ContentType="application/vnd.ms-office.chartstyle+xml"/>
  <Override PartName="/xl/charts/colors141.xml" ContentType="application/vnd.ms-office.chartcolorstyle+xml"/>
  <Override PartName="/xl/charts/chart142.xml" ContentType="application/vnd.openxmlformats-officedocument.drawingml.chart+xml"/>
  <Override PartName="/xl/charts/style142.xml" ContentType="application/vnd.ms-office.chartstyle+xml"/>
  <Override PartName="/xl/charts/colors142.xml" ContentType="application/vnd.ms-office.chartcolorstyle+xml"/>
  <Override PartName="/xl/drawings/drawing72.xml" ContentType="application/vnd.openxmlformats-officedocument.drawing+xml"/>
  <Override PartName="/xl/charts/chart143.xml" ContentType="application/vnd.openxmlformats-officedocument.drawingml.chart+xml"/>
  <Override PartName="/xl/charts/style143.xml" ContentType="application/vnd.ms-office.chartstyle+xml"/>
  <Override PartName="/xl/charts/colors143.xml" ContentType="application/vnd.ms-office.chartcolorstyle+xml"/>
  <Override PartName="/xl/charts/chart144.xml" ContentType="application/vnd.openxmlformats-officedocument.drawingml.chart+xml"/>
  <Override PartName="/xl/charts/style144.xml" ContentType="application/vnd.ms-office.chartstyle+xml"/>
  <Override PartName="/xl/charts/colors144.xml" ContentType="application/vnd.ms-office.chartcolorstyle+xml"/>
  <Override PartName="/xl/drawings/drawing73.xml" ContentType="application/vnd.openxmlformats-officedocument.drawing+xml"/>
  <Override PartName="/xl/charts/chart145.xml" ContentType="application/vnd.openxmlformats-officedocument.drawingml.chart+xml"/>
  <Override PartName="/xl/charts/style145.xml" ContentType="application/vnd.ms-office.chartstyle+xml"/>
  <Override PartName="/xl/charts/colors145.xml" ContentType="application/vnd.ms-office.chartcolorstyle+xml"/>
  <Override PartName="/xl/charts/chart146.xml" ContentType="application/vnd.openxmlformats-officedocument.drawingml.chart+xml"/>
  <Override PartName="/xl/charts/style146.xml" ContentType="application/vnd.ms-office.chartstyle+xml"/>
  <Override PartName="/xl/charts/colors146.xml" ContentType="application/vnd.ms-office.chartcolorstyle+xml"/>
  <Override PartName="/xl/drawings/drawing74.xml" ContentType="application/vnd.openxmlformats-officedocument.drawing+xml"/>
  <Override PartName="/xl/charts/chart147.xml" ContentType="application/vnd.openxmlformats-officedocument.drawingml.chart+xml"/>
  <Override PartName="/xl/charts/style147.xml" ContentType="application/vnd.ms-office.chartstyle+xml"/>
  <Override PartName="/xl/charts/colors147.xml" ContentType="application/vnd.ms-office.chartcolorstyle+xml"/>
  <Override PartName="/xl/charts/chart148.xml" ContentType="application/vnd.openxmlformats-officedocument.drawingml.chart+xml"/>
  <Override PartName="/xl/charts/style148.xml" ContentType="application/vnd.ms-office.chartstyle+xml"/>
  <Override PartName="/xl/charts/colors148.xml" ContentType="application/vnd.ms-office.chartcolorstyle+xml"/>
  <Override PartName="/xl/drawings/drawing75.xml" ContentType="application/vnd.openxmlformats-officedocument.drawing+xml"/>
  <Override PartName="/xl/charts/chart149.xml" ContentType="application/vnd.openxmlformats-officedocument.drawingml.chart+xml"/>
  <Override PartName="/xl/charts/style149.xml" ContentType="application/vnd.ms-office.chartstyle+xml"/>
  <Override PartName="/xl/charts/colors149.xml" ContentType="application/vnd.ms-office.chartcolorstyle+xml"/>
  <Override PartName="/xl/charts/chart150.xml" ContentType="application/vnd.openxmlformats-officedocument.drawingml.chart+xml"/>
  <Override PartName="/xl/charts/style150.xml" ContentType="application/vnd.ms-office.chartstyle+xml"/>
  <Override PartName="/xl/charts/colors150.xml" ContentType="application/vnd.ms-office.chartcolorstyle+xml"/>
  <Override PartName="/xl/drawings/drawing76.xml" ContentType="application/vnd.openxmlformats-officedocument.drawing+xml"/>
  <Override PartName="/xl/charts/chart151.xml" ContentType="application/vnd.openxmlformats-officedocument.drawingml.chart+xml"/>
  <Override PartName="/xl/charts/style151.xml" ContentType="application/vnd.ms-office.chartstyle+xml"/>
  <Override PartName="/xl/charts/colors151.xml" ContentType="application/vnd.ms-office.chartcolorstyle+xml"/>
  <Override PartName="/xl/charts/chart152.xml" ContentType="application/vnd.openxmlformats-officedocument.drawingml.chart+xml"/>
  <Override PartName="/xl/charts/style152.xml" ContentType="application/vnd.ms-office.chartstyle+xml"/>
  <Override PartName="/xl/charts/colors152.xml" ContentType="application/vnd.ms-office.chartcolorstyle+xml"/>
  <Override PartName="/xl/drawings/drawing77.xml" ContentType="application/vnd.openxmlformats-officedocument.drawing+xml"/>
  <Override PartName="/xl/charts/chart153.xml" ContentType="application/vnd.openxmlformats-officedocument.drawingml.chart+xml"/>
  <Override PartName="/xl/charts/style153.xml" ContentType="application/vnd.ms-office.chartstyle+xml"/>
  <Override PartName="/xl/charts/colors153.xml" ContentType="application/vnd.ms-office.chartcolorstyle+xml"/>
  <Override PartName="/xl/charts/chart154.xml" ContentType="application/vnd.openxmlformats-officedocument.drawingml.chart+xml"/>
  <Override PartName="/xl/charts/style154.xml" ContentType="application/vnd.ms-office.chartstyle+xml"/>
  <Override PartName="/xl/charts/colors154.xml" ContentType="application/vnd.ms-office.chartcolorstyle+xml"/>
  <Override PartName="/xl/drawings/drawing78.xml" ContentType="application/vnd.openxmlformats-officedocument.drawing+xml"/>
  <Override PartName="/xl/charts/chart155.xml" ContentType="application/vnd.openxmlformats-officedocument.drawingml.chart+xml"/>
  <Override PartName="/xl/charts/style155.xml" ContentType="application/vnd.ms-office.chartstyle+xml"/>
  <Override PartName="/xl/charts/colors155.xml" ContentType="application/vnd.ms-office.chartcolorstyle+xml"/>
  <Override PartName="/xl/charts/chart156.xml" ContentType="application/vnd.openxmlformats-officedocument.drawingml.chart+xml"/>
  <Override PartName="/xl/charts/style156.xml" ContentType="application/vnd.ms-office.chartstyle+xml"/>
  <Override PartName="/xl/charts/colors156.xml" ContentType="application/vnd.ms-office.chartcolorstyle+xml"/>
  <Override PartName="/xl/drawings/drawing79.xml" ContentType="application/vnd.openxmlformats-officedocument.drawing+xml"/>
  <Override PartName="/xl/charts/chart157.xml" ContentType="application/vnd.openxmlformats-officedocument.drawingml.chart+xml"/>
  <Override PartName="/xl/charts/style157.xml" ContentType="application/vnd.ms-office.chartstyle+xml"/>
  <Override PartName="/xl/charts/colors157.xml" ContentType="application/vnd.ms-office.chartcolorstyle+xml"/>
  <Override PartName="/xl/charts/chart158.xml" ContentType="application/vnd.openxmlformats-officedocument.drawingml.chart+xml"/>
  <Override PartName="/xl/charts/style158.xml" ContentType="application/vnd.ms-office.chartstyle+xml"/>
  <Override PartName="/xl/charts/colors158.xml" ContentType="application/vnd.ms-office.chartcolorstyle+xml"/>
  <Override PartName="/xl/drawings/drawing80.xml" ContentType="application/vnd.openxmlformats-officedocument.drawing+xml"/>
  <Override PartName="/xl/charts/chart159.xml" ContentType="application/vnd.openxmlformats-officedocument.drawingml.chart+xml"/>
  <Override PartName="/xl/charts/style159.xml" ContentType="application/vnd.ms-office.chartstyle+xml"/>
  <Override PartName="/xl/charts/colors159.xml" ContentType="application/vnd.ms-office.chartcolorstyle+xml"/>
  <Override PartName="/xl/charts/chart160.xml" ContentType="application/vnd.openxmlformats-officedocument.drawingml.chart+xml"/>
  <Override PartName="/xl/charts/style160.xml" ContentType="application/vnd.ms-office.chartstyle+xml"/>
  <Override PartName="/xl/charts/colors160.xml" ContentType="application/vnd.ms-office.chartcolorstyle+xml"/>
  <Override PartName="/xl/drawings/drawing81.xml" ContentType="application/vnd.openxmlformats-officedocument.drawing+xml"/>
  <Override PartName="/xl/charts/chart161.xml" ContentType="application/vnd.openxmlformats-officedocument.drawingml.chart+xml"/>
  <Override PartName="/xl/charts/style161.xml" ContentType="application/vnd.ms-office.chartstyle+xml"/>
  <Override PartName="/xl/charts/colors161.xml" ContentType="application/vnd.ms-office.chartcolorstyle+xml"/>
  <Override PartName="/xl/charts/chart162.xml" ContentType="application/vnd.openxmlformats-officedocument.drawingml.chart+xml"/>
  <Override PartName="/xl/charts/style162.xml" ContentType="application/vnd.ms-office.chartstyle+xml"/>
  <Override PartName="/xl/charts/colors162.xml" ContentType="application/vnd.ms-office.chartcolorstyle+xml"/>
  <Override PartName="/xl/drawings/drawing82.xml" ContentType="application/vnd.openxmlformats-officedocument.drawing+xml"/>
  <Override PartName="/xl/charts/chart163.xml" ContentType="application/vnd.openxmlformats-officedocument.drawingml.chart+xml"/>
  <Override PartName="/xl/charts/style163.xml" ContentType="application/vnd.ms-office.chartstyle+xml"/>
  <Override PartName="/xl/charts/colors163.xml" ContentType="application/vnd.ms-office.chartcolorstyle+xml"/>
  <Override PartName="/xl/charts/chart164.xml" ContentType="application/vnd.openxmlformats-officedocument.drawingml.chart+xml"/>
  <Override PartName="/xl/charts/style164.xml" ContentType="application/vnd.ms-office.chartstyle+xml"/>
  <Override PartName="/xl/charts/colors164.xml" ContentType="application/vnd.ms-office.chartcolorstyle+xml"/>
  <Override PartName="/xl/drawings/drawing83.xml" ContentType="application/vnd.openxmlformats-officedocument.drawing+xml"/>
  <Override PartName="/xl/charts/chart165.xml" ContentType="application/vnd.openxmlformats-officedocument.drawingml.chart+xml"/>
  <Override PartName="/xl/charts/style165.xml" ContentType="application/vnd.ms-office.chartstyle+xml"/>
  <Override PartName="/xl/charts/colors165.xml" ContentType="application/vnd.ms-office.chartcolorstyle+xml"/>
  <Override PartName="/xl/charts/chart166.xml" ContentType="application/vnd.openxmlformats-officedocument.drawingml.chart+xml"/>
  <Override PartName="/xl/charts/style166.xml" ContentType="application/vnd.ms-office.chartstyle+xml"/>
  <Override PartName="/xl/charts/colors16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sch\Nextcloud\Meine Bibliothek\Work_Miscellaneous\ASZ_benchmarking\"/>
    </mc:Choice>
  </mc:AlternateContent>
  <xr:revisionPtr revIDLastSave="0" documentId="13_ncr:1_{9188E57E-5B66-4556-8FAB-AD84302D67FD}" xr6:coauthVersionLast="47" xr6:coauthVersionMax="47" xr10:uidLastSave="{00000000-0000-0000-0000-000000000000}"/>
  <bookViews>
    <workbookView xWindow="-108" yWindow="-108" windowWidth="23256" windowHeight="13896" activeTab="1" xr2:uid="{0A2A013B-7C62-4C1B-8422-F6796EFBD5D5}"/>
  </bookViews>
  <sheets>
    <sheet name="Overview" sheetId="112" r:id="rId1"/>
    <sheet name="PBE-D3 DZVP-SR" sheetId="22" r:id="rId2"/>
    <sheet name="PBE-D3 TZVP" sheetId="1" r:id="rId3"/>
    <sheet name="PBE-D3 TZV2P" sheetId="29" r:id="rId4"/>
    <sheet name="PBE-D3 TZV2PX" sheetId="27" r:id="rId5"/>
    <sheet name="PBE-D3 C9 TZVP" sheetId="58" r:id="rId6"/>
    <sheet name="PBE-D3 C9 TZV2PX" sheetId="89" r:id="rId7"/>
    <sheet name="PBE-D3 BJ TZVP" sheetId="2" r:id="rId8"/>
    <sheet name="PBE-D3 BJ C9 TZVP" sheetId="59" r:id="rId9"/>
    <sheet name="PBEsol-D3 TZVP" sheetId="3" r:id="rId10"/>
    <sheet name="PBEsol-D3 C9 TZVP" sheetId="75" r:id="rId11"/>
    <sheet name="PBEsol-D3 C9 TZV2PX" sheetId="90" r:id="rId12"/>
    <sheet name="PBEsol-D3 BJ TZVP" sheetId="4" r:id="rId13"/>
    <sheet name="revPBE-D3 TZVP" sheetId="5" r:id="rId14"/>
    <sheet name="revPBE-D3 C9 TZVP" sheetId="80" r:id="rId15"/>
    <sheet name="revPBE-D3 BJ TZVP" sheetId="6" r:id="rId16"/>
    <sheet name="RPBE-D3 TZVP" sheetId="37" r:id="rId17"/>
    <sheet name="RPBE-D3 C9 TZVP" sheetId="81" r:id="rId18"/>
    <sheet name="RPBE-D3 C9 TZV2PX" sheetId="94" r:id="rId19"/>
    <sheet name="RPBE-D3 BJ TZVP" sheetId="38" r:id="rId20"/>
    <sheet name="SSB-D3 TZVP" sheetId="14" r:id="rId21"/>
    <sheet name="SSB-D3 C9 TZVP" sheetId="76" r:id="rId22"/>
    <sheet name="SSB-D3 C9 TZV2PX" sheetId="92" r:id="rId23"/>
    <sheet name="SSB-D3 BJ TZVP" sheetId="47" r:id="rId24"/>
    <sheet name="revSSB-D3 TZVP" sheetId="18" r:id="rId25"/>
    <sheet name="revSSB-D3 C9 TZVP" sheetId="77" r:id="rId26"/>
    <sheet name="revSSB-D3 C9 TZV2PX" sheetId="93" r:id="rId27"/>
    <sheet name="revSSB-D3 BJ TZVP" sheetId="52" r:id="rId28"/>
    <sheet name="BLYP-D3 TZVP" sheetId="12" r:id="rId29"/>
    <sheet name="BLYP-D3 C9 TZVP" sheetId="84" r:id="rId30"/>
    <sheet name="BLYP-D3 BJ TZVP" sheetId="19" r:id="rId31"/>
    <sheet name="mPW91LYP-D3 TZVP" sheetId="45" r:id="rId32"/>
    <sheet name="mPW91LYP-D3 C9 TZVP" sheetId="82" r:id="rId33"/>
    <sheet name="mPW91LYP-D3 C9 TZV2PX" sheetId="95" r:id="rId34"/>
    <sheet name="mPW91LYP-D3 BJ TZVP" sheetId="48" r:id="rId35"/>
    <sheet name="B97-D3 TZVP" sheetId="7" r:id="rId36"/>
    <sheet name="B97-D3 C9 TZVP" sheetId="60" r:id="rId37"/>
    <sheet name="B97-D3 C9 TZV2PX" sheetId="91" r:id="rId38"/>
    <sheet name="B97-D3 BJ TZVP" sheetId="8" r:id="rId39"/>
    <sheet name="B97-D3 BJ C9 TZVP" sheetId="61" r:id="rId40"/>
    <sheet name="HCTH120-D3 TZVP" sheetId="10" r:id="rId41"/>
    <sheet name="HCTH120-D3 C9 TZVP" sheetId="83" r:id="rId42"/>
    <sheet name="HCTH120-D3 C9 TZV2PX" sheetId="96" r:id="rId43"/>
    <sheet name="HCTH120-D3 BJ TZVP" sheetId="49" r:id="rId44"/>
    <sheet name="HCTH407-D3 TZVP" sheetId="40" r:id="rId45"/>
    <sheet name="HCTH407-D3 C9 TZVP" sheetId="85" r:id="rId46"/>
    <sheet name="HCTH407-D3 BJ TZVP" sheetId="50" r:id="rId47"/>
    <sheet name="tauHCTH-D3 TZVP" sheetId="43" r:id="rId48"/>
    <sheet name="tauHCTH-D3 C9 TZVP" sheetId="86" r:id="rId49"/>
    <sheet name="tauHCTH-D3 C9 TZV2PX" sheetId="100" r:id="rId50"/>
    <sheet name="tauHCTH-D3 BJ TZVP" sheetId="53" r:id="rId51"/>
    <sheet name="TPSS-D3 TZVP" sheetId="9" r:id="rId52"/>
    <sheet name="TPSS-D3 C9 TZVP" sheetId="87" r:id="rId53"/>
    <sheet name="TPSS-D3 C9 TZV2PX" sheetId="102" r:id="rId54"/>
    <sheet name="TPSS-D3 BJ TZVP" sheetId="20" r:id="rId55"/>
    <sheet name="revTPSS-D3 TZVP" sheetId="46" r:id="rId56"/>
    <sheet name="revTPSS-D3 C9 TZVP" sheetId="88" r:id="rId57"/>
    <sheet name="vdW-DF TZVP" sheetId="67" r:id="rId58"/>
    <sheet name="vdW-DF TZV2PX" sheetId="97" r:id="rId59"/>
    <sheet name="vdW-DF-C09 TZVP" sheetId="68" r:id="rId60"/>
    <sheet name="vdW-DF-cx TZVP" sheetId="69" r:id="rId61"/>
    <sheet name="optB88-vdW TZVP" sheetId="72" r:id="rId62"/>
    <sheet name="optPBE-vdW TZVP" sheetId="71" r:id="rId63"/>
    <sheet name="PBEkappa=1-vdW TZVP" sheetId="74" r:id="rId64"/>
    <sheet name="optB86b-vdW TZVP" sheetId="73" r:id="rId65"/>
    <sheet name="vdW-DF2 TZVP" sheetId="79" r:id="rId66"/>
    <sheet name="vdW-DF2 TZV2PX" sheetId="98" r:id="rId67"/>
    <sheet name="rev-vdW-DF2 TZVP" sheetId="78" r:id="rId68"/>
    <sheet name="rev-vdW-DF2 TZV2PX" sheetId="99" r:id="rId69"/>
    <sheet name="BEEF-vdW TZVP" sheetId="28" r:id="rId70"/>
    <sheet name="BEEF-vdW TZV2PX" sheetId="101" r:id="rId71"/>
    <sheet name="rVV10 TZVP" sheetId="66" r:id="rId72"/>
    <sheet name="PBE-rVV10 TZVP" sheetId="56" r:id="rId73"/>
    <sheet name="PBE-rVV10 TZV2PX" sheetId="107" r:id="rId74"/>
    <sheet name="PBE-rVV10L TZVP" sheetId="55" r:id="rId75"/>
    <sheet name="PBE-rVV10L TZV2PX" sheetId="103" r:id="rId76"/>
    <sheet name="PBE-rVV10 b 9.0 TZVP" sheetId="64" r:id="rId77"/>
    <sheet name="PBE-rVV10 b 9.0 TZV2PX" sheetId="106" r:id="rId78"/>
    <sheet name="PBE-rVV10 b 8.5 TZVP" sheetId="108" r:id="rId79"/>
    <sheet name="PBE-rVV10 b 8.5 TZV2PX" sheetId="109" r:id="rId80"/>
    <sheet name="PBE-rVV10 b 8.0 TZVP" sheetId="63" r:id="rId81"/>
    <sheet name="PBE-rVV10 b 8.0 TZV2PX" sheetId="105" r:id="rId82"/>
    <sheet name="PBE-rVV10 b 7.5 TZVP" sheetId="110" r:id="rId83"/>
    <sheet name="PBE-rVV10 b 7.5 TZV2PX" sheetId="111" r:id="rId84"/>
    <sheet name="Extra-large pore zeolites" sheetId="36" r:id="rId8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H14" i="36" l="1"/>
  <c r="X25" i="36"/>
  <c r="X21" i="36"/>
  <c r="W25" i="36"/>
  <c r="W24" i="36"/>
  <c r="W23" i="36"/>
  <c r="W21" i="36"/>
  <c r="V25" i="36"/>
  <c r="V26" i="36"/>
  <c r="V24" i="36"/>
  <c r="U21" i="36"/>
  <c r="T25" i="36"/>
  <c r="T26" i="36"/>
  <c r="T24" i="36"/>
  <c r="F32" i="36"/>
  <c r="S24" i="36" s="1"/>
  <c r="F33" i="36"/>
  <c r="S25" i="36" s="1"/>
  <c r="F34" i="36"/>
  <c r="S26" i="36" s="1"/>
  <c r="F31" i="36"/>
  <c r="E31" i="36"/>
  <c r="S21" i="36"/>
  <c r="R25" i="36"/>
  <c r="R26" i="36"/>
  <c r="R23" i="36"/>
  <c r="R21" i="36"/>
  <c r="Q14" i="36"/>
  <c r="R14" i="36"/>
  <c r="AC14" i="36" s="1"/>
  <c r="W14" i="36"/>
  <c r="X14" i="36"/>
  <c r="AI14" i="36" s="1"/>
  <c r="Q15" i="36"/>
  <c r="R15" i="36"/>
  <c r="S11" i="36"/>
  <c r="AD11" i="36" s="1"/>
  <c r="T11" i="36"/>
  <c r="AE11" i="36" s="1"/>
  <c r="U11" i="36"/>
  <c r="V11" i="36"/>
  <c r="AG11" i="36" s="1"/>
  <c r="S12" i="36"/>
  <c r="V12" i="36"/>
  <c r="X10" i="36"/>
  <c r="W10" i="36"/>
  <c r="V10" i="36"/>
  <c r="U10" i="36"/>
  <c r="T13" i="36"/>
  <c r="AE13" i="36" s="1"/>
  <c r="T10" i="36"/>
  <c r="S13" i="36"/>
  <c r="S10" i="36"/>
  <c r="E92" i="36"/>
  <c r="X13" i="36" s="1"/>
  <c r="AI13" i="36" s="1"/>
  <c r="E93" i="36"/>
  <c r="E94" i="36"/>
  <c r="X15" i="36" s="1"/>
  <c r="AI15" i="36" s="1"/>
  <c r="F92" i="36"/>
  <c r="X24" i="36" s="1"/>
  <c r="F93" i="36"/>
  <c r="F94" i="36"/>
  <c r="X26" i="36" s="1"/>
  <c r="F26" i="36"/>
  <c r="F27" i="36"/>
  <c r="S22" i="36" s="1"/>
  <c r="F28" i="36"/>
  <c r="S23" i="36" s="1"/>
  <c r="E25" i="36"/>
  <c r="F25" i="36"/>
  <c r="E34" i="36"/>
  <c r="S15" i="36" s="1"/>
  <c r="AD15" i="36" s="1"/>
  <c r="E33" i="36"/>
  <c r="S14" i="36" s="1"/>
  <c r="E32" i="36"/>
  <c r="E28" i="36"/>
  <c r="E27" i="36"/>
  <c r="E26" i="36"/>
  <c r="F81" i="36"/>
  <c r="F80" i="36"/>
  <c r="F82" i="36"/>
  <c r="W26" i="36" s="1"/>
  <c r="F67" i="36"/>
  <c r="F69" i="36"/>
  <c r="F68" i="36"/>
  <c r="F70" i="36"/>
  <c r="J57" i="109"/>
  <c r="F57" i="36"/>
  <c r="U25" i="36" s="1"/>
  <c r="F56" i="36"/>
  <c r="U24" i="36" s="1"/>
  <c r="F58" i="36"/>
  <c r="U26" i="36" s="1"/>
  <c r="F91" i="36"/>
  <c r="E91" i="36"/>
  <c r="F87" i="36"/>
  <c r="X22" i="36" s="1"/>
  <c r="F86" i="36"/>
  <c r="F88" i="36"/>
  <c r="X23" i="36" s="1"/>
  <c r="F85" i="36"/>
  <c r="E85" i="36"/>
  <c r="E88" i="36"/>
  <c r="X12" i="36" s="1"/>
  <c r="AI12" i="36" s="1"/>
  <c r="E86" i="36"/>
  <c r="E87" i="36"/>
  <c r="X11" i="36" s="1"/>
  <c r="AI11" i="36" s="1"/>
  <c r="F79" i="36"/>
  <c r="E79" i="36"/>
  <c r="E82" i="36"/>
  <c r="W15" i="36" s="1"/>
  <c r="AH15" i="36" s="1"/>
  <c r="E80" i="36"/>
  <c r="W13" i="36" s="1"/>
  <c r="E81" i="36"/>
  <c r="F75" i="36"/>
  <c r="W22" i="36" s="1"/>
  <c r="F74" i="36"/>
  <c r="F76" i="36"/>
  <c r="F73" i="36"/>
  <c r="E73" i="36"/>
  <c r="E76" i="36"/>
  <c r="W12" i="36" s="1"/>
  <c r="AH12" i="36" s="1"/>
  <c r="E74" i="36"/>
  <c r="E75" i="36"/>
  <c r="W11" i="36" s="1"/>
  <c r="AH11" i="36" s="1"/>
  <c r="E67" i="36"/>
  <c r="E70" i="36"/>
  <c r="V15" i="36" s="1"/>
  <c r="AG15" i="36" s="1"/>
  <c r="E68" i="36"/>
  <c r="V13" i="36" s="1"/>
  <c r="E69" i="36"/>
  <c r="V14" i="36" s="1"/>
  <c r="AG14" i="36" s="1"/>
  <c r="F63" i="36"/>
  <c r="V22" i="36" s="1"/>
  <c r="F62" i="36"/>
  <c r="V21" i="36" s="1"/>
  <c r="F64" i="36"/>
  <c r="V23" i="36" s="1"/>
  <c r="F61" i="36"/>
  <c r="E61" i="36"/>
  <c r="E64" i="36"/>
  <c r="E62" i="36"/>
  <c r="E63" i="36"/>
  <c r="F51" i="36"/>
  <c r="U22" i="36" s="1"/>
  <c r="F50" i="36"/>
  <c r="F52" i="36"/>
  <c r="U23" i="36" s="1"/>
  <c r="F49" i="36"/>
  <c r="E49" i="36"/>
  <c r="F55" i="36"/>
  <c r="E55" i="36"/>
  <c r="E58" i="36"/>
  <c r="U15" i="36" s="1"/>
  <c r="AF15" i="36" s="1"/>
  <c r="E56" i="36"/>
  <c r="U13" i="36" s="1"/>
  <c r="E57" i="36"/>
  <c r="U14" i="36" s="1"/>
  <c r="AF14" i="36" s="1"/>
  <c r="E52" i="36"/>
  <c r="U12" i="36" s="1"/>
  <c r="AF12" i="36" s="1"/>
  <c r="E50" i="36"/>
  <c r="E51" i="36"/>
  <c r="F45" i="36"/>
  <c r="F44" i="36"/>
  <c r="F46" i="36"/>
  <c r="F43" i="36"/>
  <c r="E43" i="36"/>
  <c r="F39" i="36"/>
  <c r="T22" i="36" s="1"/>
  <c r="F38" i="36"/>
  <c r="T21" i="36" s="1"/>
  <c r="AA21" i="36" s="1"/>
  <c r="F40" i="36"/>
  <c r="T23" i="36" s="1"/>
  <c r="F37" i="36"/>
  <c r="E37" i="36"/>
  <c r="E46" i="36"/>
  <c r="T15" i="36" s="1"/>
  <c r="AE15" i="36" s="1"/>
  <c r="E44" i="36"/>
  <c r="E45" i="36"/>
  <c r="T14" i="36" s="1"/>
  <c r="AE14" i="36" s="1"/>
  <c r="E40" i="36"/>
  <c r="T12" i="36" s="1"/>
  <c r="AE12" i="36" s="1"/>
  <c r="E38" i="36"/>
  <c r="E39" i="36"/>
  <c r="E22" i="36"/>
  <c r="E20" i="36"/>
  <c r="R13" i="36" s="1"/>
  <c r="E21" i="36"/>
  <c r="F21" i="36"/>
  <c r="F20" i="36"/>
  <c r="R24" i="36" s="1"/>
  <c r="F22" i="36"/>
  <c r="F19" i="36"/>
  <c r="E19" i="36"/>
  <c r="F15" i="36"/>
  <c r="R22" i="36" s="1"/>
  <c r="S44" i="36"/>
  <c r="T44" i="36" s="1"/>
  <c r="B16" i="36" s="1"/>
  <c r="Q12" i="36" s="1"/>
  <c r="S42" i="36"/>
  <c r="T42" i="36" s="1"/>
  <c r="B14" i="36" s="1"/>
  <c r="Q13" i="36" s="1"/>
  <c r="AD13" i="36" s="1"/>
  <c r="S43" i="36"/>
  <c r="T43" i="36" s="1"/>
  <c r="B15" i="36" s="1"/>
  <c r="Q11" i="36" s="1"/>
  <c r="E13" i="36"/>
  <c r="E55" i="111"/>
  <c r="I55" i="111" s="1"/>
  <c r="F48" i="111"/>
  <c r="J48" i="111" s="1"/>
  <c r="F47" i="111"/>
  <c r="J47" i="111" s="1"/>
  <c r="E47" i="111"/>
  <c r="I47" i="111" s="1"/>
  <c r="E39" i="111"/>
  <c r="I39" i="111" s="1"/>
  <c r="F30" i="111"/>
  <c r="J82" i="111" s="1"/>
  <c r="E30" i="111"/>
  <c r="I82" i="111" s="1"/>
  <c r="F29" i="111"/>
  <c r="F54" i="111" s="1"/>
  <c r="J54" i="111" s="1"/>
  <c r="E29" i="111"/>
  <c r="E54" i="111" s="1"/>
  <c r="I54" i="111" s="1"/>
  <c r="F28" i="111"/>
  <c r="F53" i="111" s="1"/>
  <c r="J53" i="111" s="1"/>
  <c r="E28" i="111"/>
  <c r="E53" i="111" s="1"/>
  <c r="I53" i="111" s="1"/>
  <c r="F27" i="111"/>
  <c r="J79" i="111" s="1"/>
  <c r="E27" i="111"/>
  <c r="I79" i="111" s="1"/>
  <c r="F26" i="111"/>
  <c r="J78" i="111" s="1"/>
  <c r="E26" i="111"/>
  <c r="I78" i="111" s="1"/>
  <c r="F25" i="111"/>
  <c r="F50" i="111" s="1"/>
  <c r="J50" i="111" s="1"/>
  <c r="E25" i="111"/>
  <c r="E50" i="111" s="1"/>
  <c r="I50" i="111" s="1"/>
  <c r="F24" i="111"/>
  <c r="J76" i="111" s="1"/>
  <c r="E24" i="111"/>
  <c r="I76" i="111" s="1"/>
  <c r="F23" i="111"/>
  <c r="J75" i="111" s="1"/>
  <c r="E23" i="111"/>
  <c r="I75" i="111" s="1"/>
  <c r="F22" i="111"/>
  <c r="J74" i="111" s="1"/>
  <c r="E22" i="111"/>
  <c r="I74" i="111" s="1"/>
  <c r="F21" i="111"/>
  <c r="F46" i="111" s="1"/>
  <c r="J46" i="111" s="1"/>
  <c r="E21" i="111"/>
  <c r="E46" i="111" s="1"/>
  <c r="I46" i="111" s="1"/>
  <c r="F20" i="111"/>
  <c r="J72" i="111" s="1"/>
  <c r="E20" i="111"/>
  <c r="I72" i="111" s="1"/>
  <c r="F19" i="111"/>
  <c r="F44" i="111" s="1"/>
  <c r="J44" i="111" s="1"/>
  <c r="E19" i="111"/>
  <c r="I71" i="111" s="1"/>
  <c r="F18" i="111"/>
  <c r="J70" i="111" s="1"/>
  <c r="E18" i="111"/>
  <c r="I70" i="111" s="1"/>
  <c r="F17" i="111"/>
  <c r="F42" i="111" s="1"/>
  <c r="J42" i="111" s="1"/>
  <c r="E17" i="111"/>
  <c r="E42" i="111" s="1"/>
  <c r="I42" i="111" s="1"/>
  <c r="F16" i="111"/>
  <c r="F41" i="111" s="1"/>
  <c r="J41" i="111" s="1"/>
  <c r="E16" i="111"/>
  <c r="I68" i="111" s="1"/>
  <c r="F15" i="111"/>
  <c r="J67" i="111" s="1"/>
  <c r="E15" i="111"/>
  <c r="I67" i="111" s="1"/>
  <c r="F14" i="111"/>
  <c r="J66" i="111" s="1"/>
  <c r="E14" i="111"/>
  <c r="I66" i="111" s="1"/>
  <c r="F13" i="111"/>
  <c r="F38" i="111" s="1"/>
  <c r="E13" i="111"/>
  <c r="E38" i="111" s="1"/>
  <c r="I38" i="111" s="1"/>
  <c r="F12" i="111"/>
  <c r="E12" i="111"/>
  <c r="I64" i="111" s="1"/>
  <c r="I79" i="110"/>
  <c r="J71" i="110"/>
  <c r="I69" i="110"/>
  <c r="I68" i="110"/>
  <c r="F55" i="110"/>
  <c r="J55" i="110" s="1"/>
  <c r="E50" i="110"/>
  <c r="I50" i="110" s="1"/>
  <c r="E49" i="110"/>
  <c r="I49" i="110" s="1"/>
  <c r="F47" i="110"/>
  <c r="J47" i="110" s="1"/>
  <c r="E47" i="110"/>
  <c r="I47" i="110" s="1"/>
  <c r="F39" i="110"/>
  <c r="J39" i="110" s="1"/>
  <c r="F30" i="110"/>
  <c r="J82" i="110" s="1"/>
  <c r="E30" i="110"/>
  <c r="I82" i="110" s="1"/>
  <c r="F29" i="110"/>
  <c r="F54" i="110" s="1"/>
  <c r="J54" i="110" s="1"/>
  <c r="E29" i="110"/>
  <c r="E54" i="110" s="1"/>
  <c r="I54" i="110" s="1"/>
  <c r="F28" i="110"/>
  <c r="F53" i="110" s="1"/>
  <c r="J53" i="110" s="1"/>
  <c r="E28" i="110"/>
  <c r="E53" i="110" s="1"/>
  <c r="I53" i="110" s="1"/>
  <c r="F27" i="110"/>
  <c r="J79" i="110" s="1"/>
  <c r="E27" i="110"/>
  <c r="E52" i="110" s="1"/>
  <c r="I52" i="110" s="1"/>
  <c r="F26" i="110"/>
  <c r="J78" i="110" s="1"/>
  <c r="E26" i="110"/>
  <c r="E51" i="110" s="1"/>
  <c r="I51" i="110" s="1"/>
  <c r="F25" i="110"/>
  <c r="F50" i="110" s="1"/>
  <c r="J50" i="110" s="1"/>
  <c r="E25" i="110"/>
  <c r="I77" i="110" s="1"/>
  <c r="F24" i="110"/>
  <c r="F49" i="110" s="1"/>
  <c r="J49" i="110" s="1"/>
  <c r="E24" i="110"/>
  <c r="I76" i="110" s="1"/>
  <c r="F23" i="110"/>
  <c r="J75" i="110" s="1"/>
  <c r="E23" i="110"/>
  <c r="I75" i="110" s="1"/>
  <c r="F22" i="110"/>
  <c r="J74" i="110" s="1"/>
  <c r="E22" i="110"/>
  <c r="I74" i="110" s="1"/>
  <c r="F21" i="110"/>
  <c r="F46" i="110" s="1"/>
  <c r="J46" i="110" s="1"/>
  <c r="E21" i="110"/>
  <c r="I73" i="110" s="1"/>
  <c r="F20" i="110"/>
  <c r="F45" i="110" s="1"/>
  <c r="J45" i="110" s="1"/>
  <c r="E20" i="110"/>
  <c r="E45" i="110" s="1"/>
  <c r="I45" i="110" s="1"/>
  <c r="F19" i="110"/>
  <c r="F44" i="110" s="1"/>
  <c r="J44" i="110" s="1"/>
  <c r="E19" i="110"/>
  <c r="E44" i="110" s="1"/>
  <c r="I44" i="110" s="1"/>
  <c r="F18" i="110"/>
  <c r="J70" i="110" s="1"/>
  <c r="E18" i="110"/>
  <c r="I70" i="110" s="1"/>
  <c r="F17" i="110"/>
  <c r="F42" i="110" s="1"/>
  <c r="J42" i="110" s="1"/>
  <c r="E17" i="110"/>
  <c r="E42" i="110" s="1"/>
  <c r="I42" i="110" s="1"/>
  <c r="F16" i="110"/>
  <c r="J68" i="110" s="1"/>
  <c r="E16" i="110"/>
  <c r="E41" i="110" s="1"/>
  <c r="I41" i="110" s="1"/>
  <c r="F15" i="110"/>
  <c r="J67" i="110" s="1"/>
  <c r="E15" i="110"/>
  <c r="I67" i="110" s="1"/>
  <c r="F14" i="110"/>
  <c r="J66" i="110" s="1"/>
  <c r="E14" i="110"/>
  <c r="I66" i="110" s="1"/>
  <c r="F13" i="110"/>
  <c r="J65" i="110" s="1"/>
  <c r="E13" i="110"/>
  <c r="I65" i="110" s="1"/>
  <c r="F12" i="110"/>
  <c r="E12" i="110"/>
  <c r="I64" i="110" s="1"/>
  <c r="I69" i="109"/>
  <c r="I68" i="109"/>
  <c r="I64" i="109"/>
  <c r="F55" i="109"/>
  <c r="J55" i="109" s="1"/>
  <c r="E55" i="109"/>
  <c r="I55" i="109" s="1"/>
  <c r="E53" i="109"/>
  <c r="I53" i="109" s="1"/>
  <c r="E49" i="109"/>
  <c r="I49" i="109" s="1"/>
  <c r="E48" i="109"/>
  <c r="I48" i="109" s="1"/>
  <c r="F47" i="109"/>
  <c r="J47" i="109" s="1"/>
  <c r="F30" i="109"/>
  <c r="J82" i="109" s="1"/>
  <c r="E30" i="109"/>
  <c r="I82" i="109" s="1"/>
  <c r="F29" i="109"/>
  <c r="F54" i="109" s="1"/>
  <c r="J54" i="109" s="1"/>
  <c r="E29" i="109"/>
  <c r="E54" i="109" s="1"/>
  <c r="I54" i="109" s="1"/>
  <c r="F28" i="109"/>
  <c r="F53" i="109" s="1"/>
  <c r="J53" i="109" s="1"/>
  <c r="E28" i="109"/>
  <c r="I80" i="109" s="1"/>
  <c r="F27" i="109"/>
  <c r="F52" i="109" s="1"/>
  <c r="J52" i="109" s="1"/>
  <c r="E27" i="109"/>
  <c r="E52" i="109" s="1"/>
  <c r="I52" i="109" s="1"/>
  <c r="F26" i="109"/>
  <c r="J78" i="109" s="1"/>
  <c r="E26" i="109"/>
  <c r="I78" i="109" s="1"/>
  <c r="F25" i="109"/>
  <c r="F50" i="109" s="1"/>
  <c r="J50" i="109" s="1"/>
  <c r="E25" i="109"/>
  <c r="E50" i="109" s="1"/>
  <c r="I50" i="109" s="1"/>
  <c r="F24" i="109"/>
  <c r="F49" i="109" s="1"/>
  <c r="J49" i="109" s="1"/>
  <c r="E24" i="109"/>
  <c r="I76" i="109" s="1"/>
  <c r="F23" i="109"/>
  <c r="J75" i="109" s="1"/>
  <c r="E23" i="109"/>
  <c r="I75" i="109" s="1"/>
  <c r="F22" i="109"/>
  <c r="J74" i="109" s="1"/>
  <c r="E22" i="109"/>
  <c r="I74" i="109" s="1"/>
  <c r="F21" i="109"/>
  <c r="F46" i="109" s="1"/>
  <c r="J46" i="109" s="1"/>
  <c r="E21" i="109"/>
  <c r="E46" i="109" s="1"/>
  <c r="I46" i="109" s="1"/>
  <c r="F20" i="109"/>
  <c r="J72" i="109" s="1"/>
  <c r="E20" i="109"/>
  <c r="E45" i="109" s="1"/>
  <c r="I45" i="109" s="1"/>
  <c r="F19" i="109"/>
  <c r="J71" i="109" s="1"/>
  <c r="E19" i="109"/>
  <c r="E44" i="109" s="1"/>
  <c r="I44" i="109" s="1"/>
  <c r="F18" i="109"/>
  <c r="J70" i="109" s="1"/>
  <c r="E18" i="109"/>
  <c r="I70" i="109" s="1"/>
  <c r="F17" i="109"/>
  <c r="F42" i="109" s="1"/>
  <c r="J42" i="109" s="1"/>
  <c r="E17" i="109"/>
  <c r="E42" i="109" s="1"/>
  <c r="I42" i="109" s="1"/>
  <c r="F16" i="109"/>
  <c r="J68" i="109" s="1"/>
  <c r="E16" i="109"/>
  <c r="E41" i="109" s="1"/>
  <c r="I41" i="109" s="1"/>
  <c r="F15" i="109"/>
  <c r="J67" i="109" s="1"/>
  <c r="E15" i="109"/>
  <c r="I67" i="109" s="1"/>
  <c r="F14" i="109"/>
  <c r="J66" i="109" s="1"/>
  <c r="E14" i="109"/>
  <c r="I66" i="109" s="1"/>
  <c r="F13" i="109"/>
  <c r="F38" i="109" s="1"/>
  <c r="E13" i="109"/>
  <c r="E38" i="109" s="1"/>
  <c r="I38" i="109" s="1"/>
  <c r="F12" i="109"/>
  <c r="E12" i="109"/>
  <c r="E37" i="109" s="1"/>
  <c r="I80" i="108"/>
  <c r="J72" i="108"/>
  <c r="I69" i="108"/>
  <c r="I68" i="108"/>
  <c r="F55" i="108"/>
  <c r="J55" i="108" s="1"/>
  <c r="E53" i="108"/>
  <c r="I53" i="108" s="1"/>
  <c r="E49" i="108"/>
  <c r="I49" i="108" s="1"/>
  <c r="F48" i="108"/>
  <c r="J48" i="108" s="1"/>
  <c r="F47" i="108"/>
  <c r="J47" i="108" s="1"/>
  <c r="E43" i="108"/>
  <c r="I43" i="108" s="1"/>
  <c r="F40" i="108"/>
  <c r="J40" i="108" s="1"/>
  <c r="F30" i="108"/>
  <c r="J82" i="108" s="1"/>
  <c r="E30" i="108"/>
  <c r="I82" i="108" s="1"/>
  <c r="F29" i="108"/>
  <c r="F54" i="108" s="1"/>
  <c r="J54" i="108" s="1"/>
  <c r="E29" i="108"/>
  <c r="E54" i="108" s="1"/>
  <c r="I54" i="108" s="1"/>
  <c r="F28" i="108"/>
  <c r="F53" i="108" s="1"/>
  <c r="J53" i="108" s="1"/>
  <c r="E28" i="108"/>
  <c r="F27" i="108"/>
  <c r="J79" i="108" s="1"/>
  <c r="E27" i="108"/>
  <c r="I79" i="108" s="1"/>
  <c r="F26" i="108"/>
  <c r="J78" i="108" s="1"/>
  <c r="E26" i="108"/>
  <c r="E51" i="108" s="1"/>
  <c r="I51" i="108" s="1"/>
  <c r="F25" i="108"/>
  <c r="F50" i="108" s="1"/>
  <c r="J50" i="108" s="1"/>
  <c r="E25" i="108"/>
  <c r="E50" i="108" s="1"/>
  <c r="I50" i="108" s="1"/>
  <c r="F24" i="108"/>
  <c r="F49" i="108" s="1"/>
  <c r="J49" i="108" s="1"/>
  <c r="E24" i="108"/>
  <c r="I76" i="108" s="1"/>
  <c r="F23" i="108"/>
  <c r="J75" i="108" s="1"/>
  <c r="E23" i="108"/>
  <c r="I75" i="108" s="1"/>
  <c r="F22" i="108"/>
  <c r="J74" i="108" s="1"/>
  <c r="E22" i="108"/>
  <c r="I74" i="108" s="1"/>
  <c r="F21" i="108"/>
  <c r="F46" i="108" s="1"/>
  <c r="J46" i="108" s="1"/>
  <c r="E21" i="108"/>
  <c r="E46" i="108" s="1"/>
  <c r="I46" i="108" s="1"/>
  <c r="F20" i="108"/>
  <c r="F45" i="108" s="1"/>
  <c r="J45" i="108" s="1"/>
  <c r="E20" i="108"/>
  <c r="E45" i="108" s="1"/>
  <c r="I45" i="108" s="1"/>
  <c r="F19" i="108"/>
  <c r="J71" i="108" s="1"/>
  <c r="E19" i="108"/>
  <c r="I71" i="108" s="1"/>
  <c r="F18" i="108"/>
  <c r="J70" i="108" s="1"/>
  <c r="E18" i="108"/>
  <c r="I70" i="108" s="1"/>
  <c r="F17" i="108"/>
  <c r="J69" i="108" s="1"/>
  <c r="E17" i="108"/>
  <c r="E42" i="108" s="1"/>
  <c r="I42" i="108" s="1"/>
  <c r="F16" i="108"/>
  <c r="J68" i="108" s="1"/>
  <c r="E16" i="108"/>
  <c r="E41" i="108" s="1"/>
  <c r="I41" i="108" s="1"/>
  <c r="F15" i="108"/>
  <c r="J67" i="108" s="1"/>
  <c r="E15" i="108"/>
  <c r="I67" i="108" s="1"/>
  <c r="F14" i="108"/>
  <c r="J66" i="108" s="1"/>
  <c r="E14" i="108"/>
  <c r="I66" i="108" s="1"/>
  <c r="F13" i="108"/>
  <c r="F38" i="108" s="1"/>
  <c r="E13" i="108"/>
  <c r="E38" i="108" s="1"/>
  <c r="I38" i="108" s="1"/>
  <c r="F12" i="108"/>
  <c r="E12" i="108"/>
  <c r="E37" i="108" s="1"/>
  <c r="I72" i="107"/>
  <c r="J69" i="107"/>
  <c r="F53" i="107"/>
  <c r="J53" i="107" s="1"/>
  <c r="F52" i="107"/>
  <c r="J52" i="107" s="1"/>
  <c r="F50" i="107"/>
  <c r="J50" i="107" s="1"/>
  <c r="F45" i="107"/>
  <c r="J45" i="107" s="1"/>
  <c r="F44" i="107"/>
  <c r="J44" i="107" s="1"/>
  <c r="E42" i="107"/>
  <c r="I42" i="107" s="1"/>
  <c r="E37" i="107"/>
  <c r="I37" i="107" s="1"/>
  <c r="F30" i="107"/>
  <c r="F55" i="107" s="1"/>
  <c r="J55" i="107" s="1"/>
  <c r="E30" i="107"/>
  <c r="I82" i="107" s="1"/>
  <c r="F29" i="107"/>
  <c r="F54" i="107" s="1"/>
  <c r="J54" i="107" s="1"/>
  <c r="E29" i="107"/>
  <c r="E54" i="107" s="1"/>
  <c r="I54" i="107" s="1"/>
  <c r="F28" i="107"/>
  <c r="J80" i="107" s="1"/>
  <c r="E28" i="107"/>
  <c r="E53" i="107" s="1"/>
  <c r="I53" i="107" s="1"/>
  <c r="F27" i="107"/>
  <c r="J79" i="107" s="1"/>
  <c r="E27" i="107"/>
  <c r="I79" i="107" s="1"/>
  <c r="F26" i="107"/>
  <c r="J78" i="107" s="1"/>
  <c r="E26" i="107"/>
  <c r="I78" i="107" s="1"/>
  <c r="F25" i="107"/>
  <c r="J77" i="107" s="1"/>
  <c r="E25" i="107"/>
  <c r="I77" i="107" s="1"/>
  <c r="F24" i="107"/>
  <c r="J76" i="107" s="1"/>
  <c r="E24" i="107"/>
  <c r="E49" i="107" s="1"/>
  <c r="I49" i="107" s="1"/>
  <c r="F23" i="107"/>
  <c r="F48" i="107" s="1"/>
  <c r="J48" i="107" s="1"/>
  <c r="E23" i="107"/>
  <c r="I75" i="107" s="1"/>
  <c r="F22" i="107"/>
  <c r="F47" i="107" s="1"/>
  <c r="J47" i="107" s="1"/>
  <c r="E22" i="107"/>
  <c r="I74" i="107" s="1"/>
  <c r="F21" i="107"/>
  <c r="F46" i="107" s="1"/>
  <c r="J46" i="107" s="1"/>
  <c r="E21" i="107"/>
  <c r="E46" i="107" s="1"/>
  <c r="I46" i="107" s="1"/>
  <c r="F20" i="107"/>
  <c r="J72" i="107" s="1"/>
  <c r="E20" i="107"/>
  <c r="E45" i="107" s="1"/>
  <c r="I45" i="107" s="1"/>
  <c r="F19" i="107"/>
  <c r="J71" i="107" s="1"/>
  <c r="E19" i="107"/>
  <c r="I71" i="107" s="1"/>
  <c r="F18" i="107"/>
  <c r="J70" i="107" s="1"/>
  <c r="E18" i="107"/>
  <c r="I70" i="107" s="1"/>
  <c r="F17" i="107"/>
  <c r="F42" i="107" s="1"/>
  <c r="J42" i="107" s="1"/>
  <c r="E17" i="107"/>
  <c r="I69" i="107" s="1"/>
  <c r="F16" i="107"/>
  <c r="J68" i="107" s="1"/>
  <c r="E16" i="107"/>
  <c r="E41" i="107" s="1"/>
  <c r="I41" i="107" s="1"/>
  <c r="F15" i="107"/>
  <c r="J67" i="107" s="1"/>
  <c r="E15" i="107"/>
  <c r="I67" i="107" s="1"/>
  <c r="F14" i="107"/>
  <c r="F39" i="107" s="1"/>
  <c r="J39" i="107" s="1"/>
  <c r="E14" i="107"/>
  <c r="I66" i="107" s="1"/>
  <c r="F13" i="107"/>
  <c r="F38" i="107" s="1"/>
  <c r="E13" i="107"/>
  <c r="E38" i="107" s="1"/>
  <c r="I38" i="107" s="1"/>
  <c r="F12" i="107"/>
  <c r="E12" i="107"/>
  <c r="I64" i="107" s="1"/>
  <c r="I74" i="106"/>
  <c r="J68" i="106"/>
  <c r="I66" i="106"/>
  <c r="E55" i="106"/>
  <c r="I55" i="106" s="1"/>
  <c r="E54" i="106"/>
  <c r="I54" i="106" s="1"/>
  <c r="F48" i="106"/>
  <c r="J48" i="106" s="1"/>
  <c r="F47" i="106"/>
  <c r="J47" i="106" s="1"/>
  <c r="E47" i="106"/>
  <c r="I47" i="106" s="1"/>
  <c r="E46" i="106"/>
  <c r="I46" i="106" s="1"/>
  <c r="E37" i="106"/>
  <c r="I37" i="106" s="1"/>
  <c r="F30" i="106"/>
  <c r="J82" i="106" s="1"/>
  <c r="E30" i="106"/>
  <c r="I82" i="106" s="1"/>
  <c r="F29" i="106"/>
  <c r="F54" i="106" s="1"/>
  <c r="J54" i="106" s="1"/>
  <c r="E29" i="106"/>
  <c r="I81" i="106" s="1"/>
  <c r="F28" i="106"/>
  <c r="F53" i="106" s="1"/>
  <c r="J53" i="106" s="1"/>
  <c r="E28" i="106"/>
  <c r="E53" i="106" s="1"/>
  <c r="I53" i="106" s="1"/>
  <c r="F27" i="106"/>
  <c r="J79" i="106" s="1"/>
  <c r="E27" i="106"/>
  <c r="E52" i="106" s="1"/>
  <c r="I52" i="106" s="1"/>
  <c r="F26" i="106"/>
  <c r="J78" i="106" s="1"/>
  <c r="E26" i="106"/>
  <c r="I78" i="106" s="1"/>
  <c r="F25" i="106"/>
  <c r="F50" i="106" s="1"/>
  <c r="J50" i="106" s="1"/>
  <c r="E25" i="106"/>
  <c r="I77" i="106" s="1"/>
  <c r="F24" i="106"/>
  <c r="F49" i="106" s="1"/>
  <c r="J49" i="106" s="1"/>
  <c r="E24" i="106"/>
  <c r="E49" i="106" s="1"/>
  <c r="I49" i="106" s="1"/>
  <c r="F23" i="106"/>
  <c r="J75" i="106" s="1"/>
  <c r="E23" i="106"/>
  <c r="I75" i="106" s="1"/>
  <c r="F22" i="106"/>
  <c r="J74" i="106" s="1"/>
  <c r="E22" i="106"/>
  <c r="F21" i="106"/>
  <c r="J73" i="106" s="1"/>
  <c r="E21" i="106"/>
  <c r="I73" i="106" s="1"/>
  <c r="F20" i="106"/>
  <c r="F45" i="106" s="1"/>
  <c r="J45" i="106" s="1"/>
  <c r="E20" i="106"/>
  <c r="E45" i="106" s="1"/>
  <c r="I45" i="106" s="1"/>
  <c r="F19" i="106"/>
  <c r="F44" i="106" s="1"/>
  <c r="J44" i="106" s="1"/>
  <c r="E19" i="106"/>
  <c r="E44" i="106" s="1"/>
  <c r="I44" i="106" s="1"/>
  <c r="F18" i="106"/>
  <c r="J70" i="106" s="1"/>
  <c r="E18" i="106"/>
  <c r="E43" i="106" s="1"/>
  <c r="I43" i="106" s="1"/>
  <c r="F17" i="106"/>
  <c r="F42" i="106" s="1"/>
  <c r="J42" i="106" s="1"/>
  <c r="E17" i="106"/>
  <c r="I69" i="106" s="1"/>
  <c r="F16" i="106"/>
  <c r="F41" i="106" s="1"/>
  <c r="J41" i="106" s="1"/>
  <c r="E16" i="106"/>
  <c r="E41" i="106" s="1"/>
  <c r="I41" i="106" s="1"/>
  <c r="F15" i="106"/>
  <c r="J67" i="106" s="1"/>
  <c r="E15" i="106"/>
  <c r="I67" i="106" s="1"/>
  <c r="F14" i="106"/>
  <c r="F39" i="106" s="1"/>
  <c r="J39" i="106" s="1"/>
  <c r="E14" i="106"/>
  <c r="E39" i="106" s="1"/>
  <c r="I39" i="106" s="1"/>
  <c r="F13" i="106"/>
  <c r="J65" i="106" s="1"/>
  <c r="E13" i="106"/>
  <c r="I65" i="106" s="1"/>
  <c r="F12" i="106"/>
  <c r="E12" i="106"/>
  <c r="I64" i="106" s="1"/>
  <c r="J65" i="105"/>
  <c r="E47" i="105"/>
  <c r="I47" i="105" s="1"/>
  <c r="F46" i="105"/>
  <c r="J46" i="105" s="1"/>
  <c r="F39" i="105"/>
  <c r="J39" i="105" s="1"/>
  <c r="E39" i="105"/>
  <c r="I39" i="105" s="1"/>
  <c r="F30" i="105"/>
  <c r="J82" i="105" s="1"/>
  <c r="E30" i="105"/>
  <c r="I82" i="105" s="1"/>
  <c r="F29" i="105"/>
  <c r="J81" i="105" s="1"/>
  <c r="E29" i="105"/>
  <c r="E54" i="105" s="1"/>
  <c r="I54" i="105" s="1"/>
  <c r="F28" i="105"/>
  <c r="F53" i="105" s="1"/>
  <c r="J53" i="105" s="1"/>
  <c r="E28" i="105"/>
  <c r="E53" i="105" s="1"/>
  <c r="I53" i="105" s="1"/>
  <c r="F27" i="105"/>
  <c r="J79" i="105" s="1"/>
  <c r="E27" i="105"/>
  <c r="I79" i="105" s="1"/>
  <c r="F26" i="105"/>
  <c r="J78" i="105" s="1"/>
  <c r="E26" i="105"/>
  <c r="I78" i="105" s="1"/>
  <c r="F25" i="105"/>
  <c r="F50" i="105" s="1"/>
  <c r="J50" i="105" s="1"/>
  <c r="E25" i="105"/>
  <c r="I77" i="105" s="1"/>
  <c r="F24" i="105"/>
  <c r="F49" i="105" s="1"/>
  <c r="J49" i="105" s="1"/>
  <c r="E24" i="105"/>
  <c r="I76" i="105" s="1"/>
  <c r="F23" i="105"/>
  <c r="J75" i="105" s="1"/>
  <c r="E23" i="105"/>
  <c r="I75" i="105" s="1"/>
  <c r="F22" i="105"/>
  <c r="J74" i="105" s="1"/>
  <c r="E22" i="105"/>
  <c r="I74" i="105" s="1"/>
  <c r="F21" i="105"/>
  <c r="J73" i="105" s="1"/>
  <c r="E21" i="105"/>
  <c r="E46" i="105" s="1"/>
  <c r="I46" i="105" s="1"/>
  <c r="F20" i="105"/>
  <c r="F45" i="105" s="1"/>
  <c r="J45" i="105" s="1"/>
  <c r="E20" i="105"/>
  <c r="E45" i="105" s="1"/>
  <c r="I45" i="105" s="1"/>
  <c r="F19" i="105"/>
  <c r="J71" i="105" s="1"/>
  <c r="E19" i="105"/>
  <c r="I71" i="105" s="1"/>
  <c r="F18" i="105"/>
  <c r="J70" i="105" s="1"/>
  <c r="E18" i="105"/>
  <c r="I70" i="105" s="1"/>
  <c r="F17" i="105"/>
  <c r="F42" i="105" s="1"/>
  <c r="J42" i="105" s="1"/>
  <c r="E17" i="105"/>
  <c r="I69" i="105" s="1"/>
  <c r="F16" i="105"/>
  <c r="F41" i="105" s="1"/>
  <c r="J41" i="105" s="1"/>
  <c r="E16" i="105"/>
  <c r="I68" i="105" s="1"/>
  <c r="F15" i="105"/>
  <c r="J67" i="105" s="1"/>
  <c r="E15" i="105"/>
  <c r="I67" i="105" s="1"/>
  <c r="F14" i="105"/>
  <c r="J66" i="105" s="1"/>
  <c r="E14" i="105"/>
  <c r="I66" i="105" s="1"/>
  <c r="F13" i="105"/>
  <c r="F38" i="105" s="1"/>
  <c r="J38" i="105" s="1"/>
  <c r="E13" i="105"/>
  <c r="E38" i="105" s="1"/>
  <c r="I38" i="105" s="1"/>
  <c r="F12" i="105"/>
  <c r="E12" i="105"/>
  <c r="I64" i="105" s="1"/>
  <c r="J76" i="103"/>
  <c r="J68" i="103"/>
  <c r="J65" i="103"/>
  <c r="E50" i="103"/>
  <c r="I50" i="103" s="1"/>
  <c r="F49" i="103"/>
  <c r="J49" i="103" s="1"/>
  <c r="E49" i="103"/>
  <c r="I49" i="103" s="1"/>
  <c r="E45" i="103"/>
  <c r="I45" i="103" s="1"/>
  <c r="E42" i="103"/>
  <c r="I42" i="103" s="1"/>
  <c r="F41" i="103"/>
  <c r="J41" i="103" s="1"/>
  <c r="F30" i="103"/>
  <c r="F55" i="103" s="1"/>
  <c r="J55" i="103" s="1"/>
  <c r="E30" i="103"/>
  <c r="I82" i="103" s="1"/>
  <c r="F29" i="103"/>
  <c r="F54" i="103" s="1"/>
  <c r="J54" i="103" s="1"/>
  <c r="E29" i="103"/>
  <c r="E54" i="103" s="1"/>
  <c r="I54" i="103" s="1"/>
  <c r="F28" i="103"/>
  <c r="F53" i="103" s="1"/>
  <c r="J53" i="103" s="1"/>
  <c r="E28" i="103"/>
  <c r="I80" i="103" s="1"/>
  <c r="F27" i="103"/>
  <c r="F52" i="103" s="1"/>
  <c r="J52" i="103" s="1"/>
  <c r="E27" i="103"/>
  <c r="I79" i="103" s="1"/>
  <c r="F26" i="103"/>
  <c r="J78" i="103" s="1"/>
  <c r="E26" i="103"/>
  <c r="E51" i="103" s="1"/>
  <c r="I51" i="103" s="1"/>
  <c r="F25" i="103"/>
  <c r="F50" i="103" s="1"/>
  <c r="J50" i="103" s="1"/>
  <c r="E25" i="103"/>
  <c r="I77" i="103" s="1"/>
  <c r="F24" i="103"/>
  <c r="E24" i="103"/>
  <c r="I76" i="103" s="1"/>
  <c r="F23" i="103"/>
  <c r="J75" i="103" s="1"/>
  <c r="E23" i="103"/>
  <c r="I75" i="103" s="1"/>
  <c r="F22" i="103"/>
  <c r="F47" i="103" s="1"/>
  <c r="J47" i="103" s="1"/>
  <c r="E22" i="103"/>
  <c r="I74" i="103" s="1"/>
  <c r="F21" i="103"/>
  <c r="F46" i="103" s="1"/>
  <c r="J46" i="103" s="1"/>
  <c r="E21" i="103"/>
  <c r="E46" i="103" s="1"/>
  <c r="I46" i="103" s="1"/>
  <c r="F20" i="103"/>
  <c r="F45" i="103" s="1"/>
  <c r="J45" i="103" s="1"/>
  <c r="E20" i="103"/>
  <c r="I72" i="103" s="1"/>
  <c r="F19" i="103"/>
  <c r="J71" i="103" s="1"/>
  <c r="E19" i="103"/>
  <c r="E44" i="103" s="1"/>
  <c r="I44" i="103" s="1"/>
  <c r="F18" i="103"/>
  <c r="J70" i="103" s="1"/>
  <c r="E18" i="103"/>
  <c r="E43" i="103" s="1"/>
  <c r="I43" i="103" s="1"/>
  <c r="F17" i="103"/>
  <c r="F42" i="103" s="1"/>
  <c r="J42" i="103" s="1"/>
  <c r="E17" i="103"/>
  <c r="I69" i="103" s="1"/>
  <c r="F16" i="103"/>
  <c r="E16" i="103"/>
  <c r="I68" i="103" s="1"/>
  <c r="F15" i="103"/>
  <c r="J67" i="103" s="1"/>
  <c r="E15" i="103"/>
  <c r="I67" i="103" s="1"/>
  <c r="F14" i="103"/>
  <c r="F39" i="103" s="1"/>
  <c r="J39" i="103" s="1"/>
  <c r="E14" i="103"/>
  <c r="I66" i="103" s="1"/>
  <c r="F13" i="103"/>
  <c r="F38" i="103" s="1"/>
  <c r="E13" i="103"/>
  <c r="E38" i="103" s="1"/>
  <c r="I38" i="103" s="1"/>
  <c r="F12" i="103"/>
  <c r="E12" i="103"/>
  <c r="I64" i="103" s="1"/>
  <c r="F55" i="102"/>
  <c r="J55" i="102" s="1"/>
  <c r="F48" i="102"/>
  <c r="J48" i="102" s="1"/>
  <c r="F47" i="102"/>
  <c r="J47" i="102" s="1"/>
  <c r="F40" i="102"/>
  <c r="J40" i="102" s="1"/>
  <c r="E37" i="102"/>
  <c r="I37" i="102" s="1"/>
  <c r="F30" i="102"/>
  <c r="J82" i="102" s="1"/>
  <c r="E30" i="102"/>
  <c r="I82" i="102" s="1"/>
  <c r="F29" i="102"/>
  <c r="F54" i="102" s="1"/>
  <c r="J54" i="102" s="1"/>
  <c r="E29" i="102"/>
  <c r="E54" i="102" s="1"/>
  <c r="I54" i="102" s="1"/>
  <c r="F28" i="102"/>
  <c r="F53" i="102" s="1"/>
  <c r="J53" i="102" s="1"/>
  <c r="E28" i="102"/>
  <c r="E53" i="102" s="1"/>
  <c r="I53" i="102" s="1"/>
  <c r="F27" i="102"/>
  <c r="J79" i="102" s="1"/>
  <c r="E27" i="102"/>
  <c r="I79" i="102" s="1"/>
  <c r="F26" i="102"/>
  <c r="J78" i="102" s="1"/>
  <c r="E26" i="102"/>
  <c r="E51" i="102" s="1"/>
  <c r="I51" i="102" s="1"/>
  <c r="F25" i="102"/>
  <c r="F50" i="102" s="1"/>
  <c r="J50" i="102" s="1"/>
  <c r="E25" i="102"/>
  <c r="E50" i="102" s="1"/>
  <c r="I50" i="102" s="1"/>
  <c r="F24" i="102"/>
  <c r="F49" i="102" s="1"/>
  <c r="J49" i="102" s="1"/>
  <c r="E24" i="102"/>
  <c r="E49" i="102" s="1"/>
  <c r="I49" i="102" s="1"/>
  <c r="F23" i="102"/>
  <c r="J75" i="102" s="1"/>
  <c r="E23" i="102"/>
  <c r="I75" i="102" s="1"/>
  <c r="F22" i="102"/>
  <c r="J74" i="102" s="1"/>
  <c r="E22" i="102"/>
  <c r="I74" i="102" s="1"/>
  <c r="F21" i="102"/>
  <c r="F46" i="102" s="1"/>
  <c r="J46" i="102" s="1"/>
  <c r="E21" i="102"/>
  <c r="E46" i="102" s="1"/>
  <c r="I46" i="102" s="1"/>
  <c r="F20" i="102"/>
  <c r="F45" i="102" s="1"/>
  <c r="J45" i="102" s="1"/>
  <c r="E20" i="102"/>
  <c r="E45" i="102" s="1"/>
  <c r="I45" i="102" s="1"/>
  <c r="F19" i="102"/>
  <c r="J71" i="102" s="1"/>
  <c r="E19" i="102"/>
  <c r="I71" i="102" s="1"/>
  <c r="F18" i="102"/>
  <c r="F43" i="102" s="1"/>
  <c r="J43" i="102" s="1"/>
  <c r="E18" i="102"/>
  <c r="E43" i="102" s="1"/>
  <c r="I43" i="102" s="1"/>
  <c r="F17" i="102"/>
  <c r="F42" i="102" s="1"/>
  <c r="J42" i="102" s="1"/>
  <c r="E17" i="102"/>
  <c r="E42" i="102" s="1"/>
  <c r="I42" i="102" s="1"/>
  <c r="F16" i="102"/>
  <c r="F41" i="102" s="1"/>
  <c r="J41" i="102" s="1"/>
  <c r="E16" i="102"/>
  <c r="E41" i="102" s="1"/>
  <c r="I41" i="102" s="1"/>
  <c r="F15" i="102"/>
  <c r="J67" i="102" s="1"/>
  <c r="E15" i="102"/>
  <c r="I67" i="102" s="1"/>
  <c r="F14" i="102"/>
  <c r="J66" i="102" s="1"/>
  <c r="E14" i="102"/>
  <c r="I66" i="102" s="1"/>
  <c r="F13" i="102"/>
  <c r="F38" i="102" s="1"/>
  <c r="E13" i="102"/>
  <c r="E38" i="102" s="1"/>
  <c r="I38" i="102" s="1"/>
  <c r="F12" i="102"/>
  <c r="E12" i="102"/>
  <c r="I64" i="102" s="1"/>
  <c r="J68" i="101"/>
  <c r="I65" i="101"/>
  <c r="E55" i="101"/>
  <c r="I55" i="101" s="1"/>
  <c r="F49" i="101"/>
  <c r="J49" i="101" s="1"/>
  <c r="E49" i="101"/>
  <c r="I49" i="101" s="1"/>
  <c r="F48" i="101"/>
  <c r="J48" i="101" s="1"/>
  <c r="E48" i="101"/>
  <c r="I48" i="101" s="1"/>
  <c r="E47" i="101"/>
  <c r="I47" i="101" s="1"/>
  <c r="E40" i="101"/>
  <c r="I40" i="101" s="1"/>
  <c r="F30" i="101"/>
  <c r="J82" i="101" s="1"/>
  <c r="E30" i="101"/>
  <c r="I82" i="101" s="1"/>
  <c r="F29" i="101"/>
  <c r="F54" i="101" s="1"/>
  <c r="J54" i="101" s="1"/>
  <c r="E29" i="101"/>
  <c r="E54" i="101" s="1"/>
  <c r="I54" i="101" s="1"/>
  <c r="F28" i="101"/>
  <c r="J80" i="101" s="1"/>
  <c r="E28" i="101"/>
  <c r="E53" i="101" s="1"/>
  <c r="I53" i="101" s="1"/>
  <c r="F27" i="101"/>
  <c r="J79" i="101" s="1"/>
  <c r="E27" i="101"/>
  <c r="E52" i="101" s="1"/>
  <c r="I52" i="101" s="1"/>
  <c r="F26" i="101"/>
  <c r="F51" i="101" s="1"/>
  <c r="J51" i="101" s="1"/>
  <c r="E26" i="101"/>
  <c r="E51" i="101" s="1"/>
  <c r="I51" i="101" s="1"/>
  <c r="F25" i="101"/>
  <c r="F50" i="101" s="1"/>
  <c r="J50" i="101" s="1"/>
  <c r="E25" i="101"/>
  <c r="E50" i="101" s="1"/>
  <c r="I50" i="101" s="1"/>
  <c r="F24" i="101"/>
  <c r="J76" i="101" s="1"/>
  <c r="E24" i="101"/>
  <c r="I76" i="101" s="1"/>
  <c r="F23" i="101"/>
  <c r="J75" i="101" s="1"/>
  <c r="E23" i="101"/>
  <c r="I75" i="101" s="1"/>
  <c r="F22" i="101"/>
  <c r="J74" i="101" s="1"/>
  <c r="E22" i="101"/>
  <c r="I74" i="101" s="1"/>
  <c r="F21" i="101"/>
  <c r="F46" i="101" s="1"/>
  <c r="J46" i="101" s="1"/>
  <c r="E21" i="101"/>
  <c r="E46" i="101" s="1"/>
  <c r="I46" i="101" s="1"/>
  <c r="F20" i="101"/>
  <c r="F45" i="101" s="1"/>
  <c r="J45" i="101" s="1"/>
  <c r="E20" i="101"/>
  <c r="E45" i="101" s="1"/>
  <c r="I45" i="101" s="1"/>
  <c r="F19" i="101"/>
  <c r="J71" i="101" s="1"/>
  <c r="E19" i="101"/>
  <c r="E44" i="101" s="1"/>
  <c r="I44" i="101" s="1"/>
  <c r="F18" i="101"/>
  <c r="F43" i="101" s="1"/>
  <c r="J43" i="101" s="1"/>
  <c r="E18" i="101"/>
  <c r="E43" i="101" s="1"/>
  <c r="I43" i="101" s="1"/>
  <c r="F17" i="101"/>
  <c r="F42" i="101" s="1"/>
  <c r="J42" i="101" s="1"/>
  <c r="E17" i="101"/>
  <c r="E42" i="101" s="1"/>
  <c r="I42" i="101" s="1"/>
  <c r="F16" i="101"/>
  <c r="F41" i="101" s="1"/>
  <c r="J41" i="101" s="1"/>
  <c r="E16" i="101"/>
  <c r="I68" i="101" s="1"/>
  <c r="F15" i="101"/>
  <c r="J67" i="101" s="1"/>
  <c r="E15" i="101"/>
  <c r="I67" i="101" s="1"/>
  <c r="F14" i="101"/>
  <c r="J66" i="101" s="1"/>
  <c r="E14" i="101"/>
  <c r="I66" i="101" s="1"/>
  <c r="F13" i="101"/>
  <c r="F38" i="101" s="1"/>
  <c r="E13" i="101"/>
  <c r="E38" i="101" s="1"/>
  <c r="I38" i="101" s="1"/>
  <c r="F12" i="101"/>
  <c r="E12" i="101"/>
  <c r="E37" i="101" s="1"/>
  <c r="J79" i="100"/>
  <c r="E52" i="100"/>
  <c r="I52" i="100" s="1"/>
  <c r="E50" i="100"/>
  <c r="I50" i="100" s="1"/>
  <c r="F49" i="100"/>
  <c r="J49" i="100" s="1"/>
  <c r="F47" i="100"/>
  <c r="J47" i="100" s="1"/>
  <c r="F30" i="100"/>
  <c r="J82" i="100" s="1"/>
  <c r="E30" i="100"/>
  <c r="I82" i="100" s="1"/>
  <c r="F29" i="100"/>
  <c r="F54" i="100" s="1"/>
  <c r="J54" i="100" s="1"/>
  <c r="E29" i="100"/>
  <c r="E54" i="100" s="1"/>
  <c r="I54" i="100" s="1"/>
  <c r="F28" i="100"/>
  <c r="J80" i="100" s="1"/>
  <c r="E28" i="100"/>
  <c r="E53" i="100" s="1"/>
  <c r="I53" i="100" s="1"/>
  <c r="F27" i="100"/>
  <c r="F52" i="100" s="1"/>
  <c r="J52" i="100" s="1"/>
  <c r="E27" i="100"/>
  <c r="I79" i="100" s="1"/>
  <c r="F26" i="100"/>
  <c r="J78" i="100" s="1"/>
  <c r="E26" i="100"/>
  <c r="E51" i="100" s="1"/>
  <c r="I51" i="100" s="1"/>
  <c r="F25" i="100"/>
  <c r="F50" i="100" s="1"/>
  <c r="J50" i="100" s="1"/>
  <c r="E25" i="100"/>
  <c r="I77" i="100" s="1"/>
  <c r="F24" i="100"/>
  <c r="J76" i="100" s="1"/>
  <c r="E24" i="100"/>
  <c r="E49" i="100" s="1"/>
  <c r="I49" i="100" s="1"/>
  <c r="F23" i="100"/>
  <c r="J75" i="100" s="1"/>
  <c r="E23" i="100"/>
  <c r="I75" i="100" s="1"/>
  <c r="F22" i="100"/>
  <c r="J74" i="100" s="1"/>
  <c r="E22" i="100"/>
  <c r="I74" i="100" s="1"/>
  <c r="F21" i="100"/>
  <c r="F46" i="100" s="1"/>
  <c r="J46" i="100" s="1"/>
  <c r="E21" i="100"/>
  <c r="E46" i="100" s="1"/>
  <c r="I46" i="100" s="1"/>
  <c r="F20" i="100"/>
  <c r="J72" i="100" s="1"/>
  <c r="E20" i="100"/>
  <c r="I72" i="100" s="1"/>
  <c r="F19" i="100"/>
  <c r="J71" i="100" s="1"/>
  <c r="E19" i="100"/>
  <c r="I71" i="100" s="1"/>
  <c r="F18" i="100"/>
  <c r="J70" i="100" s="1"/>
  <c r="E18" i="100"/>
  <c r="E43" i="100" s="1"/>
  <c r="I43" i="100" s="1"/>
  <c r="F17" i="100"/>
  <c r="F42" i="100" s="1"/>
  <c r="J42" i="100" s="1"/>
  <c r="E17" i="100"/>
  <c r="E42" i="100" s="1"/>
  <c r="I42" i="100" s="1"/>
  <c r="F16" i="100"/>
  <c r="F41" i="100" s="1"/>
  <c r="J41" i="100" s="1"/>
  <c r="E16" i="100"/>
  <c r="E41" i="100" s="1"/>
  <c r="I41" i="100" s="1"/>
  <c r="F15" i="100"/>
  <c r="J67" i="100" s="1"/>
  <c r="E15" i="100"/>
  <c r="I67" i="100" s="1"/>
  <c r="F14" i="100"/>
  <c r="J66" i="100" s="1"/>
  <c r="E14" i="100"/>
  <c r="E39" i="100" s="1"/>
  <c r="I39" i="100" s="1"/>
  <c r="F13" i="100"/>
  <c r="F38" i="100" s="1"/>
  <c r="E13" i="100"/>
  <c r="E38" i="100" s="1"/>
  <c r="I38" i="100" s="1"/>
  <c r="F12" i="100"/>
  <c r="E12" i="100"/>
  <c r="I64" i="100" s="1"/>
  <c r="E49" i="99"/>
  <c r="I49" i="99" s="1"/>
  <c r="E48" i="99"/>
  <c r="I48" i="99" s="1"/>
  <c r="E47" i="99"/>
  <c r="I47" i="99" s="1"/>
  <c r="F43" i="99"/>
  <c r="J43" i="99" s="1"/>
  <c r="F41" i="99"/>
  <c r="J41" i="99" s="1"/>
  <c r="F30" i="99"/>
  <c r="J82" i="99" s="1"/>
  <c r="E30" i="99"/>
  <c r="I82" i="99" s="1"/>
  <c r="F29" i="99"/>
  <c r="F54" i="99" s="1"/>
  <c r="J54" i="99" s="1"/>
  <c r="E29" i="99"/>
  <c r="E54" i="99" s="1"/>
  <c r="I54" i="99" s="1"/>
  <c r="F28" i="99"/>
  <c r="F53" i="99" s="1"/>
  <c r="J53" i="99" s="1"/>
  <c r="E28" i="99"/>
  <c r="I80" i="99" s="1"/>
  <c r="F27" i="99"/>
  <c r="J79" i="99" s="1"/>
  <c r="E27" i="99"/>
  <c r="I79" i="99" s="1"/>
  <c r="F26" i="99"/>
  <c r="F51" i="99" s="1"/>
  <c r="J51" i="99" s="1"/>
  <c r="E26" i="99"/>
  <c r="E51" i="99" s="1"/>
  <c r="I51" i="99" s="1"/>
  <c r="F25" i="99"/>
  <c r="F50" i="99" s="1"/>
  <c r="J50" i="99" s="1"/>
  <c r="E25" i="99"/>
  <c r="E50" i="99" s="1"/>
  <c r="I50" i="99" s="1"/>
  <c r="F24" i="99"/>
  <c r="J76" i="99" s="1"/>
  <c r="E24" i="99"/>
  <c r="I76" i="99" s="1"/>
  <c r="F23" i="99"/>
  <c r="J75" i="99" s="1"/>
  <c r="E23" i="99"/>
  <c r="I75" i="99" s="1"/>
  <c r="F22" i="99"/>
  <c r="J74" i="99" s="1"/>
  <c r="E22" i="99"/>
  <c r="I74" i="99" s="1"/>
  <c r="F21" i="99"/>
  <c r="F46" i="99" s="1"/>
  <c r="J46" i="99" s="1"/>
  <c r="E21" i="99"/>
  <c r="E46" i="99" s="1"/>
  <c r="I46" i="99" s="1"/>
  <c r="F20" i="99"/>
  <c r="J72" i="99" s="1"/>
  <c r="E20" i="99"/>
  <c r="I72" i="99" s="1"/>
  <c r="F19" i="99"/>
  <c r="F44" i="99" s="1"/>
  <c r="J44" i="99" s="1"/>
  <c r="E19" i="99"/>
  <c r="I71" i="99" s="1"/>
  <c r="F18" i="99"/>
  <c r="J70" i="99" s="1"/>
  <c r="E18" i="99"/>
  <c r="I70" i="99" s="1"/>
  <c r="F17" i="99"/>
  <c r="F42" i="99" s="1"/>
  <c r="J42" i="99" s="1"/>
  <c r="E17" i="99"/>
  <c r="E42" i="99" s="1"/>
  <c r="I42" i="99" s="1"/>
  <c r="F16" i="99"/>
  <c r="J68" i="99" s="1"/>
  <c r="E16" i="99"/>
  <c r="E41" i="99" s="1"/>
  <c r="I41" i="99" s="1"/>
  <c r="F15" i="99"/>
  <c r="J67" i="99" s="1"/>
  <c r="E15" i="99"/>
  <c r="I67" i="99" s="1"/>
  <c r="F14" i="99"/>
  <c r="J66" i="99" s="1"/>
  <c r="E14" i="99"/>
  <c r="I66" i="99" s="1"/>
  <c r="F13" i="99"/>
  <c r="F38" i="99" s="1"/>
  <c r="E13" i="99"/>
  <c r="E38" i="99" s="1"/>
  <c r="I38" i="99" s="1"/>
  <c r="F12" i="99"/>
  <c r="E12" i="99"/>
  <c r="I64" i="99" s="1"/>
  <c r="J76" i="98"/>
  <c r="J68" i="98"/>
  <c r="I64" i="98"/>
  <c r="F55" i="98"/>
  <c r="J55" i="98" s="1"/>
  <c r="E55" i="98"/>
  <c r="I55" i="98" s="1"/>
  <c r="E53" i="98"/>
  <c r="I53" i="98" s="1"/>
  <c r="F49" i="98"/>
  <c r="J49" i="98" s="1"/>
  <c r="F48" i="98"/>
  <c r="J48" i="98" s="1"/>
  <c r="E48" i="98"/>
  <c r="I48" i="98" s="1"/>
  <c r="F47" i="98"/>
  <c r="J47" i="98" s="1"/>
  <c r="E47" i="98"/>
  <c r="I47" i="98" s="1"/>
  <c r="E45" i="98"/>
  <c r="I45" i="98" s="1"/>
  <c r="F44" i="98"/>
  <c r="J44" i="98" s="1"/>
  <c r="F40" i="98"/>
  <c r="J40" i="98" s="1"/>
  <c r="E40" i="98"/>
  <c r="I40" i="98" s="1"/>
  <c r="F30" i="98"/>
  <c r="J82" i="98" s="1"/>
  <c r="E30" i="98"/>
  <c r="I82" i="98" s="1"/>
  <c r="F29" i="98"/>
  <c r="F54" i="98" s="1"/>
  <c r="J54" i="98" s="1"/>
  <c r="E29" i="98"/>
  <c r="E54" i="98" s="1"/>
  <c r="I54" i="98" s="1"/>
  <c r="F28" i="98"/>
  <c r="F53" i="98" s="1"/>
  <c r="J53" i="98" s="1"/>
  <c r="E28" i="98"/>
  <c r="I80" i="98" s="1"/>
  <c r="F27" i="98"/>
  <c r="J79" i="98" s="1"/>
  <c r="E27" i="98"/>
  <c r="E52" i="98" s="1"/>
  <c r="I52" i="98" s="1"/>
  <c r="F26" i="98"/>
  <c r="J78" i="98" s="1"/>
  <c r="E26" i="98"/>
  <c r="E51" i="98" s="1"/>
  <c r="I51" i="98" s="1"/>
  <c r="F25" i="98"/>
  <c r="F50" i="98" s="1"/>
  <c r="J50" i="98" s="1"/>
  <c r="E25" i="98"/>
  <c r="E50" i="98" s="1"/>
  <c r="I50" i="98" s="1"/>
  <c r="F24" i="98"/>
  <c r="E24" i="98"/>
  <c r="I76" i="98" s="1"/>
  <c r="F23" i="98"/>
  <c r="J75" i="98" s="1"/>
  <c r="E23" i="98"/>
  <c r="I75" i="98" s="1"/>
  <c r="F22" i="98"/>
  <c r="J74" i="98" s="1"/>
  <c r="E22" i="98"/>
  <c r="I74" i="98" s="1"/>
  <c r="F21" i="98"/>
  <c r="F46" i="98" s="1"/>
  <c r="J46" i="98" s="1"/>
  <c r="E21" i="98"/>
  <c r="E46" i="98" s="1"/>
  <c r="I46" i="98" s="1"/>
  <c r="F20" i="98"/>
  <c r="F45" i="98" s="1"/>
  <c r="J45" i="98" s="1"/>
  <c r="E20" i="98"/>
  <c r="I72" i="98" s="1"/>
  <c r="F19" i="98"/>
  <c r="J71" i="98" s="1"/>
  <c r="E19" i="98"/>
  <c r="E44" i="98" s="1"/>
  <c r="I44" i="98" s="1"/>
  <c r="F18" i="98"/>
  <c r="J70" i="98" s="1"/>
  <c r="E18" i="98"/>
  <c r="I70" i="98" s="1"/>
  <c r="F17" i="98"/>
  <c r="F42" i="98" s="1"/>
  <c r="J42" i="98" s="1"/>
  <c r="E17" i="98"/>
  <c r="E42" i="98" s="1"/>
  <c r="I42" i="98" s="1"/>
  <c r="F16" i="98"/>
  <c r="F41" i="98" s="1"/>
  <c r="J41" i="98" s="1"/>
  <c r="E16" i="98"/>
  <c r="I68" i="98" s="1"/>
  <c r="F15" i="98"/>
  <c r="J67" i="98" s="1"/>
  <c r="E15" i="98"/>
  <c r="I67" i="98" s="1"/>
  <c r="F14" i="98"/>
  <c r="J66" i="98" s="1"/>
  <c r="E14" i="98"/>
  <c r="I66" i="98" s="1"/>
  <c r="F13" i="98"/>
  <c r="F38" i="98" s="1"/>
  <c r="E13" i="98"/>
  <c r="I65" i="98" s="1"/>
  <c r="F12" i="98"/>
  <c r="E12" i="98"/>
  <c r="E37" i="98" s="1"/>
  <c r="F30" i="97"/>
  <c r="J82" i="97" s="1"/>
  <c r="E30" i="97"/>
  <c r="I82" i="97" s="1"/>
  <c r="F29" i="97"/>
  <c r="F54" i="97" s="1"/>
  <c r="J54" i="97" s="1"/>
  <c r="E29" i="97"/>
  <c r="E54" i="97" s="1"/>
  <c r="I54" i="97" s="1"/>
  <c r="F28" i="97"/>
  <c r="F53" i="97" s="1"/>
  <c r="J53" i="97" s="1"/>
  <c r="E28" i="97"/>
  <c r="E53" i="97" s="1"/>
  <c r="I53" i="97" s="1"/>
  <c r="F27" i="97"/>
  <c r="F52" i="97" s="1"/>
  <c r="J52" i="97" s="1"/>
  <c r="E27" i="97"/>
  <c r="I79" i="97" s="1"/>
  <c r="F26" i="97"/>
  <c r="F51" i="97" s="1"/>
  <c r="J51" i="97" s="1"/>
  <c r="E26" i="97"/>
  <c r="E51" i="97" s="1"/>
  <c r="I51" i="97" s="1"/>
  <c r="F25" i="97"/>
  <c r="F50" i="97" s="1"/>
  <c r="J50" i="97" s="1"/>
  <c r="E25" i="97"/>
  <c r="E50" i="97" s="1"/>
  <c r="I50" i="97" s="1"/>
  <c r="F24" i="97"/>
  <c r="J76" i="97" s="1"/>
  <c r="E24" i="97"/>
  <c r="I76" i="97" s="1"/>
  <c r="F23" i="97"/>
  <c r="J75" i="97" s="1"/>
  <c r="E23" i="97"/>
  <c r="I75" i="97" s="1"/>
  <c r="F22" i="97"/>
  <c r="J74" i="97" s="1"/>
  <c r="E22" i="97"/>
  <c r="I74" i="97" s="1"/>
  <c r="F21" i="97"/>
  <c r="F46" i="97" s="1"/>
  <c r="J46" i="97" s="1"/>
  <c r="E21" i="97"/>
  <c r="E46" i="97" s="1"/>
  <c r="I46" i="97" s="1"/>
  <c r="F20" i="97"/>
  <c r="F45" i="97" s="1"/>
  <c r="J45" i="97" s="1"/>
  <c r="E20" i="97"/>
  <c r="I72" i="97" s="1"/>
  <c r="F19" i="97"/>
  <c r="J71" i="97" s="1"/>
  <c r="E19" i="97"/>
  <c r="I71" i="97" s="1"/>
  <c r="F18" i="97"/>
  <c r="J70" i="97" s="1"/>
  <c r="E18" i="97"/>
  <c r="I70" i="97" s="1"/>
  <c r="F17" i="97"/>
  <c r="F42" i="97" s="1"/>
  <c r="J42" i="97" s="1"/>
  <c r="E17" i="97"/>
  <c r="E42" i="97" s="1"/>
  <c r="I42" i="97" s="1"/>
  <c r="F16" i="97"/>
  <c r="F41" i="97" s="1"/>
  <c r="J41" i="97" s="1"/>
  <c r="E16" i="97"/>
  <c r="E41" i="97" s="1"/>
  <c r="I41" i="97" s="1"/>
  <c r="F15" i="97"/>
  <c r="J67" i="97" s="1"/>
  <c r="E15" i="97"/>
  <c r="I67" i="97" s="1"/>
  <c r="F14" i="97"/>
  <c r="J66" i="97" s="1"/>
  <c r="E14" i="97"/>
  <c r="I66" i="97" s="1"/>
  <c r="F13" i="97"/>
  <c r="F38" i="97" s="1"/>
  <c r="E13" i="97"/>
  <c r="E38" i="97" s="1"/>
  <c r="I38" i="97" s="1"/>
  <c r="F12" i="97"/>
  <c r="E12" i="97"/>
  <c r="E37" i="97" s="1"/>
  <c r="I77" i="96"/>
  <c r="I76" i="96"/>
  <c r="J71" i="96"/>
  <c r="I69" i="96"/>
  <c r="I68" i="96"/>
  <c r="F49" i="96"/>
  <c r="J49" i="96" s="1"/>
  <c r="E49" i="96"/>
  <c r="I49" i="96" s="1"/>
  <c r="E48" i="96"/>
  <c r="I48" i="96" s="1"/>
  <c r="E47" i="96"/>
  <c r="I47" i="96" s="1"/>
  <c r="F44" i="96"/>
  <c r="J44" i="96" s="1"/>
  <c r="E41" i="96"/>
  <c r="I41" i="96" s="1"/>
  <c r="F30" i="96"/>
  <c r="J82" i="96" s="1"/>
  <c r="E30" i="96"/>
  <c r="I82" i="96" s="1"/>
  <c r="F29" i="96"/>
  <c r="F54" i="96" s="1"/>
  <c r="J54" i="96" s="1"/>
  <c r="E29" i="96"/>
  <c r="E54" i="96" s="1"/>
  <c r="I54" i="96" s="1"/>
  <c r="F28" i="96"/>
  <c r="F53" i="96" s="1"/>
  <c r="J53" i="96" s="1"/>
  <c r="E28" i="96"/>
  <c r="E53" i="96" s="1"/>
  <c r="I53" i="96" s="1"/>
  <c r="F27" i="96"/>
  <c r="J79" i="96" s="1"/>
  <c r="E27" i="96"/>
  <c r="E52" i="96" s="1"/>
  <c r="I52" i="96" s="1"/>
  <c r="F26" i="96"/>
  <c r="J78" i="96" s="1"/>
  <c r="E26" i="96"/>
  <c r="E51" i="96" s="1"/>
  <c r="I51" i="96" s="1"/>
  <c r="F25" i="96"/>
  <c r="F50" i="96" s="1"/>
  <c r="J50" i="96" s="1"/>
  <c r="E25" i="96"/>
  <c r="E50" i="96" s="1"/>
  <c r="I50" i="96" s="1"/>
  <c r="F24" i="96"/>
  <c r="J76" i="96" s="1"/>
  <c r="E24" i="96"/>
  <c r="F23" i="96"/>
  <c r="J75" i="96" s="1"/>
  <c r="E23" i="96"/>
  <c r="I75" i="96" s="1"/>
  <c r="F22" i="96"/>
  <c r="J74" i="96" s="1"/>
  <c r="E22" i="96"/>
  <c r="I74" i="96" s="1"/>
  <c r="F21" i="96"/>
  <c r="F46" i="96" s="1"/>
  <c r="J46" i="96" s="1"/>
  <c r="E21" i="96"/>
  <c r="I73" i="96" s="1"/>
  <c r="F20" i="96"/>
  <c r="F45" i="96" s="1"/>
  <c r="J45" i="96" s="1"/>
  <c r="E20" i="96"/>
  <c r="E45" i="96" s="1"/>
  <c r="I45" i="96" s="1"/>
  <c r="F19" i="96"/>
  <c r="E19" i="96"/>
  <c r="E44" i="96" s="1"/>
  <c r="I44" i="96" s="1"/>
  <c r="F18" i="96"/>
  <c r="J70" i="96" s="1"/>
  <c r="E18" i="96"/>
  <c r="I70" i="96" s="1"/>
  <c r="F17" i="96"/>
  <c r="F42" i="96" s="1"/>
  <c r="J42" i="96" s="1"/>
  <c r="E17" i="96"/>
  <c r="E42" i="96" s="1"/>
  <c r="I42" i="96" s="1"/>
  <c r="F16" i="96"/>
  <c r="J68" i="96" s="1"/>
  <c r="E16" i="96"/>
  <c r="F15" i="96"/>
  <c r="J67" i="96" s="1"/>
  <c r="E15" i="96"/>
  <c r="I67" i="96" s="1"/>
  <c r="F14" i="96"/>
  <c r="J66" i="96" s="1"/>
  <c r="E14" i="96"/>
  <c r="I66" i="96" s="1"/>
  <c r="F13" i="96"/>
  <c r="F38" i="96" s="1"/>
  <c r="E13" i="96"/>
  <c r="E38" i="96" s="1"/>
  <c r="I38" i="96" s="1"/>
  <c r="F12" i="96"/>
  <c r="E12" i="96"/>
  <c r="E37" i="96" s="1"/>
  <c r="I76" i="95"/>
  <c r="J75" i="95"/>
  <c r="I75" i="95"/>
  <c r="J67" i="95"/>
  <c r="I67" i="95"/>
  <c r="J66" i="95"/>
  <c r="E55" i="95"/>
  <c r="I55" i="95" s="1"/>
  <c r="E48" i="95"/>
  <c r="I48" i="95" s="1"/>
  <c r="E47" i="95"/>
  <c r="I47" i="95" s="1"/>
  <c r="F30" i="95"/>
  <c r="F55" i="95" s="1"/>
  <c r="J55" i="95" s="1"/>
  <c r="E30" i="95"/>
  <c r="I82" i="95" s="1"/>
  <c r="F29" i="95"/>
  <c r="J81" i="95" s="1"/>
  <c r="E29" i="95"/>
  <c r="I81" i="95" s="1"/>
  <c r="F28" i="95"/>
  <c r="F53" i="95" s="1"/>
  <c r="J53" i="95" s="1"/>
  <c r="E28" i="95"/>
  <c r="E53" i="95" s="1"/>
  <c r="I53" i="95" s="1"/>
  <c r="F27" i="95"/>
  <c r="J79" i="95" s="1"/>
  <c r="E27" i="95"/>
  <c r="I79" i="95" s="1"/>
  <c r="F26" i="95"/>
  <c r="F51" i="95" s="1"/>
  <c r="J51" i="95" s="1"/>
  <c r="E26" i="95"/>
  <c r="I78" i="95" s="1"/>
  <c r="F25" i="95"/>
  <c r="J77" i="95" s="1"/>
  <c r="E25" i="95"/>
  <c r="I77" i="95" s="1"/>
  <c r="F24" i="95"/>
  <c r="F49" i="95" s="1"/>
  <c r="J49" i="95" s="1"/>
  <c r="E24" i="95"/>
  <c r="E49" i="95" s="1"/>
  <c r="I49" i="95" s="1"/>
  <c r="F23" i="95"/>
  <c r="F48" i="95" s="1"/>
  <c r="J48" i="95" s="1"/>
  <c r="E23" i="95"/>
  <c r="F22" i="95"/>
  <c r="F47" i="95" s="1"/>
  <c r="J47" i="95" s="1"/>
  <c r="E22" i="95"/>
  <c r="I74" i="95" s="1"/>
  <c r="F21" i="95"/>
  <c r="J73" i="95" s="1"/>
  <c r="E21" i="95"/>
  <c r="I73" i="95" s="1"/>
  <c r="F20" i="95"/>
  <c r="F45" i="95" s="1"/>
  <c r="J45" i="95" s="1"/>
  <c r="E20" i="95"/>
  <c r="E45" i="95" s="1"/>
  <c r="I45" i="95" s="1"/>
  <c r="F19" i="95"/>
  <c r="J71" i="95" s="1"/>
  <c r="E19" i="95"/>
  <c r="I71" i="95" s="1"/>
  <c r="F18" i="95"/>
  <c r="F43" i="95" s="1"/>
  <c r="J43" i="95" s="1"/>
  <c r="E18" i="95"/>
  <c r="I70" i="95" s="1"/>
  <c r="F17" i="95"/>
  <c r="J69" i="95" s="1"/>
  <c r="E17" i="95"/>
  <c r="I69" i="95" s="1"/>
  <c r="F16" i="95"/>
  <c r="F41" i="95" s="1"/>
  <c r="J41" i="95" s="1"/>
  <c r="E16" i="95"/>
  <c r="E41" i="95" s="1"/>
  <c r="I41" i="95" s="1"/>
  <c r="F15" i="95"/>
  <c r="F40" i="95" s="1"/>
  <c r="J40" i="95" s="1"/>
  <c r="E15" i="95"/>
  <c r="E40" i="95" s="1"/>
  <c r="I40" i="95" s="1"/>
  <c r="F14" i="95"/>
  <c r="F39" i="95" s="1"/>
  <c r="E14" i="95"/>
  <c r="I66" i="95" s="1"/>
  <c r="F13" i="95"/>
  <c r="J65" i="95" s="1"/>
  <c r="E13" i="95"/>
  <c r="I65" i="95" s="1"/>
  <c r="F12" i="95"/>
  <c r="E12" i="95"/>
  <c r="E37" i="95" s="1"/>
  <c r="I77" i="94"/>
  <c r="I69" i="94"/>
  <c r="I68" i="94"/>
  <c r="F55" i="94"/>
  <c r="J55" i="94" s="1"/>
  <c r="E55" i="94"/>
  <c r="I55" i="94" s="1"/>
  <c r="E53" i="94"/>
  <c r="I53" i="94" s="1"/>
  <c r="E49" i="94"/>
  <c r="I49" i="94" s="1"/>
  <c r="F48" i="94"/>
  <c r="J48" i="94" s="1"/>
  <c r="E48" i="94"/>
  <c r="I48" i="94" s="1"/>
  <c r="F30" i="94"/>
  <c r="J82" i="94" s="1"/>
  <c r="E30" i="94"/>
  <c r="I82" i="94" s="1"/>
  <c r="F29" i="94"/>
  <c r="F54" i="94" s="1"/>
  <c r="J54" i="94" s="1"/>
  <c r="E29" i="94"/>
  <c r="E54" i="94" s="1"/>
  <c r="I54" i="94" s="1"/>
  <c r="F28" i="94"/>
  <c r="F53" i="94" s="1"/>
  <c r="J53" i="94" s="1"/>
  <c r="E28" i="94"/>
  <c r="I80" i="94" s="1"/>
  <c r="F27" i="94"/>
  <c r="J79" i="94" s="1"/>
  <c r="E27" i="94"/>
  <c r="I79" i="94" s="1"/>
  <c r="F26" i="94"/>
  <c r="F51" i="94" s="1"/>
  <c r="J51" i="94" s="1"/>
  <c r="E26" i="94"/>
  <c r="I78" i="94" s="1"/>
  <c r="F25" i="94"/>
  <c r="F50" i="94" s="1"/>
  <c r="J50" i="94" s="1"/>
  <c r="E25" i="94"/>
  <c r="E50" i="94" s="1"/>
  <c r="I50" i="94" s="1"/>
  <c r="F24" i="94"/>
  <c r="F49" i="94" s="1"/>
  <c r="J49" i="94" s="1"/>
  <c r="E24" i="94"/>
  <c r="I76" i="94" s="1"/>
  <c r="F23" i="94"/>
  <c r="J75" i="94" s="1"/>
  <c r="E23" i="94"/>
  <c r="I75" i="94" s="1"/>
  <c r="F22" i="94"/>
  <c r="J74" i="94" s="1"/>
  <c r="E22" i="94"/>
  <c r="I74" i="94" s="1"/>
  <c r="F21" i="94"/>
  <c r="F46" i="94" s="1"/>
  <c r="J46" i="94" s="1"/>
  <c r="E21" i="94"/>
  <c r="E46" i="94" s="1"/>
  <c r="I46" i="94" s="1"/>
  <c r="F20" i="94"/>
  <c r="F45" i="94" s="1"/>
  <c r="J45" i="94" s="1"/>
  <c r="E20" i="94"/>
  <c r="E45" i="94" s="1"/>
  <c r="I45" i="94" s="1"/>
  <c r="F19" i="94"/>
  <c r="J71" i="94" s="1"/>
  <c r="E19" i="94"/>
  <c r="I71" i="94" s="1"/>
  <c r="F18" i="94"/>
  <c r="J70" i="94" s="1"/>
  <c r="E18" i="94"/>
  <c r="I70" i="94" s="1"/>
  <c r="F17" i="94"/>
  <c r="F42" i="94" s="1"/>
  <c r="J42" i="94" s="1"/>
  <c r="E17" i="94"/>
  <c r="E42" i="94" s="1"/>
  <c r="I42" i="94" s="1"/>
  <c r="F16" i="94"/>
  <c r="J68" i="94" s="1"/>
  <c r="E16" i="94"/>
  <c r="E41" i="94" s="1"/>
  <c r="I41" i="94" s="1"/>
  <c r="F15" i="94"/>
  <c r="J67" i="94" s="1"/>
  <c r="E15" i="94"/>
  <c r="I67" i="94" s="1"/>
  <c r="F14" i="94"/>
  <c r="J66" i="94" s="1"/>
  <c r="E14" i="94"/>
  <c r="I66" i="94" s="1"/>
  <c r="F13" i="94"/>
  <c r="F38" i="94" s="1"/>
  <c r="E13" i="94"/>
  <c r="E38" i="94" s="1"/>
  <c r="I38" i="94" s="1"/>
  <c r="F12" i="94"/>
  <c r="E12" i="94"/>
  <c r="E37" i="94" s="1"/>
  <c r="F30" i="93"/>
  <c r="J82" i="93" s="1"/>
  <c r="E30" i="93"/>
  <c r="I82" i="93" s="1"/>
  <c r="F29" i="93"/>
  <c r="F54" i="93" s="1"/>
  <c r="J54" i="93" s="1"/>
  <c r="E29" i="93"/>
  <c r="E54" i="93" s="1"/>
  <c r="I54" i="93" s="1"/>
  <c r="F28" i="93"/>
  <c r="F53" i="93" s="1"/>
  <c r="J53" i="93" s="1"/>
  <c r="E28" i="93"/>
  <c r="E53" i="93" s="1"/>
  <c r="I53" i="93" s="1"/>
  <c r="F27" i="93"/>
  <c r="J79" i="93" s="1"/>
  <c r="E27" i="93"/>
  <c r="I79" i="93" s="1"/>
  <c r="F26" i="93"/>
  <c r="F51" i="93" s="1"/>
  <c r="J51" i="93" s="1"/>
  <c r="E26" i="93"/>
  <c r="E51" i="93" s="1"/>
  <c r="I51" i="93" s="1"/>
  <c r="F25" i="93"/>
  <c r="F50" i="93" s="1"/>
  <c r="J50" i="93" s="1"/>
  <c r="E25" i="93"/>
  <c r="E50" i="93" s="1"/>
  <c r="I50" i="93" s="1"/>
  <c r="F24" i="93"/>
  <c r="J76" i="93" s="1"/>
  <c r="E24" i="93"/>
  <c r="I76" i="93" s="1"/>
  <c r="F23" i="93"/>
  <c r="J75" i="93" s="1"/>
  <c r="E23" i="93"/>
  <c r="I75" i="93" s="1"/>
  <c r="F22" i="93"/>
  <c r="J74" i="93" s="1"/>
  <c r="E22" i="93"/>
  <c r="I74" i="93" s="1"/>
  <c r="F21" i="93"/>
  <c r="F46" i="93" s="1"/>
  <c r="J46" i="93" s="1"/>
  <c r="E21" i="93"/>
  <c r="E46" i="93" s="1"/>
  <c r="I46" i="93" s="1"/>
  <c r="F20" i="93"/>
  <c r="F45" i="93" s="1"/>
  <c r="J45" i="93" s="1"/>
  <c r="E20" i="93"/>
  <c r="I72" i="93" s="1"/>
  <c r="F19" i="93"/>
  <c r="J71" i="93" s="1"/>
  <c r="E19" i="93"/>
  <c r="I71" i="93" s="1"/>
  <c r="F18" i="93"/>
  <c r="J70" i="93" s="1"/>
  <c r="E18" i="93"/>
  <c r="I70" i="93" s="1"/>
  <c r="F17" i="93"/>
  <c r="F42" i="93" s="1"/>
  <c r="J42" i="93" s="1"/>
  <c r="E17" i="93"/>
  <c r="E42" i="93" s="1"/>
  <c r="I42" i="93" s="1"/>
  <c r="F16" i="93"/>
  <c r="F41" i="93" s="1"/>
  <c r="J41" i="93" s="1"/>
  <c r="E16" i="93"/>
  <c r="E41" i="93" s="1"/>
  <c r="I41" i="93" s="1"/>
  <c r="F15" i="93"/>
  <c r="J67" i="93" s="1"/>
  <c r="E15" i="93"/>
  <c r="I67" i="93" s="1"/>
  <c r="F14" i="93"/>
  <c r="J66" i="93" s="1"/>
  <c r="E14" i="93"/>
  <c r="I66" i="93" s="1"/>
  <c r="F13" i="93"/>
  <c r="F38" i="93" s="1"/>
  <c r="E13" i="93"/>
  <c r="E38" i="93" s="1"/>
  <c r="I38" i="93" s="1"/>
  <c r="F12" i="93"/>
  <c r="E12" i="93"/>
  <c r="E37" i="93" s="1"/>
  <c r="J68" i="92"/>
  <c r="F55" i="92"/>
  <c r="J55" i="92" s="1"/>
  <c r="F48" i="92"/>
  <c r="J48" i="92" s="1"/>
  <c r="F47" i="92"/>
  <c r="J47" i="92" s="1"/>
  <c r="F41" i="92"/>
  <c r="J41" i="92" s="1"/>
  <c r="E39" i="92"/>
  <c r="I39" i="92" s="1"/>
  <c r="F30" i="92"/>
  <c r="J82" i="92" s="1"/>
  <c r="E30" i="92"/>
  <c r="I82" i="92" s="1"/>
  <c r="F29" i="92"/>
  <c r="F54" i="92" s="1"/>
  <c r="J54" i="92" s="1"/>
  <c r="E29" i="92"/>
  <c r="E54" i="92" s="1"/>
  <c r="I54" i="92" s="1"/>
  <c r="F28" i="92"/>
  <c r="F53" i="92" s="1"/>
  <c r="J53" i="92" s="1"/>
  <c r="E28" i="92"/>
  <c r="E53" i="92" s="1"/>
  <c r="I53" i="92" s="1"/>
  <c r="F27" i="92"/>
  <c r="F52" i="92" s="1"/>
  <c r="J52" i="92" s="1"/>
  <c r="E27" i="92"/>
  <c r="E52" i="92" s="1"/>
  <c r="I52" i="92" s="1"/>
  <c r="F26" i="92"/>
  <c r="F51" i="92" s="1"/>
  <c r="J51" i="92" s="1"/>
  <c r="E26" i="92"/>
  <c r="I78" i="92" s="1"/>
  <c r="F25" i="92"/>
  <c r="F50" i="92" s="1"/>
  <c r="J50" i="92" s="1"/>
  <c r="E25" i="92"/>
  <c r="E50" i="92" s="1"/>
  <c r="I50" i="92" s="1"/>
  <c r="F24" i="92"/>
  <c r="J76" i="92" s="1"/>
  <c r="E24" i="92"/>
  <c r="I76" i="92" s="1"/>
  <c r="F23" i="92"/>
  <c r="J75" i="92" s="1"/>
  <c r="E23" i="92"/>
  <c r="I75" i="92" s="1"/>
  <c r="F22" i="92"/>
  <c r="J74" i="92" s="1"/>
  <c r="E22" i="92"/>
  <c r="I74" i="92" s="1"/>
  <c r="F21" i="92"/>
  <c r="F46" i="92" s="1"/>
  <c r="J46" i="92" s="1"/>
  <c r="E21" i="92"/>
  <c r="E46" i="92" s="1"/>
  <c r="I46" i="92" s="1"/>
  <c r="F20" i="92"/>
  <c r="F45" i="92" s="1"/>
  <c r="J45" i="92" s="1"/>
  <c r="E20" i="92"/>
  <c r="I72" i="92" s="1"/>
  <c r="F19" i="92"/>
  <c r="J71" i="92" s="1"/>
  <c r="E19" i="92"/>
  <c r="I71" i="92" s="1"/>
  <c r="F18" i="92"/>
  <c r="F43" i="92" s="1"/>
  <c r="J43" i="92" s="1"/>
  <c r="E18" i="92"/>
  <c r="I70" i="92" s="1"/>
  <c r="F17" i="92"/>
  <c r="F42" i="92" s="1"/>
  <c r="J42" i="92" s="1"/>
  <c r="E17" i="92"/>
  <c r="E42" i="92" s="1"/>
  <c r="I42" i="92" s="1"/>
  <c r="F16" i="92"/>
  <c r="E16" i="92"/>
  <c r="I68" i="92" s="1"/>
  <c r="F15" i="92"/>
  <c r="J67" i="92" s="1"/>
  <c r="E15" i="92"/>
  <c r="I67" i="92" s="1"/>
  <c r="F14" i="92"/>
  <c r="J66" i="92" s="1"/>
  <c r="E14" i="92"/>
  <c r="I66" i="92" s="1"/>
  <c r="F13" i="92"/>
  <c r="F38" i="92" s="1"/>
  <c r="E13" i="92"/>
  <c r="I65" i="92" s="1"/>
  <c r="F12" i="92"/>
  <c r="E12" i="92"/>
  <c r="I64" i="92" s="1"/>
  <c r="I77" i="91"/>
  <c r="J76" i="91"/>
  <c r="I72" i="91"/>
  <c r="I69" i="91"/>
  <c r="J68" i="91"/>
  <c r="I64" i="91"/>
  <c r="F55" i="91"/>
  <c r="J55" i="91" s="1"/>
  <c r="E53" i="91"/>
  <c r="I53" i="91" s="1"/>
  <c r="E52" i="91"/>
  <c r="I52" i="91" s="1"/>
  <c r="F47" i="91"/>
  <c r="J47" i="91" s="1"/>
  <c r="E45" i="91"/>
  <c r="I45" i="91" s="1"/>
  <c r="F41" i="91"/>
  <c r="J41" i="91" s="1"/>
  <c r="E37" i="91"/>
  <c r="I37" i="91" s="1"/>
  <c r="F30" i="91"/>
  <c r="J82" i="91" s="1"/>
  <c r="E30" i="91"/>
  <c r="I82" i="91" s="1"/>
  <c r="F29" i="91"/>
  <c r="F54" i="91" s="1"/>
  <c r="J54" i="91" s="1"/>
  <c r="E29" i="91"/>
  <c r="E54" i="91" s="1"/>
  <c r="I54" i="91" s="1"/>
  <c r="F28" i="91"/>
  <c r="F53" i="91" s="1"/>
  <c r="J53" i="91" s="1"/>
  <c r="E28" i="91"/>
  <c r="I80" i="91" s="1"/>
  <c r="F27" i="91"/>
  <c r="J79" i="91" s="1"/>
  <c r="E27" i="91"/>
  <c r="I79" i="91" s="1"/>
  <c r="F26" i="91"/>
  <c r="J78" i="91" s="1"/>
  <c r="E26" i="91"/>
  <c r="I78" i="91" s="1"/>
  <c r="F25" i="91"/>
  <c r="F50" i="91" s="1"/>
  <c r="J50" i="91" s="1"/>
  <c r="E25" i="91"/>
  <c r="E50" i="91" s="1"/>
  <c r="I50" i="91" s="1"/>
  <c r="F24" i="91"/>
  <c r="F49" i="91" s="1"/>
  <c r="J49" i="91" s="1"/>
  <c r="E24" i="91"/>
  <c r="E49" i="91" s="1"/>
  <c r="I49" i="91" s="1"/>
  <c r="F23" i="91"/>
  <c r="J75" i="91" s="1"/>
  <c r="E23" i="91"/>
  <c r="I75" i="91" s="1"/>
  <c r="F22" i="91"/>
  <c r="J74" i="91" s="1"/>
  <c r="E22" i="91"/>
  <c r="I74" i="91" s="1"/>
  <c r="F21" i="91"/>
  <c r="F46" i="91" s="1"/>
  <c r="J46" i="91" s="1"/>
  <c r="E21" i="91"/>
  <c r="E46" i="91" s="1"/>
  <c r="I46" i="91" s="1"/>
  <c r="F20" i="91"/>
  <c r="F45" i="91" s="1"/>
  <c r="J45" i="91" s="1"/>
  <c r="E20" i="91"/>
  <c r="F19" i="91"/>
  <c r="J71" i="91" s="1"/>
  <c r="E19" i="91"/>
  <c r="E44" i="91" s="1"/>
  <c r="I44" i="91" s="1"/>
  <c r="F18" i="91"/>
  <c r="J70" i="91" s="1"/>
  <c r="E18" i="91"/>
  <c r="I70" i="91" s="1"/>
  <c r="F17" i="91"/>
  <c r="F42" i="91" s="1"/>
  <c r="J42" i="91" s="1"/>
  <c r="E17" i="91"/>
  <c r="E42" i="91" s="1"/>
  <c r="I42" i="91" s="1"/>
  <c r="F16" i="91"/>
  <c r="E16" i="91"/>
  <c r="E41" i="91" s="1"/>
  <c r="I41" i="91" s="1"/>
  <c r="F15" i="91"/>
  <c r="J67" i="91" s="1"/>
  <c r="E15" i="91"/>
  <c r="I67" i="91" s="1"/>
  <c r="F14" i="91"/>
  <c r="J66" i="91" s="1"/>
  <c r="E14" i="91"/>
  <c r="I66" i="91" s="1"/>
  <c r="F13" i="91"/>
  <c r="F38" i="91" s="1"/>
  <c r="E13" i="91"/>
  <c r="E38" i="91" s="1"/>
  <c r="I38" i="91" s="1"/>
  <c r="F12" i="91"/>
  <c r="E12" i="91"/>
  <c r="F55" i="90"/>
  <c r="J55" i="90" s="1"/>
  <c r="F48" i="90"/>
  <c r="J48" i="90" s="1"/>
  <c r="E48" i="90"/>
  <c r="I48" i="90" s="1"/>
  <c r="F47" i="90"/>
  <c r="J47" i="90" s="1"/>
  <c r="E47" i="90"/>
  <c r="I47" i="90" s="1"/>
  <c r="E44" i="90"/>
  <c r="I44" i="90" s="1"/>
  <c r="E40" i="90"/>
  <c r="I40" i="90" s="1"/>
  <c r="F39" i="90"/>
  <c r="J39" i="90" s="1"/>
  <c r="F30" i="90"/>
  <c r="J82" i="90" s="1"/>
  <c r="E30" i="90"/>
  <c r="I82" i="90" s="1"/>
  <c r="F29" i="90"/>
  <c r="F54" i="90" s="1"/>
  <c r="J54" i="90" s="1"/>
  <c r="E29" i="90"/>
  <c r="E54" i="90" s="1"/>
  <c r="I54" i="90" s="1"/>
  <c r="F28" i="90"/>
  <c r="F53" i="90" s="1"/>
  <c r="J53" i="90" s="1"/>
  <c r="E28" i="90"/>
  <c r="E53" i="90" s="1"/>
  <c r="I53" i="90" s="1"/>
  <c r="F27" i="90"/>
  <c r="J79" i="90" s="1"/>
  <c r="E27" i="90"/>
  <c r="I79" i="90" s="1"/>
  <c r="F26" i="90"/>
  <c r="J78" i="90" s="1"/>
  <c r="E26" i="90"/>
  <c r="I78" i="90" s="1"/>
  <c r="F25" i="90"/>
  <c r="F50" i="90" s="1"/>
  <c r="J50" i="90" s="1"/>
  <c r="E25" i="90"/>
  <c r="E50" i="90" s="1"/>
  <c r="I50" i="90" s="1"/>
  <c r="F24" i="90"/>
  <c r="F49" i="90" s="1"/>
  <c r="J49" i="90" s="1"/>
  <c r="E24" i="90"/>
  <c r="I76" i="90" s="1"/>
  <c r="F23" i="90"/>
  <c r="J75" i="90" s="1"/>
  <c r="E23" i="90"/>
  <c r="I75" i="90" s="1"/>
  <c r="F22" i="90"/>
  <c r="J74" i="90" s="1"/>
  <c r="E22" i="90"/>
  <c r="I74" i="90" s="1"/>
  <c r="F21" i="90"/>
  <c r="F46" i="90" s="1"/>
  <c r="J46" i="90" s="1"/>
  <c r="E21" i="90"/>
  <c r="E46" i="90" s="1"/>
  <c r="I46" i="90" s="1"/>
  <c r="F20" i="90"/>
  <c r="F45" i="90" s="1"/>
  <c r="J45" i="90" s="1"/>
  <c r="E20" i="90"/>
  <c r="E45" i="90" s="1"/>
  <c r="I45" i="90" s="1"/>
  <c r="F19" i="90"/>
  <c r="J71" i="90" s="1"/>
  <c r="E19" i="90"/>
  <c r="I71" i="90" s="1"/>
  <c r="F18" i="90"/>
  <c r="J70" i="90" s="1"/>
  <c r="E18" i="90"/>
  <c r="E43" i="90" s="1"/>
  <c r="I43" i="90" s="1"/>
  <c r="F17" i="90"/>
  <c r="F42" i="90" s="1"/>
  <c r="J42" i="90" s="1"/>
  <c r="E17" i="90"/>
  <c r="E42" i="90" s="1"/>
  <c r="I42" i="90" s="1"/>
  <c r="F16" i="90"/>
  <c r="F41" i="90" s="1"/>
  <c r="J41" i="90" s="1"/>
  <c r="E16" i="90"/>
  <c r="I68" i="90" s="1"/>
  <c r="F15" i="90"/>
  <c r="J67" i="90" s="1"/>
  <c r="E15" i="90"/>
  <c r="I67" i="90" s="1"/>
  <c r="F14" i="90"/>
  <c r="J66" i="90" s="1"/>
  <c r="E14" i="90"/>
  <c r="I66" i="90" s="1"/>
  <c r="F13" i="90"/>
  <c r="F38" i="90" s="1"/>
  <c r="E13" i="90"/>
  <c r="E38" i="90" s="1"/>
  <c r="I38" i="90" s="1"/>
  <c r="F12" i="90"/>
  <c r="E12" i="90"/>
  <c r="E37" i="90" s="1"/>
  <c r="J74" i="89"/>
  <c r="J70" i="89"/>
  <c r="J66" i="89"/>
  <c r="J65" i="89"/>
  <c r="E55" i="89"/>
  <c r="I55" i="89" s="1"/>
  <c r="E50" i="89"/>
  <c r="I50" i="89" s="1"/>
  <c r="F48" i="89"/>
  <c r="J48" i="89" s="1"/>
  <c r="E47" i="89"/>
  <c r="I47" i="89" s="1"/>
  <c r="E46" i="89"/>
  <c r="I46" i="89" s="1"/>
  <c r="F44" i="89"/>
  <c r="J44" i="89" s="1"/>
  <c r="F40" i="89"/>
  <c r="J40" i="89" s="1"/>
  <c r="E39" i="89"/>
  <c r="I39" i="89" s="1"/>
  <c r="F30" i="89"/>
  <c r="J82" i="89" s="1"/>
  <c r="E30" i="89"/>
  <c r="I82" i="89" s="1"/>
  <c r="F29" i="89"/>
  <c r="F54" i="89" s="1"/>
  <c r="J54" i="89" s="1"/>
  <c r="E29" i="89"/>
  <c r="I81" i="89" s="1"/>
  <c r="F28" i="89"/>
  <c r="F53" i="89" s="1"/>
  <c r="J53" i="89" s="1"/>
  <c r="E28" i="89"/>
  <c r="E53" i="89" s="1"/>
  <c r="I53" i="89" s="1"/>
  <c r="F27" i="89"/>
  <c r="J79" i="89" s="1"/>
  <c r="E27" i="89"/>
  <c r="I79" i="89" s="1"/>
  <c r="F26" i="89"/>
  <c r="F51" i="89" s="1"/>
  <c r="J51" i="89" s="1"/>
  <c r="E26" i="89"/>
  <c r="I78" i="89" s="1"/>
  <c r="F25" i="89"/>
  <c r="J77" i="89" s="1"/>
  <c r="E25" i="89"/>
  <c r="I77" i="89" s="1"/>
  <c r="F24" i="89"/>
  <c r="J76" i="89" s="1"/>
  <c r="E24" i="89"/>
  <c r="E49" i="89" s="1"/>
  <c r="I49" i="89" s="1"/>
  <c r="F23" i="89"/>
  <c r="J75" i="89" s="1"/>
  <c r="E23" i="89"/>
  <c r="I75" i="89" s="1"/>
  <c r="F22" i="89"/>
  <c r="F47" i="89" s="1"/>
  <c r="J47" i="89" s="1"/>
  <c r="E22" i="89"/>
  <c r="I74" i="89" s="1"/>
  <c r="F21" i="89"/>
  <c r="F46" i="89" s="1"/>
  <c r="J46" i="89" s="1"/>
  <c r="E21" i="89"/>
  <c r="I73" i="89" s="1"/>
  <c r="F20" i="89"/>
  <c r="F45" i="89" s="1"/>
  <c r="J45" i="89" s="1"/>
  <c r="E20" i="89"/>
  <c r="E45" i="89" s="1"/>
  <c r="I45" i="89" s="1"/>
  <c r="F19" i="89"/>
  <c r="J71" i="89" s="1"/>
  <c r="E19" i="89"/>
  <c r="E44" i="89" s="1"/>
  <c r="I44" i="89" s="1"/>
  <c r="F18" i="89"/>
  <c r="F43" i="89" s="1"/>
  <c r="J43" i="89" s="1"/>
  <c r="E18" i="89"/>
  <c r="I70" i="89" s="1"/>
  <c r="F17" i="89"/>
  <c r="J69" i="89" s="1"/>
  <c r="E17" i="89"/>
  <c r="I69" i="89" s="1"/>
  <c r="F16" i="89"/>
  <c r="J68" i="89" s="1"/>
  <c r="E16" i="89"/>
  <c r="E41" i="89" s="1"/>
  <c r="I41" i="89" s="1"/>
  <c r="F15" i="89"/>
  <c r="J67" i="89" s="1"/>
  <c r="E15" i="89"/>
  <c r="I67" i="89" s="1"/>
  <c r="F14" i="89"/>
  <c r="F39" i="89" s="1"/>
  <c r="J39" i="89" s="1"/>
  <c r="E14" i="89"/>
  <c r="I66" i="89" s="1"/>
  <c r="F13" i="89"/>
  <c r="F38" i="89" s="1"/>
  <c r="E13" i="89"/>
  <c r="E38" i="89" s="1"/>
  <c r="I38" i="89" s="1"/>
  <c r="F12" i="89"/>
  <c r="E12" i="89"/>
  <c r="I64" i="89" s="1"/>
  <c r="E49" i="88"/>
  <c r="I49" i="88" s="1"/>
  <c r="F30" i="88"/>
  <c r="J82" i="88" s="1"/>
  <c r="E30" i="88"/>
  <c r="I82" i="88" s="1"/>
  <c r="F29" i="88"/>
  <c r="F54" i="88" s="1"/>
  <c r="J54" i="88" s="1"/>
  <c r="E29" i="88"/>
  <c r="E54" i="88" s="1"/>
  <c r="I54" i="88" s="1"/>
  <c r="F28" i="88"/>
  <c r="F53" i="88" s="1"/>
  <c r="J53" i="88" s="1"/>
  <c r="E28" i="88"/>
  <c r="E53" i="88" s="1"/>
  <c r="I53" i="88" s="1"/>
  <c r="F27" i="88"/>
  <c r="J79" i="88" s="1"/>
  <c r="E27" i="88"/>
  <c r="I79" i="88" s="1"/>
  <c r="F26" i="88"/>
  <c r="J78" i="88" s="1"/>
  <c r="E26" i="88"/>
  <c r="I78" i="88" s="1"/>
  <c r="F25" i="88"/>
  <c r="F50" i="88" s="1"/>
  <c r="J50" i="88" s="1"/>
  <c r="E25" i="88"/>
  <c r="E50" i="88" s="1"/>
  <c r="I50" i="88" s="1"/>
  <c r="F24" i="88"/>
  <c r="J76" i="88" s="1"/>
  <c r="E24" i="88"/>
  <c r="I76" i="88" s="1"/>
  <c r="F23" i="88"/>
  <c r="J75" i="88" s="1"/>
  <c r="E23" i="88"/>
  <c r="I75" i="88" s="1"/>
  <c r="F22" i="88"/>
  <c r="J74" i="88" s="1"/>
  <c r="E22" i="88"/>
  <c r="I74" i="88" s="1"/>
  <c r="F21" i="88"/>
  <c r="F46" i="88" s="1"/>
  <c r="J46" i="88" s="1"/>
  <c r="E21" i="88"/>
  <c r="E46" i="88" s="1"/>
  <c r="I46" i="88" s="1"/>
  <c r="F20" i="88"/>
  <c r="F45" i="88" s="1"/>
  <c r="J45" i="88" s="1"/>
  <c r="E20" i="88"/>
  <c r="E45" i="88" s="1"/>
  <c r="I45" i="88" s="1"/>
  <c r="F19" i="88"/>
  <c r="J71" i="88" s="1"/>
  <c r="E19" i="88"/>
  <c r="I71" i="88" s="1"/>
  <c r="F18" i="88"/>
  <c r="J70" i="88" s="1"/>
  <c r="E18" i="88"/>
  <c r="I70" i="88" s="1"/>
  <c r="F17" i="88"/>
  <c r="F42" i="88" s="1"/>
  <c r="J42" i="88" s="1"/>
  <c r="E17" i="88"/>
  <c r="E42" i="88" s="1"/>
  <c r="I42" i="88" s="1"/>
  <c r="F16" i="88"/>
  <c r="F41" i="88" s="1"/>
  <c r="J41" i="88" s="1"/>
  <c r="E16" i="88"/>
  <c r="E41" i="88" s="1"/>
  <c r="I41" i="88" s="1"/>
  <c r="F15" i="88"/>
  <c r="J67" i="88" s="1"/>
  <c r="E15" i="88"/>
  <c r="I67" i="88" s="1"/>
  <c r="F14" i="88"/>
  <c r="J66" i="88" s="1"/>
  <c r="E14" i="88"/>
  <c r="I66" i="88" s="1"/>
  <c r="F13" i="88"/>
  <c r="F38" i="88" s="1"/>
  <c r="E13" i="88"/>
  <c r="E38" i="88" s="1"/>
  <c r="I38" i="88" s="1"/>
  <c r="F12" i="88"/>
  <c r="E12" i="88"/>
  <c r="E37" i="88" s="1"/>
  <c r="J77" i="87"/>
  <c r="I75" i="87"/>
  <c r="E54" i="87"/>
  <c r="I54" i="87" s="1"/>
  <c r="F50" i="87"/>
  <c r="J50" i="87" s="1"/>
  <c r="E48" i="87"/>
  <c r="I48" i="87" s="1"/>
  <c r="F47" i="87"/>
  <c r="J47" i="87" s="1"/>
  <c r="E46" i="87"/>
  <c r="I46" i="87" s="1"/>
  <c r="E44" i="87"/>
  <c r="I44" i="87" s="1"/>
  <c r="E43" i="87"/>
  <c r="I43" i="87" s="1"/>
  <c r="E40" i="87"/>
  <c r="I40" i="87" s="1"/>
  <c r="E39" i="87"/>
  <c r="I39" i="87" s="1"/>
  <c r="F30" i="87"/>
  <c r="J82" i="87" s="1"/>
  <c r="E30" i="87"/>
  <c r="I82" i="87" s="1"/>
  <c r="F29" i="87"/>
  <c r="J81" i="87" s="1"/>
  <c r="E29" i="87"/>
  <c r="I81" i="87" s="1"/>
  <c r="F28" i="87"/>
  <c r="F53" i="87" s="1"/>
  <c r="J53" i="87" s="1"/>
  <c r="E28" i="87"/>
  <c r="E53" i="87" s="1"/>
  <c r="I53" i="87" s="1"/>
  <c r="F27" i="87"/>
  <c r="J79" i="87" s="1"/>
  <c r="E27" i="87"/>
  <c r="I79" i="87" s="1"/>
  <c r="F26" i="87"/>
  <c r="J78" i="87" s="1"/>
  <c r="E26" i="87"/>
  <c r="E51" i="87" s="1"/>
  <c r="I51" i="87" s="1"/>
  <c r="F25" i="87"/>
  <c r="E25" i="87"/>
  <c r="I77" i="87" s="1"/>
  <c r="F24" i="87"/>
  <c r="F49" i="87" s="1"/>
  <c r="J49" i="87" s="1"/>
  <c r="E24" i="87"/>
  <c r="E49" i="87" s="1"/>
  <c r="I49" i="87" s="1"/>
  <c r="F23" i="87"/>
  <c r="J75" i="87" s="1"/>
  <c r="E23" i="87"/>
  <c r="F22" i="87"/>
  <c r="J74" i="87" s="1"/>
  <c r="E22" i="87"/>
  <c r="I74" i="87" s="1"/>
  <c r="F21" i="87"/>
  <c r="J73" i="87" s="1"/>
  <c r="E21" i="87"/>
  <c r="I73" i="87" s="1"/>
  <c r="F20" i="87"/>
  <c r="F45" i="87" s="1"/>
  <c r="J45" i="87" s="1"/>
  <c r="E20" i="87"/>
  <c r="E45" i="87" s="1"/>
  <c r="I45" i="87" s="1"/>
  <c r="F19" i="87"/>
  <c r="F44" i="87" s="1"/>
  <c r="J44" i="87" s="1"/>
  <c r="E19" i="87"/>
  <c r="I71" i="87" s="1"/>
  <c r="F18" i="87"/>
  <c r="J70" i="87" s="1"/>
  <c r="E18" i="87"/>
  <c r="I70" i="87" s="1"/>
  <c r="F17" i="87"/>
  <c r="F42" i="87" s="1"/>
  <c r="J42" i="87" s="1"/>
  <c r="E17" i="87"/>
  <c r="E42" i="87" s="1"/>
  <c r="I42" i="87" s="1"/>
  <c r="F16" i="87"/>
  <c r="F41" i="87" s="1"/>
  <c r="J41" i="87" s="1"/>
  <c r="E16" i="87"/>
  <c r="E41" i="87" s="1"/>
  <c r="I41" i="87" s="1"/>
  <c r="F15" i="87"/>
  <c r="F40" i="87" s="1"/>
  <c r="J40" i="87" s="1"/>
  <c r="E15" i="87"/>
  <c r="I67" i="87" s="1"/>
  <c r="F14" i="87"/>
  <c r="J66" i="87" s="1"/>
  <c r="E14" i="87"/>
  <c r="I66" i="87" s="1"/>
  <c r="F13" i="87"/>
  <c r="J65" i="87" s="1"/>
  <c r="E13" i="87"/>
  <c r="I65" i="87" s="1"/>
  <c r="F12" i="87"/>
  <c r="E12" i="87"/>
  <c r="E37" i="87" s="1"/>
  <c r="I69" i="86"/>
  <c r="F47" i="86"/>
  <c r="J47" i="86" s="1"/>
  <c r="F30" i="86"/>
  <c r="J82" i="86" s="1"/>
  <c r="E30" i="86"/>
  <c r="I82" i="86" s="1"/>
  <c r="F29" i="86"/>
  <c r="F54" i="86" s="1"/>
  <c r="J54" i="86" s="1"/>
  <c r="E29" i="86"/>
  <c r="E54" i="86" s="1"/>
  <c r="I54" i="86" s="1"/>
  <c r="F28" i="86"/>
  <c r="F53" i="86" s="1"/>
  <c r="J53" i="86" s="1"/>
  <c r="E28" i="86"/>
  <c r="E53" i="86" s="1"/>
  <c r="I53" i="86" s="1"/>
  <c r="F27" i="86"/>
  <c r="J79" i="86" s="1"/>
  <c r="E27" i="86"/>
  <c r="I79" i="86" s="1"/>
  <c r="F26" i="86"/>
  <c r="F51" i="86" s="1"/>
  <c r="J51" i="86" s="1"/>
  <c r="E26" i="86"/>
  <c r="I78" i="86" s="1"/>
  <c r="F25" i="86"/>
  <c r="F50" i="86" s="1"/>
  <c r="J50" i="86" s="1"/>
  <c r="E25" i="86"/>
  <c r="E50" i="86" s="1"/>
  <c r="I50" i="86" s="1"/>
  <c r="F24" i="86"/>
  <c r="F49" i="86" s="1"/>
  <c r="J49" i="86" s="1"/>
  <c r="E24" i="86"/>
  <c r="E49" i="86" s="1"/>
  <c r="I49" i="86" s="1"/>
  <c r="F23" i="86"/>
  <c r="J75" i="86" s="1"/>
  <c r="E23" i="86"/>
  <c r="I75" i="86" s="1"/>
  <c r="F22" i="86"/>
  <c r="J74" i="86" s="1"/>
  <c r="E22" i="86"/>
  <c r="I74" i="86" s="1"/>
  <c r="F21" i="86"/>
  <c r="F46" i="86" s="1"/>
  <c r="J46" i="86" s="1"/>
  <c r="E21" i="86"/>
  <c r="E46" i="86" s="1"/>
  <c r="I46" i="86" s="1"/>
  <c r="F20" i="86"/>
  <c r="F45" i="86" s="1"/>
  <c r="J45" i="86" s="1"/>
  <c r="E20" i="86"/>
  <c r="E45" i="86" s="1"/>
  <c r="I45" i="86" s="1"/>
  <c r="F19" i="86"/>
  <c r="J71" i="86" s="1"/>
  <c r="E19" i="86"/>
  <c r="I71" i="86" s="1"/>
  <c r="F18" i="86"/>
  <c r="F43" i="86" s="1"/>
  <c r="J43" i="86" s="1"/>
  <c r="E18" i="86"/>
  <c r="I70" i="86" s="1"/>
  <c r="F17" i="86"/>
  <c r="F42" i="86" s="1"/>
  <c r="J42" i="86" s="1"/>
  <c r="E17" i="86"/>
  <c r="E42" i="86" s="1"/>
  <c r="I42" i="86" s="1"/>
  <c r="F16" i="86"/>
  <c r="F41" i="86" s="1"/>
  <c r="J41" i="86" s="1"/>
  <c r="E16" i="86"/>
  <c r="E41" i="86" s="1"/>
  <c r="I41" i="86" s="1"/>
  <c r="F15" i="86"/>
  <c r="J67" i="86" s="1"/>
  <c r="E15" i="86"/>
  <c r="I67" i="86" s="1"/>
  <c r="F14" i="86"/>
  <c r="J66" i="86" s="1"/>
  <c r="E14" i="86"/>
  <c r="I66" i="86" s="1"/>
  <c r="F13" i="86"/>
  <c r="F38" i="86" s="1"/>
  <c r="E13" i="86"/>
  <c r="E38" i="86" s="1"/>
  <c r="I38" i="86" s="1"/>
  <c r="F12" i="86"/>
  <c r="E12" i="86"/>
  <c r="E37" i="86" s="1"/>
  <c r="I74" i="85"/>
  <c r="I73" i="85"/>
  <c r="J72" i="85"/>
  <c r="I72" i="85"/>
  <c r="J71" i="85"/>
  <c r="I71" i="85"/>
  <c r="I70" i="85"/>
  <c r="I68" i="85"/>
  <c r="I64" i="85"/>
  <c r="I53" i="85"/>
  <c r="F53" i="85"/>
  <c r="J53" i="85" s="1"/>
  <c r="E53" i="85"/>
  <c r="F45" i="85"/>
  <c r="J45" i="85" s="1"/>
  <c r="E45" i="85"/>
  <c r="I45" i="85" s="1"/>
  <c r="F44" i="85"/>
  <c r="J44" i="85" s="1"/>
  <c r="E37" i="85"/>
  <c r="I37" i="85" s="1"/>
  <c r="F30" i="85"/>
  <c r="J82" i="85" s="1"/>
  <c r="E30" i="85"/>
  <c r="E55" i="85" s="1"/>
  <c r="I55" i="85" s="1"/>
  <c r="F29" i="85"/>
  <c r="F54" i="85" s="1"/>
  <c r="J54" i="85" s="1"/>
  <c r="E29" i="85"/>
  <c r="E54" i="85" s="1"/>
  <c r="I54" i="85" s="1"/>
  <c r="F28" i="85"/>
  <c r="J80" i="85" s="1"/>
  <c r="E28" i="85"/>
  <c r="I80" i="85" s="1"/>
  <c r="F27" i="85"/>
  <c r="J79" i="85" s="1"/>
  <c r="E27" i="85"/>
  <c r="E52" i="85" s="1"/>
  <c r="I52" i="85" s="1"/>
  <c r="F26" i="85"/>
  <c r="F51" i="85" s="1"/>
  <c r="J51" i="85" s="1"/>
  <c r="E26" i="85"/>
  <c r="E51" i="85" s="1"/>
  <c r="I51" i="85" s="1"/>
  <c r="F25" i="85"/>
  <c r="F50" i="85" s="1"/>
  <c r="J50" i="85" s="1"/>
  <c r="E25" i="85"/>
  <c r="E50" i="85" s="1"/>
  <c r="I50" i="85" s="1"/>
  <c r="F24" i="85"/>
  <c r="F49" i="85" s="1"/>
  <c r="J49" i="85" s="1"/>
  <c r="E24" i="85"/>
  <c r="I76" i="85" s="1"/>
  <c r="F23" i="85"/>
  <c r="J75" i="85" s="1"/>
  <c r="E23" i="85"/>
  <c r="I75" i="85" s="1"/>
  <c r="F22" i="85"/>
  <c r="J74" i="85" s="1"/>
  <c r="E22" i="85"/>
  <c r="E47" i="85" s="1"/>
  <c r="I47" i="85" s="1"/>
  <c r="F21" i="85"/>
  <c r="F46" i="85" s="1"/>
  <c r="J46" i="85" s="1"/>
  <c r="E21" i="85"/>
  <c r="E46" i="85" s="1"/>
  <c r="I46" i="85" s="1"/>
  <c r="F20" i="85"/>
  <c r="E20" i="85"/>
  <c r="F19" i="85"/>
  <c r="E19" i="85"/>
  <c r="E44" i="85" s="1"/>
  <c r="I44" i="85" s="1"/>
  <c r="F18" i="85"/>
  <c r="F43" i="85" s="1"/>
  <c r="J43" i="85" s="1"/>
  <c r="E18" i="85"/>
  <c r="E43" i="85" s="1"/>
  <c r="I43" i="85" s="1"/>
  <c r="F17" i="85"/>
  <c r="F42" i="85" s="1"/>
  <c r="J42" i="85" s="1"/>
  <c r="E17" i="85"/>
  <c r="E42" i="85" s="1"/>
  <c r="I42" i="85" s="1"/>
  <c r="F16" i="85"/>
  <c r="J68" i="85" s="1"/>
  <c r="E16" i="85"/>
  <c r="E41" i="85" s="1"/>
  <c r="I41" i="85" s="1"/>
  <c r="F15" i="85"/>
  <c r="J67" i="85" s="1"/>
  <c r="E15" i="85"/>
  <c r="I67" i="85" s="1"/>
  <c r="F14" i="85"/>
  <c r="J66" i="85" s="1"/>
  <c r="E14" i="85"/>
  <c r="E39" i="85" s="1"/>
  <c r="I39" i="85" s="1"/>
  <c r="F13" i="85"/>
  <c r="F38" i="85" s="1"/>
  <c r="E13" i="85"/>
  <c r="E38" i="85" s="1"/>
  <c r="I38" i="85" s="1"/>
  <c r="F12" i="85"/>
  <c r="E12" i="85"/>
  <c r="I69" i="84"/>
  <c r="E55" i="84"/>
  <c r="I55" i="84" s="1"/>
  <c r="F52" i="84"/>
  <c r="J52" i="84" s="1"/>
  <c r="F49" i="84"/>
  <c r="J49" i="84" s="1"/>
  <c r="E49" i="84"/>
  <c r="I49" i="84" s="1"/>
  <c r="E48" i="84"/>
  <c r="I48" i="84" s="1"/>
  <c r="E47" i="84"/>
  <c r="I47" i="84" s="1"/>
  <c r="E45" i="84"/>
  <c r="I45" i="84" s="1"/>
  <c r="F44" i="84"/>
  <c r="J44" i="84" s="1"/>
  <c r="F30" i="84"/>
  <c r="J82" i="84" s="1"/>
  <c r="E30" i="84"/>
  <c r="I82" i="84" s="1"/>
  <c r="F29" i="84"/>
  <c r="F54" i="84" s="1"/>
  <c r="J54" i="84" s="1"/>
  <c r="E29" i="84"/>
  <c r="E54" i="84" s="1"/>
  <c r="I54" i="84" s="1"/>
  <c r="F28" i="84"/>
  <c r="F53" i="84" s="1"/>
  <c r="J53" i="84" s="1"/>
  <c r="E28" i="84"/>
  <c r="I80" i="84" s="1"/>
  <c r="F27" i="84"/>
  <c r="J79" i="84" s="1"/>
  <c r="E27" i="84"/>
  <c r="I79" i="84" s="1"/>
  <c r="F26" i="84"/>
  <c r="F51" i="84" s="1"/>
  <c r="J51" i="84" s="1"/>
  <c r="E26" i="84"/>
  <c r="E51" i="84" s="1"/>
  <c r="I51" i="84" s="1"/>
  <c r="F25" i="84"/>
  <c r="F50" i="84" s="1"/>
  <c r="J50" i="84" s="1"/>
  <c r="E25" i="84"/>
  <c r="E50" i="84" s="1"/>
  <c r="I50" i="84" s="1"/>
  <c r="F24" i="84"/>
  <c r="J76" i="84" s="1"/>
  <c r="E24" i="84"/>
  <c r="I76" i="84" s="1"/>
  <c r="F23" i="84"/>
  <c r="J75" i="84" s="1"/>
  <c r="E23" i="84"/>
  <c r="I75" i="84" s="1"/>
  <c r="F22" i="84"/>
  <c r="J74" i="84" s="1"/>
  <c r="E22" i="84"/>
  <c r="I74" i="84" s="1"/>
  <c r="F21" i="84"/>
  <c r="F46" i="84" s="1"/>
  <c r="J46" i="84" s="1"/>
  <c r="E21" i="84"/>
  <c r="E46" i="84" s="1"/>
  <c r="I46" i="84" s="1"/>
  <c r="F20" i="84"/>
  <c r="F45" i="84" s="1"/>
  <c r="J45" i="84" s="1"/>
  <c r="E20" i="84"/>
  <c r="I72" i="84" s="1"/>
  <c r="F19" i="84"/>
  <c r="J71" i="84" s="1"/>
  <c r="E19" i="84"/>
  <c r="I71" i="84" s="1"/>
  <c r="F18" i="84"/>
  <c r="J70" i="84" s="1"/>
  <c r="E18" i="84"/>
  <c r="I70" i="84" s="1"/>
  <c r="F17" i="84"/>
  <c r="F42" i="84" s="1"/>
  <c r="J42" i="84" s="1"/>
  <c r="E17" i="84"/>
  <c r="E42" i="84" s="1"/>
  <c r="I42" i="84" s="1"/>
  <c r="F16" i="84"/>
  <c r="F41" i="84" s="1"/>
  <c r="J41" i="84" s="1"/>
  <c r="E16" i="84"/>
  <c r="E41" i="84" s="1"/>
  <c r="I41" i="84" s="1"/>
  <c r="F15" i="84"/>
  <c r="J67" i="84" s="1"/>
  <c r="E15" i="84"/>
  <c r="I67" i="84" s="1"/>
  <c r="F14" i="84"/>
  <c r="J66" i="84" s="1"/>
  <c r="E14" i="84"/>
  <c r="I66" i="84" s="1"/>
  <c r="F13" i="84"/>
  <c r="F38" i="84" s="1"/>
  <c r="E13" i="84"/>
  <c r="I65" i="84" s="1"/>
  <c r="F12" i="84"/>
  <c r="E12" i="84"/>
  <c r="E37" i="84" s="1"/>
  <c r="F30" i="83"/>
  <c r="J82" i="83" s="1"/>
  <c r="E30" i="83"/>
  <c r="I82" i="83" s="1"/>
  <c r="F29" i="83"/>
  <c r="F54" i="83" s="1"/>
  <c r="J54" i="83" s="1"/>
  <c r="E29" i="83"/>
  <c r="E54" i="83" s="1"/>
  <c r="I54" i="83" s="1"/>
  <c r="F28" i="83"/>
  <c r="F53" i="83" s="1"/>
  <c r="J53" i="83" s="1"/>
  <c r="E28" i="83"/>
  <c r="E53" i="83" s="1"/>
  <c r="I53" i="83" s="1"/>
  <c r="F27" i="83"/>
  <c r="J79" i="83" s="1"/>
  <c r="E27" i="83"/>
  <c r="I79" i="83" s="1"/>
  <c r="F26" i="83"/>
  <c r="J78" i="83" s="1"/>
  <c r="E26" i="83"/>
  <c r="I78" i="83" s="1"/>
  <c r="F25" i="83"/>
  <c r="F50" i="83" s="1"/>
  <c r="J50" i="83" s="1"/>
  <c r="E25" i="83"/>
  <c r="E50" i="83" s="1"/>
  <c r="I50" i="83" s="1"/>
  <c r="F24" i="83"/>
  <c r="J76" i="83" s="1"/>
  <c r="E24" i="83"/>
  <c r="I76" i="83" s="1"/>
  <c r="F23" i="83"/>
  <c r="J75" i="83" s="1"/>
  <c r="E23" i="83"/>
  <c r="I75" i="83" s="1"/>
  <c r="F22" i="83"/>
  <c r="J74" i="83" s="1"/>
  <c r="E22" i="83"/>
  <c r="I74" i="83" s="1"/>
  <c r="F21" i="83"/>
  <c r="F46" i="83" s="1"/>
  <c r="J46" i="83" s="1"/>
  <c r="E21" i="83"/>
  <c r="E46" i="83" s="1"/>
  <c r="I46" i="83" s="1"/>
  <c r="F20" i="83"/>
  <c r="F45" i="83" s="1"/>
  <c r="J45" i="83" s="1"/>
  <c r="E20" i="83"/>
  <c r="E45" i="83" s="1"/>
  <c r="I45" i="83" s="1"/>
  <c r="F19" i="83"/>
  <c r="F44" i="83" s="1"/>
  <c r="J44" i="83" s="1"/>
  <c r="E19" i="83"/>
  <c r="I71" i="83" s="1"/>
  <c r="F18" i="83"/>
  <c r="J70" i="83" s="1"/>
  <c r="E18" i="83"/>
  <c r="I70" i="83" s="1"/>
  <c r="F17" i="83"/>
  <c r="F42" i="83" s="1"/>
  <c r="J42" i="83" s="1"/>
  <c r="E17" i="83"/>
  <c r="E42" i="83" s="1"/>
  <c r="I42" i="83" s="1"/>
  <c r="F16" i="83"/>
  <c r="F41" i="83" s="1"/>
  <c r="J41" i="83" s="1"/>
  <c r="E16" i="83"/>
  <c r="I68" i="83" s="1"/>
  <c r="F15" i="83"/>
  <c r="J67" i="83" s="1"/>
  <c r="E15" i="83"/>
  <c r="I67" i="83" s="1"/>
  <c r="F14" i="83"/>
  <c r="J66" i="83" s="1"/>
  <c r="E14" i="83"/>
  <c r="I66" i="83" s="1"/>
  <c r="F13" i="83"/>
  <c r="F38" i="83" s="1"/>
  <c r="E13" i="83"/>
  <c r="E38" i="83" s="1"/>
  <c r="I38" i="83" s="1"/>
  <c r="F12" i="83"/>
  <c r="E12" i="83"/>
  <c r="E37" i="83" s="1"/>
  <c r="I82" i="82"/>
  <c r="J75" i="82"/>
  <c r="I74" i="82"/>
  <c r="J73" i="82"/>
  <c r="I72" i="82"/>
  <c r="I71" i="82"/>
  <c r="I70" i="82"/>
  <c r="I69" i="82"/>
  <c r="J67" i="82"/>
  <c r="I66" i="82"/>
  <c r="I65" i="82"/>
  <c r="F55" i="82"/>
  <c r="J55" i="82" s="1"/>
  <c r="E55" i="82"/>
  <c r="I55" i="82" s="1"/>
  <c r="F54" i="82"/>
  <c r="J54" i="82" s="1"/>
  <c r="E54" i="82"/>
  <c r="I54" i="82" s="1"/>
  <c r="F53" i="82"/>
  <c r="J53" i="82" s="1"/>
  <c r="E53" i="82"/>
  <c r="I53" i="82" s="1"/>
  <c r="E52" i="82"/>
  <c r="I52" i="82" s="1"/>
  <c r="F48" i="82"/>
  <c r="J48" i="82" s="1"/>
  <c r="E47" i="82"/>
  <c r="I47" i="82" s="1"/>
  <c r="E46" i="82"/>
  <c r="I46" i="82" s="1"/>
  <c r="F45" i="82"/>
  <c r="J45" i="82" s="1"/>
  <c r="E45" i="82"/>
  <c r="I45" i="82" s="1"/>
  <c r="F44" i="82"/>
  <c r="J44" i="82" s="1"/>
  <c r="E44" i="82"/>
  <c r="I44" i="82" s="1"/>
  <c r="F43" i="82"/>
  <c r="J43" i="82" s="1"/>
  <c r="F40" i="82"/>
  <c r="J40" i="82" s="1"/>
  <c r="F39" i="82"/>
  <c r="J39" i="82" s="1"/>
  <c r="E39" i="82"/>
  <c r="I39" i="82" s="1"/>
  <c r="F38" i="82"/>
  <c r="J38" i="82" s="1"/>
  <c r="E38" i="82"/>
  <c r="I38" i="82" s="1"/>
  <c r="E37" i="82"/>
  <c r="I37" i="82" s="1"/>
  <c r="F30" i="82"/>
  <c r="J82" i="82" s="1"/>
  <c r="E30" i="82"/>
  <c r="F29" i="82"/>
  <c r="J81" i="82" s="1"/>
  <c r="E29" i="82"/>
  <c r="I81" i="82" s="1"/>
  <c r="F28" i="82"/>
  <c r="J80" i="82" s="1"/>
  <c r="E28" i="82"/>
  <c r="I80" i="82" s="1"/>
  <c r="F27" i="82"/>
  <c r="F52" i="82" s="1"/>
  <c r="J52" i="82" s="1"/>
  <c r="E27" i="82"/>
  <c r="I79" i="82" s="1"/>
  <c r="F26" i="82"/>
  <c r="F51" i="82" s="1"/>
  <c r="J51" i="82" s="1"/>
  <c r="E26" i="82"/>
  <c r="E51" i="82" s="1"/>
  <c r="I51" i="82" s="1"/>
  <c r="F25" i="82"/>
  <c r="F50" i="82" s="1"/>
  <c r="J50" i="82" s="1"/>
  <c r="E25" i="82"/>
  <c r="E50" i="82" s="1"/>
  <c r="I50" i="82" s="1"/>
  <c r="F24" i="82"/>
  <c r="F49" i="82" s="1"/>
  <c r="J49" i="82" s="1"/>
  <c r="E24" i="82"/>
  <c r="E49" i="82" s="1"/>
  <c r="I49" i="82" s="1"/>
  <c r="F23" i="82"/>
  <c r="E23" i="82"/>
  <c r="I75" i="82" s="1"/>
  <c r="F22" i="82"/>
  <c r="J74" i="82" s="1"/>
  <c r="E22" i="82"/>
  <c r="F21" i="82"/>
  <c r="F46" i="82" s="1"/>
  <c r="J46" i="82" s="1"/>
  <c r="E21" i="82"/>
  <c r="I73" i="82" s="1"/>
  <c r="F20" i="82"/>
  <c r="J72" i="82" s="1"/>
  <c r="E20" i="82"/>
  <c r="F19" i="82"/>
  <c r="J71" i="82" s="1"/>
  <c r="E19" i="82"/>
  <c r="F18" i="82"/>
  <c r="J70" i="82" s="1"/>
  <c r="E18" i="82"/>
  <c r="E43" i="82" s="1"/>
  <c r="I43" i="82" s="1"/>
  <c r="F17" i="82"/>
  <c r="F42" i="82" s="1"/>
  <c r="J42" i="82" s="1"/>
  <c r="E17" i="82"/>
  <c r="E42" i="82" s="1"/>
  <c r="I42" i="82" s="1"/>
  <c r="F16" i="82"/>
  <c r="F41" i="82" s="1"/>
  <c r="J41" i="82" s="1"/>
  <c r="E16" i="82"/>
  <c r="I68" i="82" s="1"/>
  <c r="F15" i="82"/>
  <c r="E15" i="82"/>
  <c r="I67" i="82" s="1"/>
  <c r="F14" i="82"/>
  <c r="J66" i="82" s="1"/>
  <c r="E14" i="82"/>
  <c r="F13" i="82"/>
  <c r="J65" i="82" s="1"/>
  <c r="E13" i="82"/>
  <c r="F12" i="82"/>
  <c r="E12" i="82"/>
  <c r="I64" i="82" s="1"/>
  <c r="I68" i="81"/>
  <c r="I64" i="81"/>
  <c r="E55" i="81"/>
  <c r="I55" i="81" s="1"/>
  <c r="F47" i="81"/>
  <c r="J47" i="81" s="1"/>
  <c r="F40" i="81"/>
  <c r="J40" i="81" s="1"/>
  <c r="F30" i="81"/>
  <c r="J82" i="81" s="1"/>
  <c r="E30" i="81"/>
  <c r="I82" i="81" s="1"/>
  <c r="F29" i="81"/>
  <c r="F54" i="81" s="1"/>
  <c r="J54" i="81" s="1"/>
  <c r="E29" i="81"/>
  <c r="E54" i="81" s="1"/>
  <c r="I54" i="81" s="1"/>
  <c r="F28" i="81"/>
  <c r="F53" i="81" s="1"/>
  <c r="J53" i="81" s="1"/>
  <c r="E28" i="81"/>
  <c r="E53" i="81" s="1"/>
  <c r="I53" i="81" s="1"/>
  <c r="F27" i="81"/>
  <c r="J79" i="81" s="1"/>
  <c r="E27" i="81"/>
  <c r="I79" i="81" s="1"/>
  <c r="F26" i="81"/>
  <c r="J78" i="81" s="1"/>
  <c r="E26" i="81"/>
  <c r="E51" i="81" s="1"/>
  <c r="I51" i="81" s="1"/>
  <c r="F25" i="81"/>
  <c r="F50" i="81" s="1"/>
  <c r="J50" i="81" s="1"/>
  <c r="E25" i="81"/>
  <c r="E50" i="81" s="1"/>
  <c r="I50" i="81" s="1"/>
  <c r="F24" i="81"/>
  <c r="F49" i="81" s="1"/>
  <c r="J49" i="81" s="1"/>
  <c r="E24" i="81"/>
  <c r="E49" i="81" s="1"/>
  <c r="I49" i="81" s="1"/>
  <c r="F23" i="81"/>
  <c r="J75" i="81" s="1"/>
  <c r="E23" i="81"/>
  <c r="I75" i="81" s="1"/>
  <c r="F22" i="81"/>
  <c r="J74" i="81" s="1"/>
  <c r="E22" i="81"/>
  <c r="I74" i="81" s="1"/>
  <c r="F21" i="81"/>
  <c r="F46" i="81" s="1"/>
  <c r="J46" i="81" s="1"/>
  <c r="E21" i="81"/>
  <c r="E46" i="81" s="1"/>
  <c r="I46" i="81" s="1"/>
  <c r="F20" i="81"/>
  <c r="J72" i="81" s="1"/>
  <c r="E20" i="81"/>
  <c r="I72" i="81" s="1"/>
  <c r="F19" i="81"/>
  <c r="J71" i="81" s="1"/>
  <c r="E19" i="81"/>
  <c r="I71" i="81" s="1"/>
  <c r="F18" i="81"/>
  <c r="J70" i="81" s="1"/>
  <c r="E18" i="81"/>
  <c r="E43" i="81" s="1"/>
  <c r="I43" i="81" s="1"/>
  <c r="F17" i="81"/>
  <c r="F42" i="81" s="1"/>
  <c r="J42" i="81" s="1"/>
  <c r="E17" i="81"/>
  <c r="E42" i="81" s="1"/>
  <c r="I42" i="81" s="1"/>
  <c r="F16" i="81"/>
  <c r="F41" i="81" s="1"/>
  <c r="J41" i="81" s="1"/>
  <c r="E16" i="81"/>
  <c r="E41" i="81" s="1"/>
  <c r="I41" i="81" s="1"/>
  <c r="F15" i="81"/>
  <c r="J67" i="81" s="1"/>
  <c r="E15" i="81"/>
  <c r="I67" i="81" s="1"/>
  <c r="F14" i="81"/>
  <c r="J66" i="81" s="1"/>
  <c r="E14" i="81"/>
  <c r="I66" i="81" s="1"/>
  <c r="F13" i="81"/>
  <c r="J65" i="81" s="1"/>
  <c r="E13" i="81"/>
  <c r="E38" i="81" s="1"/>
  <c r="I38" i="81" s="1"/>
  <c r="F12" i="81"/>
  <c r="E12" i="81"/>
  <c r="E37" i="81" s="1"/>
  <c r="F52" i="80"/>
  <c r="J52" i="80" s="1"/>
  <c r="F48" i="80"/>
  <c r="J48" i="80" s="1"/>
  <c r="F47" i="80"/>
  <c r="J47" i="80" s="1"/>
  <c r="F44" i="80"/>
  <c r="J44" i="80" s="1"/>
  <c r="F30" i="80"/>
  <c r="J82" i="80" s="1"/>
  <c r="E30" i="80"/>
  <c r="I82" i="80" s="1"/>
  <c r="F29" i="80"/>
  <c r="F54" i="80" s="1"/>
  <c r="J54" i="80" s="1"/>
  <c r="E29" i="80"/>
  <c r="E54" i="80" s="1"/>
  <c r="I54" i="80" s="1"/>
  <c r="F28" i="80"/>
  <c r="F53" i="80" s="1"/>
  <c r="J53" i="80" s="1"/>
  <c r="E28" i="80"/>
  <c r="I80" i="80" s="1"/>
  <c r="F27" i="80"/>
  <c r="J79" i="80" s="1"/>
  <c r="E27" i="80"/>
  <c r="E52" i="80" s="1"/>
  <c r="I52" i="80" s="1"/>
  <c r="F26" i="80"/>
  <c r="J78" i="80" s="1"/>
  <c r="E26" i="80"/>
  <c r="I78" i="80" s="1"/>
  <c r="F25" i="80"/>
  <c r="F50" i="80" s="1"/>
  <c r="J50" i="80" s="1"/>
  <c r="E25" i="80"/>
  <c r="E50" i="80" s="1"/>
  <c r="I50" i="80" s="1"/>
  <c r="F24" i="80"/>
  <c r="F49" i="80" s="1"/>
  <c r="J49" i="80" s="1"/>
  <c r="E24" i="80"/>
  <c r="I76" i="80" s="1"/>
  <c r="F23" i="80"/>
  <c r="J75" i="80" s="1"/>
  <c r="E23" i="80"/>
  <c r="I75" i="80" s="1"/>
  <c r="F22" i="80"/>
  <c r="J74" i="80" s="1"/>
  <c r="E22" i="80"/>
  <c r="I74" i="80" s="1"/>
  <c r="F21" i="80"/>
  <c r="F46" i="80" s="1"/>
  <c r="J46" i="80" s="1"/>
  <c r="E21" i="80"/>
  <c r="E46" i="80" s="1"/>
  <c r="I46" i="80" s="1"/>
  <c r="F20" i="80"/>
  <c r="J72" i="80" s="1"/>
  <c r="E20" i="80"/>
  <c r="I72" i="80" s="1"/>
  <c r="F19" i="80"/>
  <c r="J71" i="80" s="1"/>
  <c r="E19" i="80"/>
  <c r="E44" i="80" s="1"/>
  <c r="I44" i="80" s="1"/>
  <c r="F18" i="80"/>
  <c r="J70" i="80" s="1"/>
  <c r="E18" i="80"/>
  <c r="I70" i="80" s="1"/>
  <c r="F17" i="80"/>
  <c r="F42" i="80" s="1"/>
  <c r="J42" i="80" s="1"/>
  <c r="E17" i="80"/>
  <c r="E42" i="80" s="1"/>
  <c r="I42" i="80" s="1"/>
  <c r="F16" i="80"/>
  <c r="F41" i="80" s="1"/>
  <c r="J41" i="80" s="1"/>
  <c r="E16" i="80"/>
  <c r="E41" i="80" s="1"/>
  <c r="I41" i="80" s="1"/>
  <c r="F15" i="80"/>
  <c r="J67" i="80" s="1"/>
  <c r="E15" i="80"/>
  <c r="I67" i="80" s="1"/>
  <c r="F14" i="80"/>
  <c r="J66" i="80" s="1"/>
  <c r="E14" i="80"/>
  <c r="I66" i="80" s="1"/>
  <c r="F13" i="80"/>
  <c r="F38" i="80" s="1"/>
  <c r="E13" i="80"/>
  <c r="E38" i="80" s="1"/>
  <c r="I38" i="80" s="1"/>
  <c r="F12" i="80"/>
  <c r="E12" i="80"/>
  <c r="E37" i="80" s="1"/>
  <c r="I76" i="79"/>
  <c r="E43" i="79"/>
  <c r="I43" i="79" s="1"/>
  <c r="F30" i="79"/>
  <c r="J82" i="79" s="1"/>
  <c r="E30" i="79"/>
  <c r="I82" i="79" s="1"/>
  <c r="F29" i="79"/>
  <c r="F54" i="79" s="1"/>
  <c r="J54" i="79" s="1"/>
  <c r="E29" i="79"/>
  <c r="E54" i="79" s="1"/>
  <c r="I54" i="79" s="1"/>
  <c r="F28" i="79"/>
  <c r="J80" i="79" s="1"/>
  <c r="E28" i="79"/>
  <c r="E53" i="79" s="1"/>
  <c r="I53" i="79" s="1"/>
  <c r="F27" i="79"/>
  <c r="J79" i="79" s="1"/>
  <c r="E27" i="79"/>
  <c r="I79" i="79" s="1"/>
  <c r="F26" i="79"/>
  <c r="F51" i="79" s="1"/>
  <c r="J51" i="79" s="1"/>
  <c r="E26" i="79"/>
  <c r="I78" i="79" s="1"/>
  <c r="F25" i="79"/>
  <c r="F50" i="79" s="1"/>
  <c r="J50" i="79" s="1"/>
  <c r="E25" i="79"/>
  <c r="I77" i="79" s="1"/>
  <c r="F24" i="79"/>
  <c r="J76" i="79" s="1"/>
  <c r="E24" i="79"/>
  <c r="E49" i="79" s="1"/>
  <c r="I49" i="79" s="1"/>
  <c r="F23" i="79"/>
  <c r="J75" i="79" s="1"/>
  <c r="E23" i="79"/>
  <c r="I75" i="79" s="1"/>
  <c r="F22" i="79"/>
  <c r="J74" i="79" s="1"/>
  <c r="E22" i="79"/>
  <c r="I74" i="79" s="1"/>
  <c r="F21" i="79"/>
  <c r="F46" i="79" s="1"/>
  <c r="J46" i="79" s="1"/>
  <c r="E21" i="79"/>
  <c r="E46" i="79" s="1"/>
  <c r="I46" i="79" s="1"/>
  <c r="F20" i="79"/>
  <c r="J72" i="79" s="1"/>
  <c r="E20" i="79"/>
  <c r="E45" i="79" s="1"/>
  <c r="I45" i="79" s="1"/>
  <c r="F19" i="79"/>
  <c r="J71" i="79" s="1"/>
  <c r="E19" i="79"/>
  <c r="I71" i="79" s="1"/>
  <c r="F18" i="79"/>
  <c r="F43" i="79" s="1"/>
  <c r="J43" i="79" s="1"/>
  <c r="E18" i="79"/>
  <c r="I70" i="79" s="1"/>
  <c r="F17" i="79"/>
  <c r="F42" i="79" s="1"/>
  <c r="J42" i="79" s="1"/>
  <c r="E17" i="79"/>
  <c r="I69" i="79" s="1"/>
  <c r="F16" i="79"/>
  <c r="F41" i="79" s="1"/>
  <c r="J41" i="79" s="1"/>
  <c r="E16" i="79"/>
  <c r="I68" i="79" s="1"/>
  <c r="F15" i="79"/>
  <c r="J67" i="79" s="1"/>
  <c r="E15" i="79"/>
  <c r="I67" i="79" s="1"/>
  <c r="F14" i="79"/>
  <c r="J66" i="79" s="1"/>
  <c r="E14" i="79"/>
  <c r="I66" i="79" s="1"/>
  <c r="F13" i="79"/>
  <c r="F38" i="79" s="1"/>
  <c r="E13" i="79"/>
  <c r="E38" i="79" s="1"/>
  <c r="I38" i="79" s="1"/>
  <c r="F12" i="79"/>
  <c r="E12" i="79"/>
  <c r="E37" i="79" s="1"/>
  <c r="I72" i="78"/>
  <c r="I64" i="78"/>
  <c r="E53" i="78"/>
  <c r="I53" i="78" s="1"/>
  <c r="E49" i="78"/>
  <c r="I49" i="78" s="1"/>
  <c r="E45" i="78"/>
  <c r="I45" i="78" s="1"/>
  <c r="F30" i="78"/>
  <c r="J82" i="78" s="1"/>
  <c r="E30" i="78"/>
  <c r="I82" i="78" s="1"/>
  <c r="F29" i="78"/>
  <c r="F54" i="78" s="1"/>
  <c r="J54" i="78" s="1"/>
  <c r="E29" i="78"/>
  <c r="E54" i="78" s="1"/>
  <c r="I54" i="78" s="1"/>
  <c r="F28" i="78"/>
  <c r="F53" i="78" s="1"/>
  <c r="J53" i="78" s="1"/>
  <c r="E28" i="78"/>
  <c r="I80" i="78" s="1"/>
  <c r="F27" i="78"/>
  <c r="J79" i="78" s="1"/>
  <c r="E27" i="78"/>
  <c r="E52" i="78" s="1"/>
  <c r="I52" i="78" s="1"/>
  <c r="F26" i="78"/>
  <c r="J78" i="78" s="1"/>
  <c r="E26" i="78"/>
  <c r="I78" i="78" s="1"/>
  <c r="F25" i="78"/>
  <c r="F50" i="78" s="1"/>
  <c r="J50" i="78" s="1"/>
  <c r="E25" i="78"/>
  <c r="E50" i="78" s="1"/>
  <c r="I50" i="78" s="1"/>
  <c r="F24" i="78"/>
  <c r="F49" i="78" s="1"/>
  <c r="J49" i="78" s="1"/>
  <c r="E24" i="78"/>
  <c r="I76" i="78" s="1"/>
  <c r="F23" i="78"/>
  <c r="F48" i="78" s="1"/>
  <c r="J48" i="78" s="1"/>
  <c r="E23" i="78"/>
  <c r="E48" i="78" s="1"/>
  <c r="I48" i="78" s="1"/>
  <c r="F22" i="78"/>
  <c r="J74" i="78" s="1"/>
  <c r="E22" i="78"/>
  <c r="I74" i="78" s="1"/>
  <c r="F21" i="78"/>
  <c r="F46" i="78" s="1"/>
  <c r="J46" i="78" s="1"/>
  <c r="E21" i="78"/>
  <c r="E46" i="78" s="1"/>
  <c r="I46" i="78" s="1"/>
  <c r="F20" i="78"/>
  <c r="J72" i="78" s="1"/>
  <c r="E20" i="78"/>
  <c r="F19" i="78"/>
  <c r="J71" i="78" s="1"/>
  <c r="E19" i="78"/>
  <c r="E44" i="78" s="1"/>
  <c r="I44" i="78" s="1"/>
  <c r="F18" i="78"/>
  <c r="J70" i="78" s="1"/>
  <c r="E18" i="78"/>
  <c r="I70" i="78" s="1"/>
  <c r="F17" i="78"/>
  <c r="F42" i="78" s="1"/>
  <c r="J42" i="78" s="1"/>
  <c r="E17" i="78"/>
  <c r="E42" i="78" s="1"/>
  <c r="I42" i="78" s="1"/>
  <c r="F16" i="78"/>
  <c r="F41" i="78" s="1"/>
  <c r="J41" i="78" s="1"/>
  <c r="E16" i="78"/>
  <c r="E41" i="78" s="1"/>
  <c r="I41" i="78" s="1"/>
  <c r="F15" i="78"/>
  <c r="F40" i="78" s="1"/>
  <c r="J40" i="78" s="1"/>
  <c r="E15" i="78"/>
  <c r="E40" i="78" s="1"/>
  <c r="I40" i="78" s="1"/>
  <c r="F14" i="78"/>
  <c r="J66" i="78" s="1"/>
  <c r="E14" i="78"/>
  <c r="I66" i="78" s="1"/>
  <c r="F13" i="78"/>
  <c r="F38" i="78" s="1"/>
  <c r="E13" i="78"/>
  <c r="E38" i="78" s="1"/>
  <c r="I38" i="78" s="1"/>
  <c r="F12" i="78"/>
  <c r="E12" i="78"/>
  <c r="E37" i="78" s="1"/>
  <c r="F30" i="77"/>
  <c r="J82" i="77" s="1"/>
  <c r="E30" i="77"/>
  <c r="I82" i="77" s="1"/>
  <c r="F29" i="77"/>
  <c r="F54" i="77" s="1"/>
  <c r="J54" i="77" s="1"/>
  <c r="E29" i="77"/>
  <c r="E54" i="77" s="1"/>
  <c r="I54" i="77" s="1"/>
  <c r="F28" i="77"/>
  <c r="F53" i="77" s="1"/>
  <c r="J53" i="77" s="1"/>
  <c r="E28" i="77"/>
  <c r="I80" i="77" s="1"/>
  <c r="F27" i="77"/>
  <c r="F52" i="77" s="1"/>
  <c r="J52" i="77" s="1"/>
  <c r="E27" i="77"/>
  <c r="I79" i="77" s="1"/>
  <c r="F26" i="77"/>
  <c r="J78" i="77" s="1"/>
  <c r="E26" i="77"/>
  <c r="I78" i="77" s="1"/>
  <c r="F25" i="77"/>
  <c r="F50" i="77" s="1"/>
  <c r="J50" i="77" s="1"/>
  <c r="E25" i="77"/>
  <c r="I77" i="77" s="1"/>
  <c r="F24" i="77"/>
  <c r="J76" i="77" s="1"/>
  <c r="E24" i="77"/>
  <c r="I76" i="77" s="1"/>
  <c r="F23" i="77"/>
  <c r="J75" i="77" s="1"/>
  <c r="E23" i="77"/>
  <c r="I75" i="77" s="1"/>
  <c r="F22" i="77"/>
  <c r="J74" i="77" s="1"/>
  <c r="E22" i="77"/>
  <c r="I74" i="77" s="1"/>
  <c r="F21" i="77"/>
  <c r="F46" i="77" s="1"/>
  <c r="J46" i="77" s="1"/>
  <c r="E21" i="77"/>
  <c r="E46" i="77" s="1"/>
  <c r="I46" i="77" s="1"/>
  <c r="F20" i="77"/>
  <c r="F45" i="77" s="1"/>
  <c r="J45" i="77" s="1"/>
  <c r="E20" i="77"/>
  <c r="E45" i="77" s="1"/>
  <c r="I45" i="77" s="1"/>
  <c r="F19" i="77"/>
  <c r="F44" i="77" s="1"/>
  <c r="J44" i="77" s="1"/>
  <c r="E19" i="77"/>
  <c r="E44" i="77" s="1"/>
  <c r="I44" i="77" s="1"/>
  <c r="F18" i="77"/>
  <c r="J70" i="77" s="1"/>
  <c r="E18" i="77"/>
  <c r="I70" i="77" s="1"/>
  <c r="F17" i="77"/>
  <c r="F42" i="77" s="1"/>
  <c r="J42" i="77" s="1"/>
  <c r="E17" i="77"/>
  <c r="E42" i="77" s="1"/>
  <c r="I42" i="77" s="1"/>
  <c r="F16" i="77"/>
  <c r="J68" i="77" s="1"/>
  <c r="E16" i="77"/>
  <c r="E41" i="77" s="1"/>
  <c r="I41" i="77" s="1"/>
  <c r="F15" i="77"/>
  <c r="J67" i="77" s="1"/>
  <c r="E15" i="77"/>
  <c r="I67" i="77" s="1"/>
  <c r="F14" i="77"/>
  <c r="J66" i="77" s="1"/>
  <c r="E14" i="77"/>
  <c r="I66" i="77" s="1"/>
  <c r="F13" i="77"/>
  <c r="F38" i="77" s="1"/>
  <c r="E13" i="77"/>
  <c r="E38" i="77" s="1"/>
  <c r="I38" i="77" s="1"/>
  <c r="F12" i="77"/>
  <c r="E12" i="77"/>
  <c r="E37" i="77" s="1"/>
  <c r="F54" i="76"/>
  <c r="J54" i="76" s="1"/>
  <c r="F48" i="76"/>
  <c r="J48" i="76" s="1"/>
  <c r="F47" i="76"/>
  <c r="J47" i="76" s="1"/>
  <c r="E43" i="76"/>
  <c r="I43" i="76" s="1"/>
  <c r="F30" i="76"/>
  <c r="J82" i="76" s="1"/>
  <c r="E30" i="76"/>
  <c r="I82" i="76" s="1"/>
  <c r="F29" i="76"/>
  <c r="J81" i="76" s="1"/>
  <c r="E29" i="76"/>
  <c r="E54" i="76" s="1"/>
  <c r="I54" i="76" s="1"/>
  <c r="F28" i="76"/>
  <c r="F53" i="76" s="1"/>
  <c r="J53" i="76" s="1"/>
  <c r="E28" i="76"/>
  <c r="E53" i="76" s="1"/>
  <c r="I53" i="76" s="1"/>
  <c r="F27" i="76"/>
  <c r="J79" i="76" s="1"/>
  <c r="E27" i="76"/>
  <c r="I79" i="76" s="1"/>
  <c r="F26" i="76"/>
  <c r="J78" i="76" s="1"/>
  <c r="E26" i="76"/>
  <c r="E51" i="76" s="1"/>
  <c r="I51" i="76" s="1"/>
  <c r="F25" i="76"/>
  <c r="F50" i="76" s="1"/>
  <c r="J50" i="76" s="1"/>
  <c r="E25" i="76"/>
  <c r="E50" i="76" s="1"/>
  <c r="I50" i="76" s="1"/>
  <c r="F24" i="76"/>
  <c r="F49" i="76" s="1"/>
  <c r="J49" i="76" s="1"/>
  <c r="E24" i="76"/>
  <c r="E49" i="76" s="1"/>
  <c r="I49" i="76" s="1"/>
  <c r="F23" i="76"/>
  <c r="J75" i="76" s="1"/>
  <c r="E23" i="76"/>
  <c r="I75" i="76" s="1"/>
  <c r="F22" i="76"/>
  <c r="J74" i="76" s="1"/>
  <c r="E22" i="76"/>
  <c r="I74" i="76" s="1"/>
  <c r="F21" i="76"/>
  <c r="F46" i="76" s="1"/>
  <c r="J46" i="76" s="1"/>
  <c r="E21" i="76"/>
  <c r="E46" i="76" s="1"/>
  <c r="I46" i="76" s="1"/>
  <c r="F20" i="76"/>
  <c r="F45" i="76" s="1"/>
  <c r="J45" i="76" s="1"/>
  <c r="E20" i="76"/>
  <c r="E45" i="76" s="1"/>
  <c r="I45" i="76" s="1"/>
  <c r="F19" i="76"/>
  <c r="J71" i="76" s="1"/>
  <c r="E19" i="76"/>
  <c r="I71" i="76" s="1"/>
  <c r="F18" i="76"/>
  <c r="J70" i="76" s="1"/>
  <c r="E18" i="76"/>
  <c r="I70" i="76" s="1"/>
  <c r="F17" i="76"/>
  <c r="F42" i="76" s="1"/>
  <c r="J42" i="76" s="1"/>
  <c r="E17" i="76"/>
  <c r="E42" i="76" s="1"/>
  <c r="I42" i="76" s="1"/>
  <c r="F16" i="76"/>
  <c r="F41" i="76" s="1"/>
  <c r="J41" i="76" s="1"/>
  <c r="E16" i="76"/>
  <c r="E41" i="76" s="1"/>
  <c r="I41" i="76" s="1"/>
  <c r="F15" i="76"/>
  <c r="J67" i="76" s="1"/>
  <c r="E15" i="76"/>
  <c r="I67" i="76" s="1"/>
  <c r="F14" i="76"/>
  <c r="J66" i="76" s="1"/>
  <c r="E14" i="76"/>
  <c r="I66" i="76" s="1"/>
  <c r="F13" i="76"/>
  <c r="F38" i="76" s="1"/>
  <c r="J38" i="76" s="1"/>
  <c r="E13" i="76"/>
  <c r="E38" i="76" s="1"/>
  <c r="I38" i="76" s="1"/>
  <c r="F12" i="76"/>
  <c r="E12" i="76"/>
  <c r="I64" i="76" s="1"/>
  <c r="F30" i="75"/>
  <c r="J82" i="75" s="1"/>
  <c r="E30" i="75"/>
  <c r="I82" i="75" s="1"/>
  <c r="F29" i="75"/>
  <c r="J81" i="75" s="1"/>
  <c r="E29" i="75"/>
  <c r="I81" i="75" s="1"/>
  <c r="F28" i="75"/>
  <c r="J80" i="75" s="1"/>
  <c r="E28" i="75"/>
  <c r="I80" i="75" s="1"/>
  <c r="F27" i="75"/>
  <c r="J79" i="75" s="1"/>
  <c r="E27" i="75"/>
  <c r="E52" i="75" s="1"/>
  <c r="I52" i="75" s="1"/>
  <c r="F26" i="75"/>
  <c r="J78" i="75" s="1"/>
  <c r="E26" i="75"/>
  <c r="I78" i="75" s="1"/>
  <c r="F25" i="75"/>
  <c r="F50" i="75" s="1"/>
  <c r="J50" i="75" s="1"/>
  <c r="E25" i="75"/>
  <c r="E50" i="75" s="1"/>
  <c r="I50" i="75" s="1"/>
  <c r="F24" i="75"/>
  <c r="J76" i="75" s="1"/>
  <c r="E24" i="75"/>
  <c r="I76" i="75" s="1"/>
  <c r="F23" i="75"/>
  <c r="J75" i="75" s="1"/>
  <c r="E23" i="75"/>
  <c r="I75" i="75" s="1"/>
  <c r="F22" i="75"/>
  <c r="J74" i="75" s="1"/>
  <c r="E22" i="75"/>
  <c r="I74" i="75" s="1"/>
  <c r="F21" i="75"/>
  <c r="J73" i="75" s="1"/>
  <c r="E21" i="75"/>
  <c r="E46" i="75" s="1"/>
  <c r="I46" i="75" s="1"/>
  <c r="F20" i="75"/>
  <c r="J72" i="75" s="1"/>
  <c r="E20" i="75"/>
  <c r="I72" i="75" s="1"/>
  <c r="F19" i="75"/>
  <c r="J71" i="75" s="1"/>
  <c r="E19" i="75"/>
  <c r="E44" i="75" s="1"/>
  <c r="I44" i="75" s="1"/>
  <c r="F18" i="75"/>
  <c r="J70" i="75" s="1"/>
  <c r="E18" i="75"/>
  <c r="I70" i="75" s="1"/>
  <c r="F17" i="75"/>
  <c r="F42" i="75" s="1"/>
  <c r="J42" i="75" s="1"/>
  <c r="E17" i="75"/>
  <c r="E42" i="75" s="1"/>
  <c r="I42" i="75" s="1"/>
  <c r="F16" i="75"/>
  <c r="F41" i="75" s="1"/>
  <c r="J41" i="75" s="1"/>
  <c r="E16" i="75"/>
  <c r="E41" i="75" s="1"/>
  <c r="I41" i="75" s="1"/>
  <c r="F15" i="75"/>
  <c r="F40" i="75" s="1"/>
  <c r="J40" i="75" s="1"/>
  <c r="E15" i="75"/>
  <c r="E40" i="75" s="1"/>
  <c r="I40" i="75" s="1"/>
  <c r="F14" i="75"/>
  <c r="J66" i="75" s="1"/>
  <c r="E14" i="75"/>
  <c r="I66" i="75" s="1"/>
  <c r="F13" i="75"/>
  <c r="J65" i="75" s="1"/>
  <c r="E13" i="75"/>
  <c r="I65" i="75" s="1"/>
  <c r="F12" i="75"/>
  <c r="E12" i="75"/>
  <c r="E37" i="75" s="1"/>
  <c r="I77" i="74"/>
  <c r="I76" i="74"/>
  <c r="I75" i="74"/>
  <c r="I74" i="74"/>
  <c r="I73" i="74"/>
  <c r="I72" i="74"/>
  <c r="I71" i="74"/>
  <c r="E55" i="74"/>
  <c r="I55" i="74" s="1"/>
  <c r="E53" i="74"/>
  <c r="I53" i="74" s="1"/>
  <c r="E49" i="74"/>
  <c r="I49" i="74" s="1"/>
  <c r="E48" i="74"/>
  <c r="I48" i="74" s="1"/>
  <c r="E47" i="74"/>
  <c r="I47" i="74" s="1"/>
  <c r="E46" i="74"/>
  <c r="I46" i="74" s="1"/>
  <c r="E45" i="74"/>
  <c r="I45" i="74" s="1"/>
  <c r="E42" i="74"/>
  <c r="I42" i="74" s="1"/>
  <c r="E41" i="74"/>
  <c r="I41" i="74" s="1"/>
  <c r="F30" i="74"/>
  <c r="J82" i="74" s="1"/>
  <c r="E30" i="74"/>
  <c r="I82" i="74" s="1"/>
  <c r="F29" i="74"/>
  <c r="F54" i="74" s="1"/>
  <c r="J54" i="74" s="1"/>
  <c r="E29" i="74"/>
  <c r="I81" i="74" s="1"/>
  <c r="F28" i="74"/>
  <c r="J80" i="74" s="1"/>
  <c r="E28" i="74"/>
  <c r="I80" i="74" s="1"/>
  <c r="F27" i="74"/>
  <c r="J79" i="74" s="1"/>
  <c r="E27" i="74"/>
  <c r="I79" i="74" s="1"/>
  <c r="F26" i="74"/>
  <c r="J78" i="74" s="1"/>
  <c r="E26" i="74"/>
  <c r="E51" i="74" s="1"/>
  <c r="I51" i="74" s="1"/>
  <c r="F25" i="74"/>
  <c r="F50" i="74" s="1"/>
  <c r="J50" i="74" s="1"/>
  <c r="E25" i="74"/>
  <c r="E50" i="74" s="1"/>
  <c r="I50" i="74" s="1"/>
  <c r="F24" i="74"/>
  <c r="F49" i="74" s="1"/>
  <c r="J49" i="74" s="1"/>
  <c r="E24" i="74"/>
  <c r="F23" i="74"/>
  <c r="F48" i="74" s="1"/>
  <c r="J48" i="74" s="1"/>
  <c r="E23" i="74"/>
  <c r="F22" i="74"/>
  <c r="F47" i="74" s="1"/>
  <c r="J47" i="74" s="1"/>
  <c r="E22" i="74"/>
  <c r="F21" i="74"/>
  <c r="J73" i="74" s="1"/>
  <c r="E21" i="74"/>
  <c r="F20" i="74"/>
  <c r="J72" i="74" s="1"/>
  <c r="E20" i="74"/>
  <c r="F19" i="74"/>
  <c r="F44" i="74" s="1"/>
  <c r="J44" i="74" s="1"/>
  <c r="E19" i="74"/>
  <c r="E44" i="74" s="1"/>
  <c r="I44" i="74" s="1"/>
  <c r="F18" i="74"/>
  <c r="J70" i="74" s="1"/>
  <c r="E18" i="74"/>
  <c r="I70" i="74" s="1"/>
  <c r="F17" i="74"/>
  <c r="J69" i="74" s="1"/>
  <c r="E17" i="74"/>
  <c r="I69" i="74" s="1"/>
  <c r="F16" i="74"/>
  <c r="J68" i="74" s="1"/>
  <c r="E16" i="74"/>
  <c r="I68" i="74" s="1"/>
  <c r="F15" i="74"/>
  <c r="F40" i="74" s="1"/>
  <c r="J40" i="74" s="1"/>
  <c r="E15" i="74"/>
  <c r="E40" i="74" s="1"/>
  <c r="I40" i="74" s="1"/>
  <c r="F14" i="74"/>
  <c r="F39" i="74" s="1"/>
  <c r="J39" i="74" s="1"/>
  <c r="E14" i="74"/>
  <c r="I66" i="74" s="1"/>
  <c r="F13" i="74"/>
  <c r="F38" i="74" s="1"/>
  <c r="J38" i="74" s="1"/>
  <c r="E13" i="74"/>
  <c r="I65" i="74" s="1"/>
  <c r="F12" i="74"/>
  <c r="E12" i="74"/>
  <c r="I64" i="74" s="1"/>
  <c r="I76" i="73"/>
  <c r="I69" i="73"/>
  <c r="I68" i="73"/>
  <c r="E55" i="73"/>
  <c r="I55" i="73" s="1"/>
  <c r="F30" i="73"/>
  <c r="J82" i="73" s="1"/>
  <c r="E30" i="73"/>
  <c r="I82" i="73" s="1"/>
  <c r="F29" i="73"/>
  <c r="F54" i="73" s="1"/>
  <c r="J54" i="73" s="1"/>
  <c r="E29" i="73"/>
  <c r="E54" i="73" s="1"/>
  <c r="I54" i="73" s="1"/>
  <c r="F28" i="73"/>
  <c r="F53" i="73" s="1"/>
  <c r="J53" i="73" s="1"/>
  <c r="E28" i="73"/>
  <c r="E53" i="73" s="1"/>
  <c r="I53" i="73" s="1"/>
  <c r="F27" i="73"/>
  <c r="F52" i="73" s="1"/>
  <c r="J52" i="73" s="1"/>
  <c r="E27" i="73"/>
  <c r="E52" i="73" s="1"/>
  <c r="I52" i="73" s="1"/>
  <c r="F26" i="73"/>
  <c r="J78" i="73" s="1"/>
  <c r="E26" i="73"/>
  <c r="E51" i="73" s="1"/>
  <c r="I51" i="73" s="1"/>
  <c r="F25" i="73"/>
  <c r="F50" i="73" s="1"/>
  <c r="J50" i="73" s="1"/>
  <c r="E25" i="73"/>
  <c r="E50" i="73" s="1"/>
  <c r="I50" i="73" s="1"/>
  <c r="F24" i="73"/>
  <c r="J76" i="73" s="1"/>
  <c r="E24" i="73"/>
  <c r="E49" i="73" s="1"/>
  <c r="I49" i="73" s="1"/>
  <c r="F23" i="73"/>
  <c r="J75" i="73" s="1"/>
  <c r="E23" i="73"/>
  <c r="I75" i="73" s="1"/>
  <c r="F22" i="73"/>
  <c r="J74" i="73" s="1"/>
  <c r="E22" i="73"/>
  <c r="I74" i="73" s="1"/>
  <c r="F21" i="73"/>
  <c r="F46" i="73" s="1"/>
  <c r="J46" i="73" s="1"/>
  <c r="E21" i="73"/>
  <c r="E46" i="73" s="1"/>
  <c r="I46" i="73" s="1"/>
  <c r="F20" i="73"/>
  <c r="F45" i="73" s="1"/>
  <c r="J45" i="73" s="1"/>
  <c r="E20" i="73"/>
  <c r="I72" i="73" s="1"/>
  <c r="F19" i="73"/>
  <c r="F44" i="73" s="1"/>
  <c r="J44" i="73" s="1"/>
  <c r="E19" i="73"/>
  <c r="I71" i="73" s="1"/>
  <c r="F18" i="73"/>
  <c r="J70" i="73" s="1"/>
  <c r="E18" i="73"/>
  <c r="I70" i="73" s="1"/>
  <c r="F17" i="73"/>
  <c r="F42" i="73" s="1"/>
  <c r="J42" i="73" s="1"/>
  <c r="E17" i="73"/>
  <c r="E42" i="73" s="1"/>
  <c r="I42" i="73" s="1"/>
  <c r="F16" i="73"/>
  <c r="F41" i="73" s="1"/>
  <c r="J41" i="73" s="1"/>
  <c r="E16" i="73"/>
  <c r="E41" i="73" s="1"/>
  <c r="I41" i="73" s="1"/>
  <c r="F15" i="73"/>
  <c r="J67" i="73" s="1"/>
  <c r="E15" i="73"/>
  <c r="I67" i="73" s="1"/>
  <c r="F14" i="73"/>
  <c r="J66" i="73" s="1"/>
  <c r="E14" i="73"/>
  <c r="I66" i="73" s="1"/>
  <c r="F13" i="73"/>
  <c r="F38" i="73" s="1"/>
  <c r="E13" i="73"/>
  <c r="E38" i="73" s="1"/>
  <c r="I38" i="73" s="1"/>
  <c r="F12" i="73"/>
  <c r="E12" i="73"/>
  <c r="I64" i="73" s="1"/>
  <c r="I76" i="72"/>
  <c r="E41" i="72"/>
  <c r="I41" i="72" s="1"/>
  <c r="F30" i="72"/>
  <c r="J82" i="72" s="1"/>
  <c r="E30" i="72"/>
  <c r="I82" i="72" s="1"/>
  <c r="F29" i="72"/>
  <c r="F54" i="72" s="1"/>
  <c r="J54" i="72" s="1"/>
  <c r="E29" i="72"/>
  <c r="E54" i="72" s="1"/>
  <c r="I54" i="72" s="1"/>
  <c r="F28" i="72"/>
  <c r="F53" i="72" s="1"/>
  <c r="J53" i="72" s="1"/>
  <c r="E28" i="72"/>
  <c r="I80" i="72" s="1"/>
  <c r="F27" i="72"/>
  <c r="J79" i="72" s="1"/>
  <c r="E27" i="72"/>
  <c r="I79" i="72" s="1"/>
  <c r="F26" i="72"/>
  <c r="J78" i="72" s="1"/>
  <c r="E26" i="72"/>
  <c r="E51" i="72" s="1"/>
  <c r="I51" i="72" s="1"/>
  <c r="F25" i="72"/>
  <c r="F50" i="72" s="1"/>
  <c r="J50" i="72" s="1"/>
  <c r="E25" i="72"/>
  <c r="I77" i="72" s="1"/>
  <c r="F24" i="72"/>
  <c r="F49" i="72" s="1"/>
  <c r="J49" i="72" s="1"/>
  <c r="E24" i="72"/>
  <c r="E49" i="72" s="1"/>
  <c r="I49" i="72" s="1"/>
  <c r="F23" i="72"/>
  <c r="J75" i="72" s="1"/>
  <c r="E23" i="72"/>
  <c r="I75" i="72" s="1"/>
  <c r="F22" i="72"/>
  <c r="J74" i="72" s="1"/>
  <c r="E22" i="72"/>
  <c r="I74" i="72" s="1"/>
  <c r="F21" i="72"/>
  <c r="F46" i="72" s="1"/>
  <c r="J46" i="72" s="1"/>
  <c r="E21" i="72"/>
  <c r="E46" i="72" s="1"/>
  <c r="I46" i="72" s="1"/>
  <c r="F20" i="72"/>
  <c r="F45" i="72" s="1"/>
  <c r="J45" i="72" s="1"/>
  <c r="E20" i="72"/>
  <c r="I72" i="72" s="1"/>
  <c r="F19" i="72"/>
  <c r="J71" i="72" s="1"/>
  <c r="E19" i="72"/>
  <c r="E44" i="72" s="1"/>
  <c r="I44" i="72" s="1"/>
  <c r="F18" i="72"/>
  <c r="J70" i="72" s="1"/>
  <c r="E18" i="72"/>
  <c r="I70" i="72" s="1"/>
  <c r="F17" i="72"/>
  <c r="F42" i="72" s="1"/>
  <c r="J42" i="72" s="1"/>
  <c r="E17" i="72"/>
  <c r="E42" i="72" s="1"/>
  <c r="I42" i="72" s="1"/>
  <c r="F16" i="72"/>
  <c r="F41" i="72" s="1"/>
  <c r="J41" i="72" s="1"/>
  <c r="E16" i="72"/>
  <c r="I68" i="72" s="1"/>
  <c r="F15" i="72"/>
  <c r="J67" i="72" s="1"/>
  <c r="E15" i="72"/>
  <c r="E40" i="72" s="1"/>
  <c r="I40" i="72" s="1"/>
  <c r="F14" i="72"/>
  <c r="J66" i="72" s="1"/>
  <c r="E14" i="72"/>
  <c r="I66" i="72" s="1"/>
  <c r="F13" i="72"/>
  <c r="F38" i="72" s="1"/>
  <c r="E13" i="72"/>
  <c r="E38" i="72" s="1"/>
  <c r="I38" i="72" s="1"/>
  <c r="F12" i="72"/>
  <c r="E12" i="72"/>
  <c r="E37" i="72" s="1"/>
  <c r="I80" i="71"/>
  <c r="J79" i="71"/>
  <c r="I79" i="71"/>
  <c r="I78" i="71"/>
  <c r="I72" i="71"/>
  <c r="E53" i="71"/>
  <c r="I53" i="71" s="1"/>
  <c r="F52" i="71"/>
  <c r="J52" i="71" s="1"/>
  <c r="E50" i="71"/>
  <c r="I50" i="71" s="1"/>
  <c r="F30" i="71"/>
  <c r="J82" i="71" s="1"/>
  <c r="E30" i="71"/>
  <c r="E55" i="71" s="1"/>
  <c r="I55" i="71" s="1"/>
  <c r="F29" i="71"/>
  <c r="J81" i="71" s="1"/>
  <c r="E29" i="71"/>
  <c r="I81" i="71" s="1"/>
  <c r="F28" i="71"/>
  <c r="F53" i="71" s="1"/>
  <c r="J53" i="71" s="1"/>
  <c r="E28" i="71"/>
  <c r="F27" i="71"/>
  <c r="E27" i="71"/>
  <c r="E52" i="71" s="1"/>
  <c r="I52" i="71" s="1"/>
  <c r="F26" i="71"/>
  <c r="J78" i="71" s="1"/>
  <c r="E26" i="71"/>
  <c r="E51" i="71" s="1"/>
  <c r="I51" i="71" s="1"/>
  <c r="F25" i="71"/>
  <c r="J77" i="71" s="1"/>
  <c r="E25" i="71"/>
  <c r="I77" i="71" s="1"/>
  <c r="F24" i="71"/>
  <c r="F49" i="71" s="1"/>
  <c r="J49" i="71" s="1"/>
  <c r="E24" i="71"/>
  <c r="E49" i="71" s="1"/>
  <c r="I49" i="71" s="1"/>
  <c r="F23" i="71"/>
  <c r="F48" i="71" s="1"/>
  <c r="J48" i="71" s="1"/>
  <c r="E23" i="71"/>
  <c r="E48" i="71" s="1"/>
  <c r="I48" i="71" s="1"/>
  <c r="F22" i="71"/>
  <c r="F47" i="71" s="1"/>
  <c r="J47" i="71" s="1"/>
  <c r="E22" i="71"/>
  <c r="E47" i="71" s="1"/>
  <c r="I47" i="71" s="1"/>
  <c r="F21" i="71"/>
  <c r="J73" i="71" s="1"/>
  <c r="E21" i="71"/>
  <c r="I73" i="71" s="1"/>
  <c r="F20" i="71"/>
  <c r="F45" i="71" s="1"/>
  <c r="J45" i="71" s="1"/>
  <c r="E20" i="71"/>
  <c r="E45" i="71" s="1"/>
  <c r="I45" i="71" s="1"/>
  <c r="F19" i="71"/>
  <c r="J71" i="71" s="1"/>
  <c r="E19" i="71"/>
  <c r="E44" i="71" s="1"/>
  <c r="I44" i="71" s="1"/>
  <c r="F18" i="71"/>
  <c r="J70" i="71" s="1"/>
  <c r="E18" i="71"/>
  <c r="E43" i="71" s="1"/>
  <c r="I43" i="71" s="1"/>
  <c r="F17" i="71"/>
  <c r="F42" i="71" s="1"/>
  <c r="J42" i="71" s="1"/>
  <c r="E17" i="71"/>
  <c r="E42" i="71" s="1"/>
  <c r="I42" i="71" s="1"/>
  <c r="F16" i="71"/>
  <c r="F41" i="71" s="1"/>
  <c r="J41" i="71" s="1"/>
  <c r="E16" i="71"/>
  <c r="E41" i="71" s="1"/>
  <c r="I41" i="71" s="1"/>
  <c r="F15" i="71"/>
  <c r="F40" i="71" s="1"/>
  <c r="E15" i="71"/>
  <c r="I67" i="71" s="1"/>
  <c r="F14" i="71"/>
  <c r="J66" i="71" s="1"/>
  <c r="E14" i="71"/>
  <c r="E39" i="71" s="1"/>
  <c r="I39" i="71" s="1"/>
  <c r="F13" i="71"/>
  <c r="J65" i="71" s="1"/>
  <c r="E13" i="71"/>
  <c r="I65" i="71" s="1"/>
  <c r="F12" i="71"/>
  <c r="E12" i="71"/>
  <c r="E37" i="71" s="1"/>
  <c r="E49" i="69"/>
  <c r="I49" i="69" s="1"/>
  <c r="E41" i="69"/>
  <c r="I41" i="69" s="1"/>
  <c r="F30" i="69"/>
  <c r="J82" i="69" s="1"/>
  <c r="E30" i="69"/>
  <c r="I82" i="69" s="1"/>
  <c r="F29" i="69"/>
  <c r="F54" i="69" s="1"/>
  <c r="J54" i="69" s="1"/>
  <c r="E29" i="69"/>
  <c r="E54" i="69" s="1"/>
  <c r="I54" i="69" s="1"/>
  <c r="F28" i="69"/>
  <c r="F53" i="69" s="1"/>
  <c r="J53" i="69" s="1"/>
  <c r="E28" i="69"/>
  <c r="E53" i="69" s="1"/>
  <c r="I53" i="69" s="1"/>
  <c r="F27" i="69"/>
  <c r="J79" i="69" s="1"/>
  <c r="E27" i="69"/>
  <c r="I79" i="69" s="1"/>
  <c r="F26" i="69"/>
  <c r="J78" i="69" s="1"/>
  <c r="E26" i="69"/>
  <c r="E51" i="69" s="1"/>
  <c r="I51" i="69" s="1"/>
  <c r="F25" i="69"/>
  <c r="F50" i="69" s="1"/>
  <c r="J50" i="69" s="1"/>
  <c r="E25" i="69"/>
  <c r="I77" i="69" s="1"/>
  <c r="F24" i="69"/>
  <c r="J76" i="69" s="1"/>
  <c r="E24" i="69"/>
  <c r="I76" i="69" s="1"/>
  <c r="F23" i="69"/>
  <c r="J75" i="69" s="1"/>
  <c r="E23" i="69"/>
  <c r="I75" i="69" s="1"/>
  <c r="F22" i="69"/>
  <c r="J74" i="69" s="1"/>
  <c r="E22" i="69"/>
  <c r="I74" i="69" s="1"/>
  <c r="F21" i="69"/>
  <c r="F46" i="69" s="1"/>
  <c r="J46" i="69" s="1"/>
  <c r="E21" i="69"/>
  <c r="E46" i="69" s="1"/>
  <c r="I46" i="69" s="1"/>
  <c r="F20" i="69"/>
  <c r="F45" i="69" s="1"/>
  <c r="J45" i="69" s="1"/>
  <c r="E20" i="69"/>
  <c r="E45" i="69" s="1"/>
  <c r="I45" i="69" s="1"/>
  <c r="F19" i="69"/>
  <c r="J71" i="69" s="1"/>
  <c r="E19" i="69"/>
  <c r="I71" i="69" s="1"/>
  <c r="F18" i="69"/>
  <c r="J70" i="69" s="1"/>
  <c r="E18" i="69"/>
  <c r="E43" i="69" s="1"/>
  <c r="I43" i="69" s="1"/>
  <c r="F17" i="69"/>
  <c r="F42" i="69" s="1"/>
  <c r="J42" i="69" s="1"/>
  <c r="E17" i="69"/>
  <c r="E42" i="69" s="1"/>
  <c r="I42" i="69" s="1"/>
  <c r="F16" i="69"/>
  <c r="F41" i="69" s="1"/>
  <c r="J41" i="69" s="1"/>
  <c r="E16" i="69"/>
  <c r="I68" i="69" s="1"/>
  <c r="F15" i="69"/>
  <c r="J67" i="69" s="1"/>
  <c r="E15" i="69"/>
  <c r="I67" i="69" s="1"/>
  <c r="F14" i="69"/>
  <c r="J66" i="69" s="1"/>
  <c r="E14" i="69"/>
  <c r="I66" i="69" s="1"/>
  <c r="F13" i="69"/>
  <c r="F38" i="69" s="1"/>
  <c r="E13" i="69"/>
  <c r="E38" i="69" s="1"/>
  <c r="I38" i="69" s="1"/>
  <c r="F12" i="69"/>
  <c r="E12" i="69"/>
  <c r="E37" i="69" s="1"/>
  <c r="E42" i="68"/>
  <c r="I42" i="68" s="1"/>
  <c r="E39" i="68"/>
  <c r="I39" i="68" s="1"/>
  <c r="F30" i="68"/>
  <c r="J82" i="68" s="1"/>
  <c r="E30" i="68"/>
  <c r="I82" i="68" s="1"/>
  <c r="F29" i="68"/>
  <c r="F54" i="68" s="1"/>
  <c r="J54" i="68" s="1"/>
  <c r="E29" i="68"/>
  <c r="E54" i="68" s="1"/>
  <c r="I54" i="68" s="1"/>
  <c r="F28" i="68"/>
  <c r="F53" i="68" s="1"/>
  <c r="J53" i="68" s="1"/>
  <c r="E28" i="68"/>
  <c r="E53" i="68" s="1"/>
  <c r="I53" i="68" s="1"/>
  <c r="F27" i="68"/>
  <c r="J79" i="68" s="1"/>
  <c r="E27" i="68"/>
  <c r="I79" i="68" s="1"/>
  <c r="F26" i="68"/>
  <c r="J78" i="68" s="1"/>
  <c r="E26" i="68"/>
  <c r="E51" i="68" s="1"/>
  <c r="I51" i="68" s="1"/>
  <c r="F25" i="68"/>
  <c r="F50" i="68" s="1"/>
  <c r="J50" i="68" s="1"/>
  <c r="E25" i="68"/>
  <c r="I77" i="68" s="1"/>
  <c r="F24" i="68"/>
  <c r="F49" i="68" s="1"/>
  <c r="J49" i="68" s="1"/>
  <c r="E24" i="68"/>
  <c r="E49" i="68" s="1"/>
  <c r="I49" i="68" s="1"/>
  <c r="F23" i="68"/>
  <c r="J75" i="68" s="1"/>
  <c r="E23" i="68"/>
  <c r="I75" i="68" s="1"/>
  <c r="F22" i="68"/>
  <c r="J74" i="68" s="1"/>
  <c r="E22" i="68"/>
  <c r="I74" i="68" s="1"/>
  <c r="F21" i="68"/>
  <c r="F46" i="68" s="1"/>
  <c r="J46" i="68" s="1"/>
  <c r="E21" i="68"/>
  <c r="E46" i="68" s="1"/>
  <c r="I46" i="68" s="1"/>
  <c r="F20" i="68"/>
  <c r="F45" i="68" s="1"/>
  <c r="J45" i="68" s="1"/>
  <c r="E20" i="68"/>
  <c r="E45" i="68" s="1"/>
  <c r="I45" i="68" s="1"/>
  <c r="F19" i="68"/>
  <c r="J71" i="68" s="1"/>
  <c r="E19" i="68"/>
  <c r="I71" i="68" s="1"/>
  <c r="F18" i="68"/>
  <c r="J70" i="68" s="1"/>
  <c r="E18" i="68"/>
  <c r="E43" i="68" s="1"/>
  <c r="I43" i="68" s="1"/>
  <c r="F17" i="68"/>
  <c r="F42" i="68" s="1"/>
  <c r="J42" i="68" s="1"/>
  <c r="E17" i="68"/>
  <c r="I69" i="68" s="1"/>
  <c r="F16" i="68"/>
  <c r="F41" i="68" s="1"/>
  <c r="J41" i="68" s="1"/>
  <c r="E16" i="68"/>
  <c r="E41" i="68" s="1"/>
  <c r="I41" i="68" s="1"/>
  <c r="F15" i="68"/>
  <c r="J67" i="68" s="1"/>
  <c r="E15" i="68"/>
  <c r="I67" i="68" s="1"/>
  <c r="F14" i="68"/>
  <c r="J66" i="68" s="1"/>
  <c r="E14" i="68"/>
  <c r="I66" i="68" s="1"/>
  <c r="F13" i="68"/>
  <c r="F38" i="68" s="1"/>
  <c r="E13" i="68"/>
  <c r="E38" i="68" s="1"/>
  <c r="I38" i="68" s="1"/>
  <c r="F12" i="68"/>
  <c r="E12" i="68"/>
  <c r="E37" i="68" s="1"/>
  <c r="I76" i="67"/>
  <c r="I68" i="67"/>
  <c r="F47" i="67"/>
  <c r="J47" i="67" s="1"/>
  <c r="E47" i="67"/>
  <c r="I47" i="67" s="1"/>
  <c r="E41" i="67"/>
  <c r="I41" i="67" s="1"/>
  <c r="F30" i="67"/>
  <c r="J82" i="67" s="1"/>
  <c r="E30" i="67"/>
  <c r="I82" i="67" s="1"/>
  <c r="F29" i="67"/>
  <c r="F54" i="67" s="1"/>
  <c r="J54" i="67" s="1"/>
  <c r="E29" i="67"/>
  <c r="E54" i="67" s="1"/>
  <c r="I54" i="67" s="1"/>
  <c r="F28" i="67"/>
  <c r="F53" i="67" s="1"/>
  <c r="J53" i="67" s="1"/>
  <c r="E28" i="67"/>
  <c r="E53" i="67" s="1"/>
  <c r="I53" i="67" s="1"/>
  <c r="F27" i="67"/>
  <c r="J79" i="67" s="1"/>
  <c r="E27" i="67"/>
  <c r="I79" i="67" s="1"/>
  <c r="F26" i="67"/>
  <c r="J78" i="67" s="1"/>
  <c r="E26" i="67"/>
  <c r="E51" i="67" s="1"/>
  <c r="I51" i="67" s="1"/>
  <c r="F25" i="67"/>
  <c r="F50" i="67" s="1"/>
  <c r="J50" i="67" s="1"/>
  <c r="E25" i="67"/>
  <c r="E50" i="67" s="1"/>
  <c r="I50" i="67" s="1"/>
  <c r="F24" i="67"/>
  <c r="J76" i="67" s="1"/>
  <c r="E24" i="67"/>
  <c r="E49" i="67" s="1"/>
  <c r="I49" i="67" s="1"/>
  <c r="F23" i="67"/>
  <c r="J75" i="67" s="1"/>
  <c r="E23" i="67"/>
  <c r="I75" i="67" s="1"/>
  <c r="F22" i="67"/>
  <c r="J74" i="67" s="1"/>
  <c r="E22" i="67"/>
  <c r="I74" i="67" s="1"/>
  <c r="F21" i="67"/>
  <c r="F46" i="67" s="1"/>
  <c r="J46" i="67" s="1"/>
  <c r="E21" i="67"/>
  <c r="E46" i="67" s="1"/>
  <c r="I46" i="67" s="1"/>
  <c r="F20" i="67"/>
  <c r="F45" i="67" s="1"/>
  <c r="J45" i="67" s="1"/>
  <c r="E20" i="67"/>
  <c r="E45" i="67" s="1"/>
  <c r="I45" i="67" s="1"/>
  <c r="F19" i="67"/>
  <c r="J71" i="67" s="1"/>
  <c r="E19" i="67"/>
  <c r="I71" i="67" s="1"/>
  <c r="F18" i="67"/>
  <c r="J70" i="67" s="1"/>
  <c r="E18" i="67"/>
  <c r="E43" i="67" s="1"/>
  <c r="I43" i="67" s="1"/>
  <c r="F17" i="67"/>
  <c r="F42" i="67" s="1"/>
  <c r="J42" i="67" s="1"/>
  <c r="E17" i="67"/>
  <c r="E42" i="67" s="1"/>
  <c r="I42" i="67" s="1"/>
  <c r="F16" i="67"/>
  <c r="F41" i="67" s="1"/>
  <c r="J41" i="67" s="1"/>
  <c r="E16" i="67"/>
  <c r="F15" i="67"/>
  <c r="J67" i="67" s="1"/>
  <c r="E15" i="67"/>
  <c r="I67" i="67" s="1"/>
  <c r="F14" i="67"/>
  <c r="J66" i="67" s="1"/>
  <c r="E14" i="67"/>
  <c r="E39" i="67" s="1"/>
  <c r="I39" i="67" s="1"/>
  <c r="F13" i="67"/>
  <c r="F38" i="67" s="1"/>
  <c r="E13" i="67"/>
  <c r="E38" i="67" s="1"/>
  <c r="I38" i="67" s="1"/>
  <c r="F12" i="67"/>
  <c r="E12" i="67"/>
  <c r="E37" i="67" s="1"/>
  <c r="F13" i="66"/>
  <c r="J65" i="66"/>
  <c r="F14" i="66"/>
  <c r="J66" i="66"/>
  <c r="F15" i="66"/>
  <c r="J67" i="66"/>
  <c r="F16" i="66"/>
  <c r="J68" i="66"/>
  <c r="F17" i="66"/>
  <c r="J69" i="66"/>
  <c r="F18" i="66"/>
  <c r="F43" i="66" s="1"/>
  <c r="J43" i="66" s="1"/>
  <c r="J70" i="66"/>
  <c r="F19" i="66"/>
  <c r="J71" i="66"/>
  <c r="F20" i="66"/>
  <c r="F45" i="66" s="1"/>
  <c r="J45" i="66" s="1"/>
  <c r="J72" i="66"/>
  <c r="F21" i="66"/>
  <c r="J73" i="66"/>
  <c r="F22" i="66"/>
  <c r="J74" i="66" s="1"/>
  <c r="F23" i="66"/>
  <c r="J75" i="66"/>
  <c r="F24" i="66"/>
  <c r="J76" i="66"/>
  <c r="F25" i="66"/>
  <c r="J77" i="66"/>
  <c r="F26" i="66"/>
  <c r="J78" i="66"/>
  <c r="F27" i="66"/>
  <c r="F52" i="66" s="1"/>
  <c r="J52" i="66" s="1"/>
  <c r="F28" i="66"/>
  <c r="F53" i="66" s="1"/>
  <c r="J53" i="66" s="1"/>
  <c r="F29" i="66"/>
  <c r="J81" i="66"/>
  <c r="F30" i="66"/>
  <c r="J82" i="66" s="1"/>
  <c r="E12" i="66"/>
  <c r="I64" i="66"/>
  <c r="E13" i="66"/>
  <c r="E38" i="66" s="1"/>
  <c r="E14" i="66"/>
  <c r="I66" i="66" s="1"/>
  <c r="E15" i="66"/>
  <c r="I67" i="66"/>
  <c r="E16" i="66"/>
  <c r="E41" i="66" s="1"/>
  <c r="I41" i="66" s="1"/>
  <c r="I68" i="66"/>
  <c r="E17" i="66"/>
  <c r="E42" i="66" s="1"/>
  <c r="I42" i="66" s="1"/>
  <c r="I69" i="66"/>
  <c r="E18" i="66"/>
  <c r="I70" i="66" s="1"/>
  <c r="E19" i="66"/>
  <c r="I71" i="66"/>
  <c r="E20" i="66"/>
  <c r="I72" i="66"/>
  <c r="E21" i="66"/>
  <c r="E46" i="66" s="1"/>
  <c r="I46" i="66" s="1"/>
  <c r="I73" i="66"/>
  <c r="E22" i="66"/>
  <c r="I74" i="66"/>
  <c r="E23" i="66"/>
  <c r="E48" i="66" s="1"/>
  <c r="I48" i="66" s="1"/>
  <c r="I75" i="66"/>
  <c r="E24" i="66"/>
  <c r="E49" i="66" s="1"/>
  <c r="I49" i="66" s="1"/>
  <c r="I76" i="66"/>
  <c r="E25" i="66"/>
  <c r="I77" i="66"/>
  <c r="E26" i="66"/>
  <c r="E51" i="66" s="1"/>
  <c r="I51" i="66" s="1"/>
  <c r="I78" i="66"/>
  <c r="E27" i="66"/>
  <c r="I79" i="66"/>
  <c r="E28" i="66"/>
  <c r="E53" i="66" s="1"/>
  <c r="I53" i="66" s="1"/>
  <c r="E29" i="66"/>
  <c r="I81" i="66"/>
  <c r="E30" i="66"/>
  <c r="I82" i="66" s="1"/>
  <c r="F38" i="66"/>
  <c r="J38" i="66"/>
  <c r="F39" i="66"/>
  <c r="J39" i="66"/>
  <c r="F40" i="66"/>
  <c r="J40" i="66"/>
  <c r="F41" i="66"/>
  <c r="J41" i="66" s="1"/>
  <c r="F42" i="66"/>
  <c r="J42" i="66" s="1"/>
  <c r="F44" i="66"/>
  <c r="J44" i="66"/>
  <c r="F46" i="66"/>
  <c r="J46" i="66"/>
  <c r="F48" i="66"/>
  <c r="J48" i="66"/>
  <c r="F49" i="66"/>
  <c r="J49" i="66"/>
  <c r="F50" i="66"/>
  <c r="J50" i="66"/>
  <c r="F51" i="66"/>
  <c r="J51" i="66"/>
  <c r="F54" i="66"/>
  <c r="J54" i="66"/>
  <c r="E37" i="66"/>
  <c r="I37" i="66"/>
  <c r="E40" i="66"/>
  <c r="I40" i="66"/>
  <c r="E44" i="66"/>
  <c r="I44" i="66"/>
  <c r="E45" i="66"/>
  <c r="I45" i="66"/>
  <c r="E47" i="66"/>
  <c r="I47" i="66"/>
  <c r="E50" i="66"/>
  <c r="I50" i="66"/>
  <c r="E52" i="66"/>
  <c r="I52" i="66" s="1"/>
  <c r="E54" i="66"/>
  <c r="I54" i="66"/>
  <c r="E55" i="66"/>
  <c r="I55" i="66" s="1"/>
  <c r="F12" i="66"/>
  <c r="J57" i="20"/>
  <c r="I66" i="20"/>
  <c r="J66" i="20"/>
  <c r="E39" i="20"/>
  <c r="F39" i="20"/>
  <c r="I39" i="20"/>
  <c r="J39" i="20"/>
  <c r="F13" i="64"/>
  <c r="F38" i="64" s="1"/>
  <c r="J65" i="64"/>
  <c r="F14" i="64"/>
  <c r="J66" i="64"/>
  <c r="F15" i="64"/>
  <c r="J67" i="64"/>
  <c r="F16" i="64"/>
  <c r="J68" i="64"/>
  <c r="F17" i="64"/>
  <c r="J69" i="64"/>
  <c r="F18" i="64"/>
  <c r="J70" i="64"/>
  <c r="F19" i="64"/>
  <c r="J71" i="64"/>
  <c r="F20" i="64"/>
  <c r="J72" i="64"/>
  <c r="F21" i="64"/>
  <c r="J73" i="64"/>
  <c r="F22" i="64"/>
  <c r="J74" i="64" s="1"/>
  <c r="F23" i="64"/>
  <c r="J75" i="64" s="1"/>
  <c r="F24" i="64"/>
  <c r="F49" i="64" s="1"/>
  <c r="J49" i="64" s="1"/>
  <c r="J76" i="64"/>
  <c r="F25" i="64"/>
  <c r="J77" i="64"/>
  <c r="F26" i="64"/>
  <c r="F51" i="64" s="1"/>
  <c r="J51" i="64" s="1"/>
  <c r="J78" i="64"/>
  <c r="F27" i="64"/>
  <c r="J79" i="64"/>
  <c r="F28" i="64"/>
  <c r="J80" i="64" s="1"/>
  <c r="F29" i="64"/>
  <c r="J81" i="64"/>
  <c r="F30" i="64"/>
  <c r="J82" i="64"/>
  <c r="E12" i="64"/>
  <c r="I64" i="64"/>
  <c r="E13" i="64"/>
  <c r="I65" i="64"/>
  <c r="E30" i="64"/>
  <c r="E55" i="64" s="1"/>
  <c r="I55" i="64" s="1"/>
  <c r="I82" i="64"/>
  <c r="E29" i="64"/>
  <c r="I81" i="64"/>
  <c r="E28" i="64"/>
  <c r="I80" i="64" s="1"/>
  <c r="E27" i="64"/>
  <c r="E52" i="64" s="1"/>
  <c r="I52" i="64" s="1"/>
  <c r="E26" i="64"/>
  <c r="E51" i="64" s="1"/>
  <c r="I51" i="64" s="1"/>
  <c r="I78" i="64"/>
  <c r="E25" i="64"/>
  <c r="I77" i="64"/>
  <c r="E24" i="64"/>
  <c r="I76" i="64"/>
  <c r="E23" i="64"/>
  <c r="I75" i="64" s="1"/>
  <c r="E22" i="64"/>
  <c r="E47" i="64" s="1"/>
  <c r="I47" i="64" s="1"/>
  <c r="I74" i="64"/>
  <c r="E21" i="64"/>
  <c r="I73" i="64"/>
  <c r="E20" i="64"/>
  <c r="I72" i="64"/>
  <c r="E19" i="64"/>
  <c r="I71" i="64"/>
  <c r="E18" i="64"/>
  <c r="I70" i="64" s="1"/>
  <c r="E17" i="64"/>
  <c r="I69" i="64" s="1"/>
  <c r="E16" i="64"/>
  <c r="I68" i="64" s="1"/>
  <c r="E15" i="64"/>
  <c r="I67" i="64"/>
  <c r="E14" i="64"/>
  <c r="I66" i="64"/>
  <c r="F39" i="64"/>
  <c r="J39" i="64" s="1"/>
  <c r="F40" i="64"/>
  <c r="J40" i="64"/>
  <c r="F41" i="64"/>
  <c r="J41" i="64"/>
  <c r="F42" i="64"/>
  <c r="J42" i="64"/>
  <c r="F43" i="64"/>
  <c r="J43" i="64"/>
  <c r="F44" i="64"/>
  <c r="J44" i="64"/>
  <c r="F45" i="64"/>
  <c r="J45" i="64"/>
  <c r="F46" i="64"/>
  <c r="J46" i="64"/>
  <c r="F50" i="64"/>
  <c r="J50" i="64"/>
  <c r="F52" i="64"/>
  <c r="J52" i="64" s="1"/>
  <c r="F54" i="64"/>
  <c r="J54" i="64"/>
  <c r="F55" i="64"/>
  <c r="J55" i="64" s="1"/>
  <c r="E37" i="64"/>
  <c r="I37" i="64"/>
  <c r="E38" i="64"/>
  <c r="I38" i="64"/>
  <c r="E54" i="64"/>
  <c r="I54" i="64"/>
  <c r="E50" i="64"/>
  <c r="I50" i="64"/>
  <c r="E49" i="64"/>
  <c r="I49" i="64" s="1"/>
  <c r="E48" i="64"/>
  <c r="I48" i="64" s="1"/>
  <c r="E46" i="64"/>
  <c r="I46" i="64"/>
  <c r="E45" i="64"/>
  <c r="I45" i="64"/>
  <c r="E44" i="64"/>
  <c r="I44" i="64"/>
  <c r="E42" i="64"/>
  <c r="I42" i="64"/>
  <c r="E41" i="64"/>
  <c r="I41" i="64"/>
  <c r="E40" i="64"/>
  <c r="I40" i="64"/>
  <c r="E39" i="64"/>
  <c r="I39" i="64"/>
  <c r="F12" i="64"/>
  <c r="F13" i="63"/>
  <c r="J65" i="63"/>
  <c r="F14" i="63"/>
  <c r="J66" i="63"/>
  <c r="F15" i="63"/>
  <c r="J67" i="63"/>
  <c r="F16" i="63"/>
  <c r="F41" i="63" s="1"/>
  <c r="J41" i="63" s="1"/>
  <c r="J68" i="63"/>
  <c r="F17" i="63"/>
  <c r="F42" i="63" s="1"/>
  <c r="J42" i="63" s="1"/>
  <c r="J69" i="63"/>
  <c r="F18" i="63"/>
  <c r="J70" i="63"/>
  <c r="F19" i="63"/>
  <c r="J71" i="63"/>
  <c r="F20" i="63"/>
  <c r="J72" i="63" s="1"/>
  <c r="F21" i="63"/>
  <c r="F46" i="63" s="1"/>
  <c r="J46" i="63" s="1"/>
  <c r="J73" i="63"/>
  <c r="F22" i="63"/>
  <c r="J74" i="63" s="1"/>
  <c r="F23" i="63"/>
  <c r="F48" i="63" s="1"/>
  <c r="J48" i="63" s="1"/>
  <c r="J75" i="63"/>
  <c r="F24" i="63"/>
  <c r="F49" i="63" s="1"/>
  <c r="J49" i="63" s="1"/>
  <c r="J76" i="63"/>
  <c r="F25" i="63"/>
  <c r="J77" i="63"/>
  <c r="F26" i="63"/>
  <c r="F51" i="63" s="1"/>
  <c r="J51" i="63" s="1"/>
  <c r="J78" i="63"/>
  <c r="F27" i="63"/>
  <c r="F52" i="63" s="1"/>
  <c r="J52" i="63" s="1"/>
  <c r="J79" i="63"/>
  <c r="F28" i="63"/>
  <c r="F53" i="63" s="1"/>
  <c r="J53" i="63" s="1"/>
  <c r="J80" i="63"/>
  <c r="F29" i="63"/>
  <c r="J81" i="63"/>
  <c r="F30" i="63"/>
  <c r="J82" i="63" s="1"/>
  <c r="E12" i="63"/>
  <c r="I64" i="63"/>
  <c r="E13" i="63"/>
  <c r="E38" i="63" s="1"/>
  <c r="I65" i="63"/>
  <c r="E14" i="63"/>
  <c r="E39" i="63" s="1"/>
  <c r="I39" i="63" s="1"/>
  <c r="I66" i="63"/>
  <c r="E15" i="63"/>
  <c r="I67" i="63"/>
  <c r="E16" i="63"/>
  <c r="E41" i="63" s="1"/>
  <c r="I41" i="63" s="1"/>
  <c r="I68" i="63"/>
  <c r="E17" i="63"/>
  <c r="I69" i="63" s="1"/>
  <c r="E18" i="63"/>
  <c r="E43" i="63" s="1"/>
  <c r="I43" i="63" s="1"/>
  <c r="I70" i="63"/>
  <c r="E19" i="63"/>
  <c r="I71" i="63"/>
  <c r="E20" i="63"/>
  <c r="E45" i="63" s="1"/>
  <c r="I45" i="63" s="1"/>
  <c r="I72" i="63"/>
  <c r="E21" i="63"/>
  <c r="I73" i="63"/>
  <c r="E22" i="63"/>
  <c r="I74" i="63"/>
  <c r="E23" i="63"/>
  <c r="E48" i="63" s="1"/>
  <c r="I48" i="63" s="1"/>
  <c r="I75" i="63"/>
  <c r="E24" i="63"/>
  <c r="E49" i="63" s="1"/>
  <c r="I49" i="63" s="1"/>
  <c r="I76" i="63"/>
  <c r="E25" i="63"/>
  <c r="I77" i="63"/>
  <c r="E26" i="63"/>
  <c r="E51" i="63" s="1"/>
  <c r="I51" i="63" s="1"/>
  <c r="I78" i="63"/>
  <c r="E27" i="63"/>
  <c r="E52" i="63" s="1"/>
  <c r="I52" i="63" s="1"/>
  <c r="I79" i="63"/>
  <c r="E28" i="63"/>
  <c r="I80" i="63" s="1"/>
  <c r="E29" i="63"/>
  <c r="I81" i="63"/>
  <c r="E30" i="63"/>
  <c r="I82" i="63"/>
  <c r="F38" i="63"/>
  <c r="J38" i="63"/>
  <c r="F39" i="63"/>
  <c r="J39" i="63"/>
  <c r="F40" i="63"/>
  <c r="J40" i="63"/>
  <c r="F43" i="63"/>
  <c r="J43" i="63"/>
  <c r="F44" i="63"/>
  <c r="J44" i="63"/>
  <c r="F50" i="63"/>
  <c r="J50" i="63"/>
  <c r="F54" i="63"/>
  <c r="J54" i="63"/>
  <c r="E37" i="63"/>
  <c r="I37" i="63"/>
  <c r="E40" i="63"/>
  <c r="I40" i="63"/>
  <c r="E44" i="63"/>
  <c r="I44" i="63"/>
  <c r="E46" i="63"/>
  <c r="I46" i="63"/>
  <c r="E47" i="63"/>
  <c r="I47" i="63"/>
  <c r="E50" i="63"/>
  <c r="I50" i="63"/>
  <c r="E53" i="63"/>
  <c r="I53" i="63"/>
  <c r="E54" i="63"/>
  <c r="I54" i="63"/>
  <c r="E55" i="63"/>
  <c r="I55" i="63"/>
  <c r="F12" i="63"/>
  <c r="I66" i="55"/>
  <c r="J66" i="55"/>
  <c r="F13" i="55"/>
  <c r="F38" i="55"/>
  <c r="F14" i="55"/>
  <c r="F39" i="55"/>
  <c r="F15" i="55"/>
  <c r="F40" i="55"/>
  <c r="F16" i="55"/>
  <c r="F41" i="55"/>
  <c r="F17" i="55"/>
  <c r="F42" i="55"/>
  <c r="F18" i="55"/>
  <c r="F43" i="55"/>
  <c r="F19" i="55"/>
  <c r="F44" i="55"/>
  <c r="F20" i="55"/>
  <c r="F45" i="55"/>
  <c r="F21" i="55"/>
  <c r="F46" i="55"/>
  <c r="F22" i="55"/>
  <c r="F47" i="55"/>
  <c r="F23" i="55"/>
  <c r="F48" i="55"/>
  <c r="F24" i="55"/>
  <c r="F49" i="55"/>
  <c r="F25" i="55"/>
  <c r="F50" i="55"/>
  <c r="F26" i="55"/>
  <c r="F51" i="55"/>
  <c r="F27" i="55"/>
  <c r="F52" i="55"/>
  <c r="F28" i="55"/>
  <c r="F53" i="55"/>
  <c r="F29" i="55"/>
  <c r="F54" i="55"/>
  <c r="F30" i="55"/>
  <c r="F55" i="55"/>
  <c r="F57" i="55"/>
  <c r="E14" i="55"/>
  <c r="E39" i="55"/>
  <c r="I39" i="55"/>
  <c r="J39" i="55"/>
  <c r="F13" i="61"/>
  <c r="J65" i="61"/>
  <c r="F14" i="61"/>
  <c r="J66" i="61"/>
  <c r="F15" i="61"/>
  <c r="J67" i="61"/>
  <c r="F16" i="61"/>
  <c r="J68" i="61"/>
  <c r="F17" i="61"/>
  <c r="J69" i="61"/>
  <c r="F18" i="61"/>
  <c r="J70" i="61"/>
  <c r="F19" i="61"/>
  <c r="J71" i="61"/>
  <c r="F20" i="61"/>
  <c r="J72" i="61"/>
  <c r="F21" i="61"/>
  <c r="J73" i="61"/>
  <c r="F22" i="61"/>
  <c r="J74" i="61"/>
  <c r="F23" i="61"/>
  <c r="J75" i="61"/>
  <c r="F24" i="61"/>
  <c r="J76" i="61"/>
  <c r="F25" i="61"/>
  <c r="J77" i="61"/>
  <c r="F26" i="61"/>
  <c r="J78" i="61"/>
  <c r="F27" i="61"/>
  <c r="F52" i="61" s="1"/>
  <c r="J79" i="61"/>
  <c r="J84" i="61" s="1"/>
  <c r="F28" i="61"/>
  <c r="J80" i="61"/>
  <c r="F29" i="61"/>
  <c r="J81" i="61"/>
  <c r="F30" i="61"/>
  <c r="J82" i="61"/>
  <c r="E12" i="61"/>
  <c r="I64" i="61"/>
  <c r="E13" i="61"/>
  <c r="I65" i="61"/>
  <c r="E14" i="61"/>
  <c r="I66" i="61"/>
  <c r="E15" i="61"/>
  <c r="I67" i="61"/>
  <c r="E16" i="61"/>
  <c r="I68" i="61"/>
  <c r="E17" i="61"/>
  <c r="I69" i="61"/>
  <c r="E18" i="61"/>
  <c r="I70" i="61"/>
  <c r="E19" i="61"/>
  <c r="I71" i="61"/>
  <c r="E20" i="61"/>
  <c r="I72" i="61"/>
  <c r="E21" i="61"/>
  <c r="I73" i="61"/>
  <c r="E22" i="61"/>
  <c r="I74" i="61"/>
  <c r="E23" i="61"/>
  <c r="I75" i="61"/>
  <c r="E24" i="61"/>
  <c r="I76" i="61"/>
  <c r="E25" i="61"/>
  <c r="I77" i="61"/>
  <c r="E26" i="61"/>
  <c r="I78" i="61"/>
  <c r="E27" i="61"/>
  <c r="I79" i="61" s="1"/>
  <c r="I84" i="61" s="1"/>
  <c r="E28" i="61"/>
  <c r="I80" i="61"/>
  <c r="E29" i="61"/>
  <c r="I81" i="61"/>
  <c r="E30" i="61"/>
  <c r="I82" i="61"/>
  <c r="F38" i="61"/>
  <c r="J38" i="61"/>
  <c r="F39" i="61"/>
  <c r="J39" i="61"/>
  <c r="F40" i="61"/>
  <c r="J40" i="61"/>
  <c r="F41" i="61"/>
  <c r="J41" i="61"/>
  <c r="F42" i="61"/>
  <c r="J42" i="61"/>
  <c r="F43" i="61"/>
  <c r="J43" i="61"/>
  <c r="F44" i="61"/>
  <c r="J44" i="61"/>
  <c r="F45" i="61"/>
  <c r="J45" i="61"/>
  <c r="F46" i="61"/>
  <c r="J46" i="61"/>
  <c r="F47" i="61"/>
  <c r="J47" i="61"/>
  <c r="F48" i="61"/>
  <c r="J48" i="61"/>
  <c r="F49" i="61"/>
  <c r="J49" i="61"/>
  <c r="F50" i="61"/>
  <c r="J50" i="61"/>
  <c r="F51" i="61"/>
  <c r="J51" i="61"/>
  <c r="F53" i="61"/>
  <c r="J53" i="61"/>
  <c r="F54" i="61"/>
  <c r="J54" i="61"/>
  <c r="F55" i="61"/>
  <c r="J55" i="61"/>
  <c r="E37" i="61"/>
  <c r="I37" i="61"/>
  <c r="E38" i="61"/>
  <c r="I38" i="61"/>
  <c r="E39" i="61"/>
  <c r="I39" i="61"/>
  <c r="E40" i="61"/>
  <c r="I40" i="61"/>
  <c r="E41" i="61"/>
  <c r="I41" i="61"/>
  <c r="E42" i="61"/>
  <c r="I42" i="61"/>
  <c r="E43" i="61"/>
  <c r="I43" i="61"/>
  <c r="E44" i="61"/>
  <c r="I44" i="61"/>
  <c r="E45" i="61"/>
  <c r="I45" i="61"/>
  <c r="E46" i="61"/>
  <c r="I46" i="61"/>
  <c r="E47" i="61"/>
  <c r="I47" i="61"/>
  <c r="E48" i="61"/>
  <c r="I48" i="61"/>
  <c r="E49" i="61"/>
  <c r="I49" i="61"/>
  <c r="E50" i="61"/>
  <c r="I50" i="61"/>
  <c r="E51" i="61"/>
  <c r="I51" i="61"/>
  <c r="E52" i="61"/>
  <c r="E57" i="61" s="1"/>
  <c r="I52" i="61"/>
  <c r="I57" i="61" s="1"/>
  <c r="E53" i="61"/>
  <c r="I53" i="61"/>
  <c r="E54" i="61"/>
  <c r="I54" i="61"/>
  <c r="E55" i="61"/>
  <c r="I55" i="61"/>
  <c r="F12" i="61"/>
  <c r="F13" i="60"/>
  <c r="J65" i="60"/>
  <c r="F14" i="60"/>
  <c r="J66" i="60"/>
  <c r="F15" i="60"/>
  <c r="J67" i="60"/>
  <c r="F16" i="60"/>
  <c r="J68" i="60"/>
  <c r="F17" i="60"/>
  <c r="J69" i="60"/>
  <c r="F18" i="60"/>
  <c r="J70" i="60"/>
  <c r="F19" i="60"/>
  <c r="J71" i="60"/>
  <c r="F20" i="60"/>
  <c r="J72" i="60"/>
  <c r="F21" i="60"/>
  <c r="J73" i="60"/>
  <c r="F22" i="60"/>
  <c r="J74" i="60"/>
  <c r="F23" i="60"/>
  <c r="J75" i="60"/>
  <c r="F24" i="60"/>
  <c r="J76" i="60"/>
  <c r="F25" i="60"/>
  <c r="J77" i="60"/>
  <c r="F26" i="60"/>
  <c r="J78" i="60"/>
  <c r="F27" i="60"/>
  <c r="J79" i="60"/>
  <c r="F28" i="60"/>
  <c r="J80" i="60"/>
  <c r="F29" i="60"/>
  <c r="J81" i="60"/>
  <c r="F30" i="60"/>
  <c r="J82" i="60"/>
  <c r="J84" i="60"/>
  <c r="E12" i="60"/>
  <c r="I64" i="60"/>
  <c r="E13" i="60"/>
  <c r="I65" i="60"/>
  <c r="E14" i="60"/>
  <c r="I66" i="60"/>
  <c r="E15" i="60"/>
  <c r="I67" i="60"/>
  <c r="E16" i="60"/>
  <c r="I68" i="60"/>
  <c r="E17" i="60"/>
  <c r="I69" i="60"/>
  <c r="E18" i="60"/>
  <c r="I70" i="60"/>
  <c r="E19" i="60"/>
  <c r="I71" i="60"/>
  <c r="E20" i="60"/>
  <c r="I72" i="60"/>
  <c r="E21" i="60"/>
  <c r="I73" i="60"/>
  <c r="E22" i="60"/>
  <c r="I74" i="60"/>
  <c r="E23" i="60"/>
  <c r="I75" i="60"/>
  <c r="E24" i="60"/>
  <c r="I76" i="60"/>
  <c r="E25" i="60"/>
  <c r="I77" i="60"/>
  <c r="E26" i="60"/>
  <c r="I78" i="60"/>
  <c r="E27" i="60"/>
  <c r="I79" i="60"/>
  <c r="E28" i="60"/>
  <c r="I80" i="60"/>
  <c r="E29" i="60"/>
  <c r="I81" i="60"/>
  <c r="E30" i="60"/>
  <c r="I82" i="60"/>
  <c r="I84" i="60"/>
  <c r="F38" i="60"/>
  <c r="J38" i="60"/>
  <c r="F39" i="60"/>
  <c r="J39" i="60"/>
  <c r="F40" i="60"/>
  <c r="J40" i="60"/>
  <c r="F41" i="60"/>
  <c r="J41" i="60"/>
  <c r="F42" i="60"/>
  <c r="J42" i="60"/>
  <c r="F43" i="60"/>
  <c r="J43" i="60"/>
  <c r="F44" i="60"/>
  <c r="J44" i="60"/>
  <c r="F45" i="60"/>
  <c r="J45" i="60"/>
  <c r="F46" i="60"/>
  <c r="J46" i="60"/>
  <c r="F47" i="60"/>
  <c r="J47" i="60"/>
  <c r="F48" i="60"/>
  <c r="J48" i="60"/>
  <c r="F49" i="60"/>
  <c r="J49" i="60"/>
  <c r="F50" i="60"/>
  <c r="J50" i="60"/>
  <c r="F51" i="60"/>
  <c r="J51" i="60"/>
  <c r="F52" i="60"/>
  <c r="J52" i="60"/>
  <c r="F53" i="60"/>
  <c r="J53" i="60"/>
  <c r="F54" i="60"/>
  <c r="J54" i="60"/>
  <c r="F55" i="60"/>
  <c r="J55" i="60"/>
  <c r="J57" i="60"/>
  <c r="E37" i="60"/>
  <c r="I37" i="60"/>
  <c r="E38" i="60"/>
  <c r="I38" i="60"/>
  <c r="E39" i="60"/>
  <c r="I39" i="60"/>
  <c r="E40" i="60"/>
  <c r="I40" i="60"/>
  <c r="E41" i="60"/>
  <c r="I41" i="60"/>
  <c r="E42" i="60"/>
  <c r="I42" i="60"/>
  <c r="E43" i="60"/>
  <c r="I43" i="60"/>
  <c r="E44" i="60"/>
  <c r="I44" i="60"/>
  <c r="E45" i="60"/>
  <c r="I45" i="60"/>
  <c r="E46" i="60"/>
  <c r="I46" i="60"/>
  <c r="E47" i="60"/>
  <c r="I47" i="60"/>
  <c r="E48" i="60"/>
  <c r="I48" i="60"/>
  <c r="E49" i="60"/>
  <c r="I49" i="60"/>
  <c r="E50" i="60"/>
  <c r="I50" i="60"/>
  <c r="E51" i="60"/>
  <c r="I51" i="60"/>
  <c r="E52" i="60"/>
  <c r="I52" i="60"/>
  <c r="E53" i="60"/>
  <c r="I53" i="60"/>
  <c r="E54" i="60"/>
  <c r="I54" i="60"/>
  <c r="E55" i="60"/>
  <c r="I55" i="60"/>
  <c r="I57" i="60"/>
  <c r="F57" i="60"/>
  <c r="E57" i="60"/>
  <c r="F12" i="60"/>
  <c r="I66" i="53"/>
  <c r="J66" i="53"/>
  <c r="E39" i="53"/>
  <c r="F39" i="53"/>
  <c r="I39" i="53"/>
  <c r="J39" i="53"/>
  <c r="F13" i="53"/>
  <c r="F38" i="53"/>
  <c r="F15" i="53"/>
  <c r="F40" i="53"/>
  <c r="F16" i="53"/>
  <c r="F41" i="53"/>
  <c r="F17" i="53"/>
  <c r="F42" i="53"/>
  <c r="F18" i="53"/>
  <c r="F43" i="53"/>
  <c r="F19" i="53"/>
  <c r="F44" i="53"/>
  <c r="F20" i="53"/>
  <c r="F45" i="53"/>
  <c r="F21" i="53"/>
  <c r="F46" i="53"/>
  <c r="F22" i="53"/>
  <c r="F47" i="53"/>
  <c r="F23" i="53"/>
  <c r="F48" i="53"/>
  <c r="F24" i="53"/>
  <c r="F49" i="53"/>
  <c r="F25" i="53"/>
  <c r="F50" i="53"/>
  <c r="F26" i="53"/>
  <c r="F51" i="53"/>
  <c r="F27" i="53"/>
  <c r="F52" i="53"/>
  <c r="F28" i="53"/>
  <c r="F53" i="53"/>
  <c r="F29" i="53"/>
  <c r="F54" i="53"/>
  <c r="F30" i="53"/>
  <c r="F55" i="53"/>
  <c r="E13" i="53"/>
  <c r="I65" i="53"/>
  <c r="E15" i="53"/>
  <c r="I67" i="53"/>
  <c r="E16" i="53"/>
  <c r="I68" i="53"/>
  <c r="E17" i="53"/>
  <c r="I69" i="53"/>
  <c r="E18" i="53"/>
  <c r="I70" i="53"/>
  <c r="E19" i="53"/>
  <c r="I71" i="53"/>
  <c r="E20" i="53"/>
  <c r="I72" i="53"/>
  <c r="E21" i="53"/>
  <c r="I73" i="53"/>
  <c r="E22" i="53"/>
  <c r="I74" i="53"/>
  <c r="E23" i="53"/>
  <c r="I75" i="53"/>
  <c r="E24" i="53"/>
  <c r="I76" i="53"/>
  <c r="E25" i="53"/>
  <c r="I77" i="53"/>
  <c r="E26" i="53"/>
  <c r="I78" i="53"/>
  <c r="E27" i="53"/>
  <c r="I79" i="53"/>
  <c r="E28" i="53"/>
  <c r="I80" i="53"/>
  <c r="E29" i="53"/>
  <c r="I81" i="53"/>
  <c r="E30" i="53"/>
  <c r="I82" i="53"/>
  <c r="E12" i="53"/>
  <c r="I64" i="53"/>
  <c r="I84" i="53"/>
  <c r="E37" i="53"/>
  <c r="E38" i="53"/>
  <c r="E40" i="53"/>
  <c r="E41" i="53"/>
  <c r="E42" i="53"/>
  <c r="E43" i="53"/>
  <c r="E44" i="53"/>
  <c r="E45" i="53"/>
  <c r="E46" i="53"/>
  <c r="E47" i="53"/>
  <c r="E48" i="53"/>
  <c r="E49" i="53"/>
  <c r="E50" i="53"/>
  <c r="E51" i="53"/>
  <c r="E52" i="53"/>
  <c r="E53" i="53"/>
  <c r="E54" i="53"/>
  <c r="E55" i="53"/>
  <c r="J65" i="53"/>
  <c r="J67" i="53"/>
  <c r="J68" i="53"/>
  <c r="J69" i="53"/>
  <c r="J70" i="53"/>
  <c r="J71" i="53"/>
  <c r="J72" i="53"/>
  <c r="J73" i="53"/>
  <c r="J74" i="53"/>
  <c r="J75" i="53"/>
  <c r="J76" i="53"/>
  <c r="J77" i="53"/>
  <c r="J78" i="53"/>
  <c r="J79" i="53"/>
  <c r="J80" i="53"/>
  <c r="J81" i="53"/>
  <c r="J82" i="53"/>
  <c r="J84" i="53"/>
  <c r="F13" i="59"/>
  <c r="J65" i="59"/>
  <c r="F15" i="59"/>
  <c r="J67" i="59"/>
  <c r="F16" i="59"/>
  <c r="J68" i="59"/>
  <c r="F17" i="59"/>
  <c r="J69" i="59"/>
  <c r="F18" i="59"/>
  <c r="J70" i="59"/>
  <c r="F19" i="59"/>
  <c r="J71" i="59"/>
  <c r="F20" i="59"/>
  <c r="J72" i="59"/>
  <c r="F21" i="59"/>
  <c r="J73" i="59"/>
  <c r="F22" i="59"/>
  <c r="J74" i="59"/>
  <c r="F23" i="59"/>
  <c r="J75" i="59"/>
  <c r="F24" i="59"/>
  <c r="J76" i="59"/>
  <c r="F25" i="59"/>
  <c r="J77" i="59"/>
  <c r="F26" i="59"/>
  <c r="J78" i="59"/>
  <c r="F27" i="59"/>
  <c r="J79" i="59"/>
  <c r="F28" i="59"/>
  <c r="J80" i="59"/>
  <c r="F29" i="59"/>
  <c r="J81" i="59"/>
  <c r="F30" i="59"/>
  <c r="J82" i="59"/>
  <c r="J84" i="59"/>
  <c r="E12" i="59"/>
  <c r="I64" i="59"/>
  <c r="E13" i="59"/>
  <c r="I65" i="59"/>
  <c r="E15" i="59"/>
  <c r="I67" i="59"/>
  <c r="E16" i="59"/>
  <c r="I68" i="59"/>
  <c r="E17" i="59"/>
  <c r="I69" i="59"/>
  <c r="E18" i="59"/>
  <c r="I70" i="59"/>
  <c r="E19" i="59"/>
  <c r="I71" i="59"/>
  <c r="E20" i="59"/>
  <c r="I72" i="59"/>
  <c r="E21" i="59"/>
  <c r="I73" i="59"/>
  <c r="E22" i="59"/>
  <c r="I74" i="59"/>
  <c r="E23" i="59"/>
  <c r="I75" i="59"/>
  <c r="E24" i="59"/>
  <c r="I76" i="59"/>
  <c r="E25" i="59"/>
  <c r="I77" i="59"/>
  <c r="E26" i="59"/>
  <c r="I78" i="59"/>
  <c r="E27" i="59"/>
  <c r="I79" i="59"/>
  <c r="E28" i="59"/>
  <c r="I80" i="59"/>
  <c r="E29" i="59"/>
  <c r="I81" i="59"/>
  <c r="E30" i="59"/>
  <c r="I82" i="59"/>
  <c r="I84" i="59"/>
  <c r="F38" i="59"/>
  <c r="J38" i="59"/>
  <c r="F14" i="59"/>
  <c r="F39" i="59"/>
  <c r="J39" i="59"/>
  <c r="F40" i="59"/>
  <c r="J40" i="59"/>
  <c r="F41" i="59"/>
  <c r="J41" i="59"/>
  <c r="F42" i="59"/>
  <c r="J42" i="59"/>
  <c r="F43" i="59"/>
  <c r="J43" i="59"/>
  <c r="F44" i="59"/>
  <c r="J44" i="59"/>
  <c r="F45" i="59"/>
  <c r="J45" i="59"/>
  <c r="F46" i="59"/>
  <c r="J46" i="59"/>
  <c r="F47" i="59"/>
  <c r="J47" i="59"/>
  <c r="F48" i="59"/>
  <c r="J48" i="59"/>
  <c r="F49" i="59"/>
  <c r="J49" i="59"/>
  <c r="F50" i="59"/>
  <c r="J50" i="59"/>
  <c r="F51" i="59"/>
  <c r="J51" i="59"/>
  <c r="F52" i="59"/>
  <c r="J52" i="59"/>
  <c r="F53" i="59"/>
  <c r="J53" i="59"/>
  <c r="F54" i="59"/>
  <c r="J54" i="59"/>
  <c r="F55" i="59"/>
  <c r="J55" i="59"/>
  <c r="J57" i="59"/>
  <c r="E37" i="59"/>
  <c r="I37" i="59"/>
  <c r="E38" i="59"/>
  <c r="I38" i="59"/>
  <c r="E14" i="59"/>
  <c r="E39" i="59"/>
  <c r="I39" i="59"/>
  <c r="E40" i="59"/>
  <c r="I40" i="59"/>
  <c r="E41" i="59"/>
  <c r="I41" i="59"/>
  <c r="E42" i="59"/>
  <c r="I42" i="59"/>
  <c r="E43" i="59"/>
  <c r="I43" i="59"/>
  <c r="E44" i="59"/>
  <c r="I44" i="59"/>
  <c r="E45" i="59"/>
  <c r="I45" i="59"/>
  <c r="E46" i="59"/>
  <c r="I46" i="59"/>
  <c r="E47" i="59"/>
  <c r="I47" i="59"/>
  <c r="E48" i="59"/>
  <c r="I48" i="59"/>
  <c r="E49" i="59"/>
  <c r="I49" i="59"/>
  <c r="E50" i="59"/>
  <c r="I50" i="59"/>
  <c r="E51" i="59"/>
  <c r="I51" i="59"/>
  <c r="E52" i="59"/>
  <c r="I52" i="59"/>
  <c r="E53" i="59"/>
  <c r="I53" i="59"/>
  <c r="E54" i="59"/>
  <c r="I54" i="59"/>
  <c r="E55" i="59"/>
  <c r="I55" i="59"/>
  <c r="I57" i="59"/>
  <c r="F57" i="59"/>
  <c r="E57" i="59"/>
  <c r="F12" i="59"/>
  <c r="F13" i="58"/>
  <c r="J65" i="58"/>
  <c r="F14" i="58"/>
  <c r="J66" i="58"/>
  <c r="F15" i="58"/>
  <c r="J67" i="58"/>
  <c r="F16" i="58"/>
  <c r="J68" i="58"/>
  <c r="F17" i="58"/>
  <c r="J69" i="58"/>
  <c r="F18" i="58"/>
  <c r="J70" i="58"/>
  <c r="F19" i="58"/>
  <c r="J71" i="58"/>
  <c r="F20" i="58"/>
  <c r="J72" i="58"/>
  <c r="F21" i="58"/>
  <c r="J73" i="58"/>
  <c r="F22" i="58"/>
  <c r="J74" i="58"/>
  <c r="F23" i="58"/>
  <c r="J75" i="58"/>
  <c r="F24" i="58"/>
  <c r="J76" i="58"/>
  <c r="F25" i="58"/>
  <c r="J77" i="58"/>
  <c r="F26" i="58"/>
  <c r="J78" i="58"/>
  <c r="F27" i="58"/>
  <c r="J79" i="58"/>
  <c r="F28" i="58"/>
  <c r="J80" i="58"/>
  <c r="F29" i="58"/>
  <c r="J81" i="58"/>
  <c r="F30" i="58"/>
  <c r="J82" i="58"/>
  <c r="J84" i="58"/>
  <c r="E12" i="58"/>
  <c r="I64" i="58"/>
  <c r="E13" i="58"/>
  <c r="I65" i="58"/>
  <c r="E14" i="58"/>
  <c r="I66" i="58"/>
  <c r="E22" i="58"/>
  <c r="I74" i="58"/>
  <c r="E24" i="58"/>
  <c r="I76" i="58"/>
  <c r="E27" i="58"/>
  <c r="I79" i="58"/>
  <c r="I84" i="58"/>
  <c r="E30" i="58"/>
  <c r="I82" i="58"/>
  <c r="E29" i="58"/>
  <c r="I81" i="58"/>
  <c r="E28" i="58"/>
  <c r="I80" i="58"/>
  <c r="E26" i="58"/>
  <c r="I78" i="58"/>
  <c r="E25" i="58"/>
  <c r="I77" i="58"/>
  <c r="E23" i="58"/>
  <c r="I75" i="58"/>
  <c r="E21" i="58"/>
  <c r="I73" i="58"/>
  <c r="E20" i="58"/>
  <c r="I72" i="58"/>
  <c r="E19" i="58"/>
  <c r="I71" i="58"/>
  <c r="E18" i="58"/>
  <c r="I70" i="58"/>
  <c r="E17" i="58"/>
  <c r="I69" i="58"/>
  <c r="E16" i="58"/>
  <c r="I68" i="58"/>
  <c r="E15" i="58"/>
  <c r="I67" i="58"/>
  <c r="F38" i="58"/>
  <c r="J38" i="58"/>
  <c r="F39" i="58"/>
  <c r="J39" i="58"/>
  <c r="F40" i="58"/>
  <c r="J40" i="58"/>
  <c r="F41" i="58"/>
  <c r="J41" i="58"/>
  <c r="F42" i="58"/>
  <c r="J42" i="58"/>
  <c r="F43" i="58"/>
  <c r="J43" i="58"/>
  <c r="F44" i="58"/>
  <c r="J44" i="58"/>
  <c r="F45" i="58"/>
  <c r="J45" i="58"/>
  <c r="F46" i="58"/>
  <c r="J46" i="58"/>
  <c r="F47" i="58"/>
  <c r="J47" i="58"/>
  <c r="F48" i="58"/>
  <c r="J48" i="58"/>
  <c r="F49" i="58"/>
  <c r="J49" i="58"/>
  <c r="F50" i="58"/>
  <c r="J50" i="58"/>
  <c r="F51" i="58"/>
  <c r="J51" i="58"/>
  <c r="F52" i="58"/>
  <c r="J52" i="58"/>
  <c r="F53" i="58"/>
  <c r="J53" i="58"/>
  <c r="F54" i="58"/>
  <c r="J54" i="58"/>
  <c r="F55" i="58"/>
  <c r="J55" i="58"/>
  <c r="J57" i="58"/>
  <c r="E37" i="58"/>
  <c r="I37" i="58"/>
  <c r="E38" i="58"/>
  <c r="I38" i="58"/>
  <c r="E39" i="58"/>
  <c r="I39" i="58"/>
  <c r="E47" i="58"/>
  <c r="I47" i="58"/>
  <c r="E49" i="58"/>
  <c r="I49" i="58"/>
  <c r="E52" i="58"/>
  <c r="I52" i="58"/>
  <c r="I57" i="58"/>
  <c r="F57" i="58"/>
  <c r="E57" i="58"/>
  <c r="E55" i="58"/>
  <c r="I55" i="58"/>
  <c r="E54" i="58"/>
  <c r="I54" i="58"/>
  <c r="E53" i="58"/>
  <c r="I53" i="58"/>
  <c r="E51" i="58"/>
  <c r="I51" i="58"/>
  <c r="E50" i="58"/>
  <c r="I50" i="58"/>
  <c r="E48" i="58"/>
  <c r="I48" i="58"/>
  <c r="E46" i="58"/>
  <c r="I46" i="58"/>
  <c r="E45" i="58"/>
  <c r="I45" i="58"/>
  <c r="E44" i="58"/>
  <c r="I44" i="58"/>
  <c r="E43" i="58"/>
  <c r="I43" i="58"/>
  <c r="E42" i="58"/>
  <c r="I42" i="58"/>
  <c r="E41" i="58"/>
  <c r="I41" i="58"/>
  <c r="E40" i="58"/>
  <c r="I40" i="58"/>
  <c r="F12" i="58"/>
  <c r="E14" i="56"/>
  <c r="I66" i="56"/>
  <c r="F14" i="56"/>
  <c r="J66" i="56"/>
  <c r="E39" i="56"/>
  <c r="F39" i="56"/>
  <c r="I39" i="56"/>
  <c r="J39" i="56"/>
  <c r="F13" i="56"/>
  <c r="J65" i="56"/>
  <c r="F15" i="56"/>
  <c r="J67" i="56"/>
  <c r="F16" i="56"/>
  <c r="J68" i="56"/>
  <c r="F17" i="56"/>
  <c r="J69" i="56"/>
  <c r="F18" i="56"/>
  <c r="J70" i="56"/>
  <c r="F19" i="56"/>
  <c r="J71" i="56"/>
  <c r="F20" i="56"/>
  <c r="J72" i="56"/>
  <c r="F21" i="56"/>
  <c r="J73" i="56"/>
  <c r="F22" i="56"/>
  <c r="J74" i="56"/>
  <c r="F23" i="56"/>
  <c r="J75" i="56"/>
  <c r="F24" i="56"/>
  <c r="J76" i="56"/>
  <c r="F25" i="56"/>
  <c r="J77" i="56"/>
  <c r="F26" i="56"/>
  <c r="J78" i="56"/>
  <c r="F27" i="56"/>
  <c r="J79" i="56"/>
  <c r="F28" i="56"/>
  <c r="J80" i="56"/>
  <c r="F29" i="56"/>
  <c r="J81" i="56"/>
  <c r="F30" i="56"/>
  <c r="J82" i="56"/>
  <c r="J84" i="56"/>
  <c r="E12" i="56"/>
  <c r="I64" i="56"/>
  <c r="E13" i="56"/>
  <c r="I65" i="56"/>
  <c r="E22" i="56"/>
  <c r="I74" i="56"/>
  <c r="E27" i="56"/>
  <c r="I79" i="56"/>
  <c r="I84" i="56"/>
  <c r="E30" i="56"/>
  <c r="I82" i="56"/>
  <c r="E29" i="56"/>
  <c r="I81" i="56"/>
  <c r="E28" i="56"/>
  <c r="I80" i="56"/>
  <c r="E26" i="56"/>
  <c r="I78" i="56"/>
  <c r="E25" i="56"/>
  <c r="I77" i="56"/>
  <c r="E24" i="56"/>
  <c r="I76" i="56"/>
  <c r="E23" i="56"/>
  <c r="I75" i="56"/>
  <c r="E21" i="56"/>
  <c r="I73" i="56"/>
  <c r="E20" i="56"/>
  <c r="I72" i="56"/>
  <c r="E19" i="56"/>
  <c r="I71" i="56"/>
  <c r="E18" i="56"/>
  <c r="I70" i="56"/>
  <c r="E17" i="56"/>
  <c r="I69" i="56"/>
  <c r="E16" i="56"/>
  <c r="I68" i="56"/>
  <c r="E15" i="56"/>
  <c r="I67" i="56"/>
  <c r="F38" i="56"/>
  <c r="J38" i="56"/>
  <c r="F40" i="56"/>
  <c r="J40" i="56"/>
  <c r="F41" i="56"/>
  <c r="J41" i="56"/>
  <c r="F42" i="56"/>
  <c r="J42" i="56"/>
  <c r="F43" i="56"/>
  <c r="J43" i="56"/>
  <c r="F44" i="56"/>
  <c r="J44" i="56"/>
  <c r="F45" i="56"/>
  <c r="J45" i="56"/>
  <c r="F46" i="56"/>
  <c r="J46" i="56"/>
  <c r="F47" i="56"/>
  <c r="J47" i="56"/>
  <c r="F48" i="56"/>
  <c r="J48" i="56"/>
  <c r="F49" i="56"/>
  <c r="J49" i="56"/>
  <c r="F50" i="56"/>
  <c r="J50" i="56"/>
  <c r="F51" i="56"/>
  <c r="J51" i="56"/>
  <c r="F52" i="56"/>
  <c r="J52" i="56"/>
  <c r="F53" i="56"/>
  <c r="J53" i="56"/>
  <c r="F54" i="56"/>
  <c r="J54" i="56"/>
  <c r="F55" i="56"/>
  <c r="J55" i="56"/>
  <c r="J57" i="56"/>
  <c r="E37" i="56"/>
  <c r="I37" i="56"/>
  <c r="E38" i="56"/>
  <c r="I38" i="56"/>
  <c r="E47" i="56"/>
  <c r="I47" i="56"/>
  <c r="E52" i="56"/>
  <c r="I52" i="56"/>
  <c r="I57" i="56"/>
  <c r="F57" i="56"/>
  <c r="E57" i="56"/>
  <c r="E55" i="56"/>
  <c r="I55" i="56"/>
  <c r="E54" i="56"/>
  <c r="I54" i="56"/>
  <c r="E53" i="56"/>
  <c r="I53" i="56"/>
  <c r="E51" i="56"/>
  <c r="I51" i="56"/>
  <c r="E50" i="56"/>
  <c r="I50" i="56"/>
  <c r="E49" i="56"/>
  <c r="I49" i="56"/>
  <c r="E48" i="56"/>
  <c r="I48" i="56"/>
  <c r="E46" i="56"/>
  <c r="I46" i="56"/>
  <c r="E45" i="56"/>
  <c r="I45" i="56"/>
  <c r="E44" i="56"/>
  <c r="I44" i="56"/>
  <c r="E43" i="56"/>
  <c r="I43" i="56"/>
  <c r="E42" i="56"/>
  <c r="I42" i="56"/>
  <c r="E41" i="56"/>
  <c r="I41" i="56"/>
  <c r="E40" i="56"/>
  <c r="I40" i="56"/>
  <c r="F12" i="56"/>
  <c r="E14" i="46"/>
  <c r="I66" i="46"/>
  <c r="F14" i="46"/>
  <c r="J66" i="46"/>
  <c r="I67" i="46"/>
  <c r="J67" i="46"/>
  <c r="E39" i="46"/>
  <c r="F39" i="46"/>
  <c r="I39" i="46"/>
  <c r="J39" i="46"/>
  <c r="F14" i="20"/>
  <c r="E14" i="20"/>
  <c r="E14" i="9"/>
  <c r="I66" i="9"/>
  <c r="F14" i="9"/>
  <c r="J66" i="9"/>
  <c r="E39" i="9"/>
  <c r="I39" i="9"/>
  <c r="F39" i="9"/>
  <c r="J39" i="9"/>
  <c r="E14" i="43"/>
  <c r="I66" i="43"/>
  <c r="F14" i="43"/>
  <c r="J66" i="43"/>
  <c r="E39" i="43"/>
  <c r="F39" i="43"/>
  <c r="I39" i="43"/>
  <c r="J39" i="43"/>
  <c r="I66" i="40"/>
  <c r="J66" i="40"/>
  <c r="E39" i="40"/>
  <c r="F39" i="40"/>
  <c r="I39" i="40"/>
  <c r="J39" i="40"/>
  <c r="J65" i="55"/>
  <c r="J67" i="55"/>
  <c r="J68" i="55"/>
  <c r="J69" i="55"/>
  <c r="J70" i="55"/>
  <c r="J71" i="55"/>
  <c r="J72" i="55"/>
  <c r="J73" i="55"/>
  <c r="J74" i="55"/>
  <c r="J75" i="55"/>
  <c r="J76" i="55"/>
  <c r="J77" i="55"/>
  <c r="J78" i="55"/>
  <c r="J79" i="55"/>
  <c r="J80" i="55"/>
  <c r="J81" i="55"/>
  <c r="J82" i="55"/>
  <c r="J84" i="55"/>
  <c r="E12" i="55"/>
  <c r="I64" i="55"/>
  <c r="E13" i="55"/>
  <c r="I65" i="55"/>
  <c r="E16" i="55"/>
  <c r="I68" i="55"/>
  <c r="E17" i="55"/>
  <c r="I69" i="55"/>
  <c r="E18" i="55"/>
  <c r="I70" i="55"/>
  <c r="E21" i="55"/>
  <c r="I73" i="55"/>
  <c r="E22" i="55"/>
  <c r="I74" i="55"/>
  <c r="E24" i="55"/>
  <c r="I76" i="55"/>
  <c r="E26" i="55"/>
  <c r="I78" i="55"/>
  <c r="E15" i="55"/>
  <c r="I67" i="55"/>
  <c r="E19" i="55"/>
  <c r="I71" i="55"/>
  <c r="E20" i="55"/>
  <c r="I72" i="55"/>
  <c r="E23" i="55"/>
  <c r="I75" i="55"/>
  <c r="E25" i="55"/>
  <c r="I77" i="55"/>
  <c r="E27" i="55"/>
  <c r="I79" i="55"/>
  <c r="E28" i="55"/>
  <c r="I80" i="55"/>
  <c r="E29" i="55"/>
  <c r="I81" i="55"/>
  <c r="E30" i="55"/>
  <c r="I82" i="55"/>
  <c r="I84" i="55"/>
  <c r="J38" i="55"/>
  <c r="J40" i="55"/>
  <c r="J41" i="55"/>
  <c r="J42" i="55"/>
  <c r="J43" i="55"/>
  <c r="J44" i="55"/>
  <c r="J45" i="55"/>
  <c r="J46" i="55"/>
  <c r="J47" i="55"/>
  <c r="J48" i="55"/>
  <c r="J49" i="55"/>
  <c r="J50" i="55"/>
  <c r="J51" i="55"/>
  <c r="J52" i="55"/>
  <c r="J53" i="55"/>
  <c r="J54" i="55"/>
  <c r="J55" i="55"/>
  <c r="J57" i="55"/>
  <c r="E37" i="55"/>
  <c r="I37" i="55"/>
  <c r="E38" i="55"/>
  <c r="I38" i="55"/>
  <c r="E41" i="55"/>
  <c r="I41" i="55"/>
  <c r="E42" i="55"/>
  <c r="I42" i="55"/>
  <c r="E43" i="55"/>
  <c r="I43" i="55"/>
  <c r="E46" i="55"/>
  <c r="I46" i="55"/>
  <c r="E47" i="55"/>
  <c r="I47" i="55"/>
  <c r="E49" i="55"/>
  <c r="I49" i="55"/>
  <c r="E51" i="55"/>
  <c r="I51" i="55"/>
  <c r="E40" i="55"/>
  <c r="I40" i="55"/>
  <c r="E44" i="55"/>
  <c r="I44" i="55"/>
  <c r="E45" i="55"/>
  <c r="I45" i="55"/>
  <c r="E48" i="55"/>
  <c r="I48" i="55"/>
  <c r="E50" i="55"/>
  <c r="I50" i="55"/>
  <c r="E52" i="55"/>
  <c r="I52" i="55"/>
  <c r="E53" i="55"/>
  <c r="I53" i="55"/>
  <c r="E54" i="55"/>
  <c r="I54" i="55"/>
  <c r="E55" i="55"/>
  <c r="I55" i="55"/>
  <c r="I57" i="55"/>
  <c r="E57" i="55"/>
  <c r="F12" i="55"/>
  <c r="E14" i="50"/>
  <c r="I66" i="50"/>
  <c r="F14" i="50"/>
  <c r="J66" i="50"/>
  <c r="E39" i="50"/>
  <c r="F39" i="50"/>
  <c r="I39" i="50"/>
  <c r="J39" i="50"/>
  <c r="F14" i="40"/>
  <c r="E14" i="40"/>
  <c r="I66" i="49"/>
  <c r="J66" i="49"/>
  <c r="E14" i="49"/>
  <c r="E39" i="49"/>
  <c r="F14" i="49"/>
  <c r="F39" i="49"/>
  <c r="I39" i="49"/>
  <c r="J39" i="49"/>
  <c r="E14" i="10"/>
  <c r="I66" i="10"/>
  <c r="F14" i="10"/>
  <c r="J66" i="10"/>
  <c r="E39" i="10"/>
  <c r="F39" i="10"/>
  <c r="I39" i="10"/>
  <c r="J39" i="10"/>
  <c r="I66" i="8"/>
  <c r="J66" i="8"/>
  <c r="E14" i="8"/>
  <c r="E39" i="8"/>
  <c r="F14" i="8"/>
  <c r="F39" i="8"/>
  <c r="I39" i="8"/>
  <c r="J39" i="8"/>
  <c r="I66" i="7"/>
  <c r="J66" i="7"/>
  <c r="E14" i="7"/>
  <c r="E39" i="7"/>
  <c r="F14" i="7"/>
  <c r="F39" i="7"/>
  <c r="I39" i="7"/>
  <c r="J39" i="7"/>
  <c r="E14" i="19"/>
  <c r="I66" i="19"/>
  <c r="F14" i="19"/>
  <c r="J66" i="19"/>
  <c r="E39" i="19"/>
  <c r="F39" i="19"/>
  <c r="I39" i="19"/>
  <c r="J39" i="19"/>
  <c r="E14" i="12"/>
  <c r="I66" i="12"/>
  <c r="F14" i="12"/>
  <c r="J66" i="12"/>
  <c r="E39" i="12"/>
  <c r="F39" i="12"/>
  <c r="I39" i="12"/>
  <c r="J39" i="12"/>
  <c r="I66" i="52"/>
  <c r="J66" i="52"/>
  <c r="E39" i="52"/>
  <c r="F39" i="52"/>
  <c r="I39" i="52"/>
  <c r="J39" i="52"/>
  <c r="I66" i="38"/>
  <c r="J66" i="38"/>
  <c r="F14" i="38"/>
  <c r="F39" i="38"/>
  <c r="J39" i="38"/>
  <c r="E14" i="38"/>
  <c r="E39" i="38"/>
  <c r="I39" i="38"/>
  <c r="I66" i="37"/>
  <c r="J66" i="37"/>
  <c r="F14" i="37"/>
  <c r="F39" i="37"/>
  <c r="J39" i="37"/>
  <c r="E14" i="37"/>
  <c r="E39" i="37"/>
  <c r="I39" i="37"/>
  <c r="I66" i="6"/>
  <c r="J66" i="6"/>
  <c r="F14" i="6"/>
  <c r="F39" i="6"/>
  <c r="J39" i="6"/>
  <c r="E14" i="6"/>
  <c r="E39" i="6"/>
  <c r="I39" i="6"/>
  <c r="I66" i="5"/>
  <c r="J66" i="5"/>
  <c r="F14" i="5"/>
  <c r="F39" i="5"/>
  <c r="J39" i="5"/>
  <c r="E14" i="5"/>
  <c r="E39" i="5"/>
  <c r="I39" i="5"/>
  <c r="I66" i="27"/>
  <c r="J66" i="27"/>
  <c r="E14" i="45"/>
  <c r="I66" i="45"/>
  <c r="F14" i="45"/>
  <c r="J66" i="45"/>
  <c r="F39" i="45"/>
  <c r="J39" i="45"/>
  <c r="E39" i="45"/>
  <c r="I39" i="45"/>
  <c r="J66" i="48"/>
  <c r="I66" i="48"/>
  <c r="F14" i="48"/>
  <c r="F39" i="48"/>
  <c r="J39" i="48"/>
  <c r="E14" i="48"/>
  <c r="E39" i="48"/>
  <c r="I39" i="48"/>
  <c r="F13" i="50"/>
  <c r="F38" i="50"/>
  <c r="J38" i="50"/>
  <c r="F15" i="50"/>
  <c r="F40" i="50"/>
  <c r="J40" i="50"/>
  <c r="F16" i="50"/>
  <c r="F41" i="50"/>
  <c r="J41" i="50"/>
  <c r="F17" i="50"/>
  <c r="F42" i="50"/>
  <c r="J42" i="50"/>
  <c r="F18" i="50"/>
  <c r="F43" i="50"/>
  <c r="J43" i="50"/>
  <c r="F19" i="50"/>
  <c r="F44" i="50"/>
  <c r="J44" i="50"/>
  <c r="F20" i="50"/>
  <c r="F45" i="50"/>
  <c r="J45" i="50"/>
  <c r="F21" i="50"/>
  <c r="F46" i="50"/>
  <c r="J46" i="50"/>
  <c r="F22" i="50"/>
  <c r="F47" i="50"/>
  <c r="J47" i="50"/>
  <c r="F23" i="50"/>
  <c r="F48" i="50"/>
  <c r="J48" i="50"/>
  <c r="F24" i="50"/>
  <c r="F49" i="50"/>
  <c r="J49" i="50"/>
  <c r="F25" i="50"/>
  <c r="F50" i="50"/>
  <c r="J50" i="50"/>
  <c r="F26" i="50"/>
  <c r="F51" i="50"/>
  <c r="J51" i="50"/>
  <c r="F27" i="50"/>
  <c r="F52" i="50"/>
  <c r="J52" i="50"/>
  <c r="F28" i="50"/>
  <c r="F53" i="50"/>
  <c r="J53" i="50"/>
  <c r="F29" i="50"/>
  <c r="F54" i="50"/>
  <c r="J54" i="50"/>
  <c r="F30" i="50"/>
  <c r="F55" i="50"/>
  <c r="J55" i="50"/>
  <c r="J57" i="50"/>
  <c r="F14" i="53"/>
  <c r="E14" i="53"/>
  <c r="J50" i="53"/>
  <c r="I54" i="53"/>
  <c r="J53" i="53"/>
  <c r="I53" i="53"/>
  <c r="I52" i="53"/>
  <c r="J51" i="53"/>
  <c r="I51" i="53"/>
  <c r="I50" i="53"/>
  <c r="J49" i="53"/>
  <c r="I49" i="53"/>
  <c r="I46" i="53"/>
  <c r="J45" i="53"/>
  <c r="I45" i="53"/>
  <c r="I44" i="53"/>
  <c r="I42" i="53"/>
  <c r="J41" i="53"/>
  <c r="I41" i="53"/>
  <c r="F12" i="53"/>
  <c r="I66" i="47"/>
  <c r="J66" i="47"/>
  <c r="F14" i="47"/>
  <c r="F39" i="47"/>
  <c r="J39" i="47"/>
  <c r="E14" i="47"/>
  <c r="E39" i="47"/>
  <c r="I39" i="47"/>
  <c r="F14" i="52"/>
  <c r="E14" i="52"/>
  <c r="I66" i="4"/>
  <c r="J66" i="4"/>
  <c r="F39" i="2"/>
  <c r="J39" i="2"/>
  <c r="F39" i="27"/>
  <c r="J39" i="27"/>
  <c r="F14" i="4"/>
  <c r="F39" i="4"/>
  <c r="J39" i="4"/>
  <c r="E14" i="4"/>
  <c r="E39" i="4"/>
  <c r="I39" i="4"/>
  <c r="J66" i="3"/>
  <c r="I66" i="3"/>
  <c r="J39" i="3"/>
  <c r="I39" i="3"/>
  <c r="F39" i="3"/>
  <c r="E39" i="3"/>
  <c r="F14" i="3"/>
  <c r="E14" i="3"/>
  <c r="F14" i="2"/>
  <c r="E14" i="2"/>
  <c r="E39" i="2"/>
  <c r="I39" i="2"/>
  <c r="F14" i="27"/>
  <c r="E14" i="27"/>
  <c r="E39" i="27"/>
  <c r="I39" i="27"/>
  <c r="I84" i="29"/>
  <c r="J66" i="29"/>
  <c r="I66" i="29"/>
  <c r="F14" i="29"/>
  <c r="F39" i="29"/>
  <c r="J39" i="29"/>
  <c r="E14" i="29"/>
  <c r="E39" i="29"/>
  <c r="I39" i="29"/>
  <c r="J66" i="22"/>
  <c r="I66" i="22"/>
  <c r="F14" i="22"/>
  <c r="F39" i="22"/>
  <c r="J39" i="22"/>
  <c r="E14" i="22"/>
  <c r="E39" i="22"/>
  <c r="I39" i="22"/>
  <c r="F14" i="1"/>
  <c r="J66" i="1"/>
  <c r="I66" i="1"/>
  <c r="J84" i="28"/>
  <c r="J66" i="28"/>
  <c r="I66" i="28"/>
  <c r="F14" i="28"/>
  <c r="F39" i="28"/>
  <c r="J39" i="28"/>
  <c r="E14" i="28"/>
  <c r="E39" i="28"/>
  <c r="I39" i="28"/>
  <c r="E14" i="18"/>
  <c r="I66" i="18" s="1"/>
  <c r="E39" i="18"/>
  <c r="I39" i="18"/>
  <c r="F14" i="18"/>
  <c r="J66" i="18" s="1"/>
  <c r="F39" i="18"/>
  <c r="J39" i="18"/>
  <c r="F14" i="14"/>
  <c r="F39" i="14"/>
  <c r="J39" i="14"/>
  <c r="E14" i="14"/>
  <c r="E39" i="14"/>
  <c r="I39" i="14"/>
  <c r="F39" i="1"/>
  <c r="J39" i="1"/>
  <c r="E14" i="1"/>
  <c r="E39" i="1"/>
  <c r="I39" i="1"/>
  <c r="E26" i="52"/>
  <c r="I78" i="52"/>
  <c r="F30" i="52"/>
  <c r="J82" i="52"/>
  <c r="E30" i="52"/>
  <c r="I82" i="52"/>
  <c r="F29" i="52"/>
  <c r="F54" i="52"/>
  <c r="J54" i="52"/>
  <c r="E29" i="52"/>
  <c r="E54" i="52"/>
  <c r="I54" i="52"/>
  <c r="F28" i="52"/>
  <c r="F53" i="52"/>
  <c r="J53" i="52"/>
  <c r="E28" i="52"/>
  <c r="E53" i="52"/>
  <c r="I53" i="52"/>
  <c r="F27" i="52"/>
  <c r="J79" i="52"/>
  <c r="E27" i="52"/>
  <c r="E52" i="52"/>
  <c r="I52" i="52"/>
  <c r="F26" i="52"/>
  <c r="F51" i="52"/>
  <c r="J51" i="52"/>
  <c r="E51" i="52"/>
  <c r="I51" i="52"/>
  <c r="F25" i="52"/>
  <c r="F50" i="52"/>
  <c r="J50" i="52"/>
  <c r="E25" i="52"/>
  <c r="E50" i="52"/>
  <c r="I50" i="52"/>
  <c r="F24" i="52"/>
  <c r="F49" i="52"/>
  <c r="J49" i="52"/>
  <c r="E24" i="52"/>
  <c r="E49" i="52"/>
  <c r="I49" i="52"/>
  <c r="F23" i="52"/>
  <c r="J75" i="52"/>
  <c r="E23" i="52"/>
  <c r="I75" i="52"/>
  <c r="F22" i="52"/>
  <c r="J74" i="52"/>
  <c r="E22" i="52"/>
  <c r="E47" i="52"/>
  <c r="I47" i="52"/>
  <c r="F21" i="52"/>
  <c r="F46" i="52"/>
  <c r="J46" i="52"/>
  <c r="E21" i="52"/>
  <c r="E46" i="52"/>
  <c r="I46" i="52"/>
  <c r="F20" i="52"/>
  <c r="F45" i="52"/>
  <c r="J45" i="52"/>
  <c r="E20" i="52"/>
  <c r="E45" i="52"/>
  <c r="I45" i="52"/>
  <c r="F19" i="52"/>
  <c r="J71" i="52"/>
  <c r="E19" i="52"/>
  <c r="I71" i="52"/>
  <c r="F18" i="52"/>
  <c r="J70" i="52"/>
  <c r="E18" i="52"/>
  <c r="I70" i="52"/>
  <c r="F17" i="52"/>
  <c r="J69" i="52"/>
  <c r="E17" i="52"/>
  <c r="E42" i="52"/>
  <c r="I42" i="52"/>
  <c r="F16" i="52"/>
  <c r="F41" i="52"/>
  <c r="J41" i="52"/>
  <c r="E16" i="52"/>
  <c r="E41" i="52"/>
  <c r="I41" i="52"/>
  <c r="F15" i="52"/>
  <c r="J67" i="52"/>
  <c r="E15" i="52"/>
  <c r="I67" i="52"/>
  <c r="F13" i="52"/>
  <c r="J65" i="52"/>
  <c r="E13" i="52"/>
  <c r="I65" i="52"/>
  <c r="F12" i="52"/>
  <c r="E12" i="52"/>
  <c r="I64" i="52"/>
  <c r="E20" i="50"/>
  <c r="I72" i="50"/>
  <c r="E18" i="50"/>
  <c r="I70" i="50"/>
  <c r="E16" i="50"/>
  <c r="I68" i="50"/>
  <c r="E19" i="50"/>
  <c r="E44" i="50"/>
  <c r="I44" i="50"/>
  <c r="J82" i="50"/>
  <c r="E30" i="50"/>
  <c r="I82" i="50"/>
  <c r="J81" i="50"/>
  <c r="E29" i="50"/>
  <c r="E54" i="50"/>
  <c r="I54" i="50"/>
  <c r="E28" i="50"/>
  <c r="E53" i="50"/>
  <c r="I53" i="50"/>
  <c r="E27" i="50"/>
  <c r="I79" i="50"/>
  <c r="J78" i="50"/>
  <c r="E26" i="50"/>
  <c r="I78" i="50"/>
  <c r="J77" i="50"/>
  <c r="E25" i="50"/>
  <c r="E50" i="50"/>
  <c r="I50" i="50"/>
  <c r="E24" i="50"/>
  <c r="E49" i="50"/>
  <c r="I49" i="50"/>
  <c r="J75" i="50"/>
  <c r="E23" i="50"/>
  <c r="E48" i="50"/>
  <c r="I48" i="50"/>
  <c r="J74" i="50"/>
  <c r="E22" i="50"/>
  <c r="I74" i="50"/>
  <c r="J73" i="50"/>
  <c r="E21" i="50"/>
  <c r="E46" i="50"/>
  <c r="I46" i="50"/>
  <c r="E45" i="50"/>
  <c r="I45" i="50"/>
  <c r="J71" i="50"/>
  <c r="I71" i="50"/>
  <c r="J70" i="50"/>
  <c r="E43" i="50"/>
  <c r="I43" i="50"/>
  <c r="J69" i="50"/>
  <c r="E17" i="50"/>
  <c r="E42" i="50"/>
  <c r="I42" i="50"/>
  <c r="E41" i="50"/>
  <c r="I41" i="50"/>
  <c r="J67" i="50"/>
  <c r="E15" i="50"/>
  <c r="I67" i="50"/>
  <c r="E13" i="50"/>
  <c r="I65" i="50"/>
  <c r="F12" i="50"/>
  <c r="E12" i="50"/>
  <c r="I64" i="50"/>
  <c r="E28" i="49"/>
  <c r="I80" i="49"/>
  <c r="E27" i="49"/>
  <c r="I79" i="49"/>
  <c r="E52" i="49"/>
  <c r="I52" i="49"/>
  <c r="E19" i="49"/>
  <c r="E44" i="49"/>
  <c r="I44" i="49"/>
  <c r="F18" i="49"/>
  <c r="F43" i="49"/>
  <c r="J43" i="49"/>
  <c r="E18" i="49"/>
  <c r="E43" i="49"/>
  <c r="I43" i="49"/>
  <c r="F17" i="49"/>
  <c r="F42" i="49"/>
  <c r="J42" i="49"/>
  <c r="F30" i="49"/>
  <c r="F55" i="49"/>
  <c r="J55" i="49"/>
  <c r="E30" i="49"/>
  <c r="I82" i="49"/>
  <c r="F29" i="49"/>
  <c r="J81" i="49"/>
  <c r="E29" i="49"/>
  <c r="E54" i="49"/>
  <c r="I54" i="49"/>
  <c r="F28" i="49"/>
  <c r="F53" i="49"/>
  <c r="J53" i="49"/>
  <c r="E53" i="49"/>
  <c r="I53" i="49"/>
  <c r="F27" i="49"/>
  <c r="J79" i="49"/>
  <c r="F26" i="49"/>
  <c r="F51" i="49"/>
  <c r="J51" i="49"/>
  <c r="E26" i="49"/>
  <c r="E51" i="49"/>
  <c r="I51" i="49"/>
  <c r="F25" i="49"/>
  <c r="F50" i="49"/>
  <c r="J50" i="49"/>
  <c r="E25" i="49"/>
  <c r="E50" i="49"/>
  <c r="I50" i="49"/>
  <c r="F24" i="49"/>
  <c r="F49" i="49"/>
  <c r="J49" i="49"/>
  <c r="E24" i="49"/>
  <c r="E49" i="49"/>
  <c r="I49" i="49"/>
  <c r="F23" i="49"/>
  <c r="J75" i="49"/>
  <c r="E23" i="49"/>
  <c r="I75" i="49"/>
  <c r="F22" i="49"/>
  <c r="F47" i="49"/>
  <c r="J47" i="49"/>
  <c r="E22" i="49"/>
  <c r="E47" i="49"/>
  <c r="I47" i="49"/>
  <c r="F21" i="49"/>
  <c r="F46" i="49"/>
  <c r="J46" i="49"/>
  <c r="E21" i="49"/>
  <c r="E46" i="49"/>
  <c r="I46" i="49"/>
  <c r="F20" i="49"/>
  <c r="F45" i="49"/>
  <c r="J45" i="49"/>
  <c r="E20" i="49"/>
  <c r="E45" i="49"/>
  <c r="I45" i="49"/>
  <c r="F19" i="49"/>
  <c r="J71" i="49"/>
  <c r="I71" i="49"/>
  <c r="J70" i="49"/>
  <c r="I70" i="49"/>
  <c r="J69" i="49"/>
  <c r="E17" i="49"/>
  <c r="E42" i="49"/>
  <c r="I42" i="49"/>
  <c r="F16" i="49"/>
  <c r="F41" i="49"/>
  <c r="J41" i="49"/>
  <c r="E16" i="49"/>
  <c r="E41" i="49"/>
  <c r="I41" i="49"/>
  <c r="F15" i="49"/>
  <c r="J67" i="49"/>
  <c r="E15" i="49"/>
  <c r="I67" i="49"/>
  <c r="F13" i="49"/>
  <c r="F38" i="49"/>
  <c r="E13" i="49"/>
  <c r="E38" i="49"/>
  <c r="I38" i="49"/>
  <c r="F12" i="49"/>
  <c r="E12" i="49"/>
  <c r="E37" i="49"/>
  <c r="J78" i="48"/>
  <c r="F30" i="48"/>
  <c r="F55" i="48"/>
  <c r="J55" i="48"/>
  <c r="E30" i="48"/>
  <c r="I82" i="48"/>
  <c r="F29" i="48"/>
  <c r="J81" i="48"/>
  <c r="E29" i="48"/>
  <c r="E54" i="48"/>
  <c r="I54" i="48"/>
  <c r="F28" i="48"/>
  <c r="F53" i="48"/>
  <c r="J53" i="48"/>
  <c r="E28" i="48"/>
  <c r="E53" i="48"/>
  <c r="I53" i="48"/>
  <c r="F27" i="48"/>
  <c r="F52" i="48"/>
  <c r="J52" i="48"/>
  <c r="E27" i="48"/>
  <c r="I79" i="48"/>
  <c r="F26" i="48"/>
  <c r="F51" i="48"/>
  <c r="J51" i="48"/>
  <c r="E26" i="48"/>
  <c r="E51" i="48"/>
  <c r="I51" i="48"/>
  <c r="F25" i="48"/>
  <c r="F50" i="48"/>
  <c r="J50" i="48"/>
  <c r="E25" i="48"/>
  <c r="E50" i="48"/>
  <c r="I50" i="48"/>
  <c r="F24" i="48"/>
  <c r="F49" i="48"/>
  <c r="J49" i="48"/>
  <c r="E24" i="48"/>
  <c r="E49" i="48"/>
  <c r="I49" i="48"/>
  <c r="F23" i="48"/>
  <c r="J75" i="48"/>
  <c r="E23" i="48"/>
  <c r="I75" i="48"/>
  <c r="F22" i="48"/>
  <c r="F47" i="48"/>
  <c r="J47" i="48"/>
  <c r="E22" i="48"/>
  <c r="E47" i="48"/>
  <c r="I47" i="48"/>
  <c r="F21" i="48"/>
  <c r="F46" i="48"/>
  <c r="J46" i="48"/>
  <c r="E21" i="48"/>
  <c r="E46" i="48"/>
  <c r="I46" i="48"/>
  <c r="F20" i="48"/>
  <c r="F45" i="48"/>
  <c r="J45" i="48"/>
  <c r="E20" i="48"/>
  <c r="E45" i="48"/>
  <c r="I45" i="48"/>
  <c r="F19" i="48"/>
  <c r="J71" i="48"/>
  <c r="E19" i="48"/>
  <c r="E44" i="48"/>
  <c r="I44" i="48"/>
  <c r="F18" i="48"/>
  <c r="J70" i="48"/>
  <c r="E18" i="48"/>
  <c r="I70" i="48"/>
  <c r="F17" i="48"/>
  <c r="J69" i="48"/>
  <c r="E17" i="48"/>
  <c r="E42" i="48"/>
  <c r="I42" i="48"/>
  <c r="F16" i="48"/>
  <c r="F41" i="48"/>
  <c r="J41" i="48"/>
  <c r="E16" i="48"/>
  <c r="E41" i="48"/>
  <c r="I41" i="48"/>
  <c r="F15" i="48"/>
  <c r="J67" i="48"/>
  <c r="E15" i="48"/>
  <c r="E40" i="48"/>
  <c r="I40" i="48"/>
  <c r="F13" i="48"/>
  <c r="F38" i="48"/>
  <c r="E13" i="48"/>
  <c r="I65" i="48"/>
  <c r="F12" i="48"/>
  <c r="E12" i="48"/>
  <c r="I64" i="48"/>
  <c r="I79" i="47"/>
  <c r="F44" i="47"/>
  <c r="J44" i="47"/>
  <c r="E44" i="47"/>
  <c r="I44" i="47"/>
  <c r="F43" i="47"/>
  <c r="J43" i="47"/>
  <c r="E43" i="47"/>
  <c r="I43" i="47"/>
  <c r="F42" i="47"/>
  <c r="J42" i="47"/>
  <c r="F30" i="47"/>
  <c r="J82" i="47"/>
  <c r="E30" i="47"/>
  <c r="I82" i="47"/>
  <c r="F29" i="47"/>
  <c r="F54" i="47"/>
  <c r="J54" i="47"/>
  <c r="E29" i="47"/>
  <c r="E54" i="47"/>
  <c r="I54" i="47"/>
  <c r="F28" i="47"/>
  <c r="F53" i="47"/>
  <c r="J53" i="47"/>
  <c r="E28" i="47"/>
  <c r="E53" i="47"/>
  <c r="I53" i="47"/>
  <c r="F27" i="47"/>
  <c r="F52" i="47"/>
  <c r="J52" i="47"/>
  <c r="E27" i="47"/>
  <c r="E52" i="47"/>
  <c r="I52" i="47"/>
  <c r="F26" i="47"/>
  <c r="F51" i="47"/>
  <c r="J51" i="47"/>
  <c r="E26" i="47"/>
  <c r="E51" i="47"/>
  <c r="I51" i="47"/>
  <c r="F25" i="47"/>
  <c r="F50" i="47"/>
  <c r="J50" i="47"/>
  <c r="E25" i="47"/>
  <c r="E50" i="47"/>
  <c r="I50" i="47"/>
  <c r="F24" i="47"/>
  <c r="F49" i="47"/>
  <c r="J49" i="47"/>
  <c r="E24" i="47"/>
  <c r="E49" i="47"/>
  <c r="I49" i="47"/>
  <c r="F23" i="47"/>
  <c r="J75" i="47"/>
  <c r="E23" i="47"/>
  <c r="E48" i="47"/>
  <c r="I48" i="47"/>
  <c r="F22" i="47"/>
  <c r="F47" i="47"/>
  <c r="J47" i="47"/>
  <c r="E22" i="47"/>
  <c r="E47" i="47"/>
  <c r="I47" i="47"/>
  <c r="F21" i="47"/>
  <c r="F46" i="47"/>
  <c r="J46" i="47"/>
  <c r="E21" i="47"/>
  <c r="E46" i="47"/>
  <c r="I46" i="47"/>
  <c r="F20" i="47"/>
  <c r="F45" i="47"/>
  <c r="J45" i="47"/>
  <c r="E20" i="47"/>
  <c r="E45" i="47"/>
  <c r="I45" i="47"/>
  <c r="F19" i="47"/>
  <c r="J71" i="47"/>
  <c r="E19" i="47"/>
  <c r="I71" i="47"/>
  <c r="F18" i="47"/>
  <c r="J70" i="47"/>
  <c r="E18" i="47"/>
  <c r="I70" i="47"/>
  <c r="F17" i="47"/>
  <c r="J69" i="47"/>
  <c r="E17" i="47"/>
  <c r="E42" i="47"/>
  <c r="I42" i="47"/>
  <c r="F16" i="47"/>
  <c r="F41" i="47"/>
  <c r="J41" i="47"/>
  <c r="E16" i="47"/>
  <c r="E41" i="47"/>
  <c r="I41" i="47"/>
  <c r="F15" i="47"/>
  <c r="J67" i="47"/>
  <c r="E15" i="47"/>
  <c r="I67" i="47"/>
  <c r="F13" i="47"/>
  <c r="J65" i="47"/>
  <c r="E13" i="47"/>
  <c r="E38" i="47"/>
  <c r="I38" i="47"/>
  <c r="F12" i="47"/>
  <c r="E12" i="47"/>
  <c r="E37" i="47"/>
  <c r="I37" i="47"/>
  <c r="E26" i="46"/>
  <c r="I78" i="46"/>
  <c r="E21" i="46"/>
  <c r="I73" i="46"/>
  <c r="E20" i="46"/>
  <c r="I72" i="46"/>
  <c r="E19" i="46"/>
  <c r="I71" i="46"/>
  <c r="E12" i="46"/>
  <c r="I64" i="46"/>
  <c r="E46" i="46"/>
  <c r="I46" i="46"/>
  <c r="F19" i="46"/>
  <c r="F44" i="46"/>
  <c r="J44" i="46"/>
  <c r="E44" i="46"/>
  <c r="I44" i="46"/>
  <c r="E37" i="46"/>
  <c r="F30" i="46"/>
  <c r="F55" i="46"/>
  <c r="J55" i="46"/>
  <c r="E30" i="46"/>
  <c r="E55" i="46"/>
  <c r="I55" i="46"/>
  <c r="F29" i="46"/>
  <c r="J81" i="46"/>
  <c r="E29" i="46"/>
  <c r="I81" i="46"/>
  <c r="F28" i="46"/>
  <c r="F53" i="46"/>
  <c r="J53" i="46"/>
  <c r="E28" i="46"/>
  <c r="E53" i="46"/>
  <c r="I53" i="46"/>
  <c r="F27" i="46"/>
  <c r="J79" i="46"/>
  <c r="E27" i="46"/>
  <c r="E52" i="46"/>
  <c r="I52" i="46"/>
  <c r="F26" i="46"/>
  <c r="F51" i="46"/>
  <c r="J51" i="46"/>
  <c r="E51" i="46"/>
  <c r="I51" i="46"/>
  <c r="F25" i="46"/>
  <c r="F50" i="46"/>
  <c r="J50" i="46"/>
  <c r="E25" i="46"/>
  <c r="E50" i="46"/>
  <c r="I50" i="46"/>
  <c r="F24" i="46"/>
  <c r="F49" i="46"/>
  <c r="J49" i="46"/>
  <c r="E24" i="46"/>
  <c r="E49" i="46"/>
  <c r="I49" i="46"/>
  <c r="F23" i="46"/>
  <c r="F48" i="46"/>
  <c r="J48" i="46"/>
  <c r="E23" i="46"/>
  <c r="I75" i="46"/>
  <c r="F22" i="46"/>
  <c r="F47" i="46"/>
  <c r="J47" i="46"/>
  <c r="E22" i="46"/>
  <c r="E47" i="46"/>
  <c r="I47" i="46"/>
  <c r="F21" i="46"/>
  <c r="J73" i="46"/>
  <c r="F20" i="46"/>
  <c r="F45" i="46"/>
  <c r="J45" i="46"/>
  <c r="E45" i="46"/>
  <c r="I45" i="46"/>
  <c r="J71" i="46"/>
  <c r="F18" i="46"/>
  <c r="J70" i="46"/>
  <c r="E18" i="46"/>
  <c r="I70" i="46"/>
  <c r="F17" i="46"/>
  <c r="J69" i="46"/>
  <c r="E17" i="46"/>
  <c r="E42" i="46"/>
  <c r="I42" i="46"/>
  <c r="F16" i="46"/>
  <c r="F41" i="46"/>
  <c r="J41" i="46"/>
  <c r="E16" i="46"/>
  <c r="E41" i="46"/>
  <c r="I41" i="46"/>
  <c r="F15" i="46"/>
  <c r="F40" i="46"/>
  <c r="J40" i="46"/>
  <c r="E15" i="46"/>
  <c r="F13" i="46"/>
  <c r="J65" i="46"/>
  <c r="E13" i="46"/>
  <c r="E38" i="46"/>
  <c r="I38" i="46"/>
  <c r="F12" i="46"/>
  <c r="F13" i="43"/>
  <c r="F38" i="43"/>
  <c r="F15" i="43"/>
  <c r="F40" i="43"/>
  <c r="F16" i="43"/>
  <c r="F41" i="43"/>
  <c r="F17" i="43"/>
  <c r="F42" i="43"/>
  <c r="F18" i="43"/>
  <c r="F43" i="43"/>
  <c r="F19" i="43"/>
  <c r="F44" i="43"/>
  <c r="F20" i="43"/>
  <c r="F45" i="43"/>
  <c r="F21" i="43"/>
  <c r="F46" i="43"/>
  <c r="F22" i="43"/>
  <c r="F47" i="43"/>
  <c r="F23" i="43"/>
  <c r="F48" i="43"/>
  <c r="F24" i="43"/>
  <c r="F49" i="43"/>
  <c r="F25" i="43"/>
  <c r="F50" i="43"/>
  <c r="F26" i="43"/>
  <c r="F51" i="43"/>
  <c r="F27" i="43"/>
  <c r="F52" i="43"/>
  <c r="F28" i="43"/>
  <c r="F53" i="43"/>
  <c r="F29" i="43"/>
  <c r="F54" i="43"/>
  <c r="F30" i="43"/>
  <c r="F55" i="43"/>
  <c r="J38" i="43"/>
  <c r="J40" i="43"/>
  <c r="J41" i="43"/>
  <c r="J42" i="43"/>
  <c r="J43" i="43"/>
  <c r="J44" i="43"/>
  <c r="J45" i="43"/>
  <c r="J46" i="43"/>
  <c r="J47" i="43"/>
  <c r="J48" i="43"/>
  <c r="J49" i="43"/>
  <c r="J50" i="43"/>
  <c r="J51" i="43"/>
  <c r="J52" i="43"/>
  <c r="J53" i="43"/>
  <c r="J54" i="43"/>
  <c r="J55" i="43"/>
  <c r="J57" i="43"/>
  <c r="F57" i="43"/>
  <c r="E12" i="43"/>
  <c r="I64" i="43"/>
  <c r="E13" i="43"/>
  <c r="I65" i="43"/>
  <c r="E15" i="43"/>
  <c r="I67" i="43"/>
  <c r="E16" i="43"/>
  <c r="I68" i="43"/>
  <c r="E17" i="43"/>
  <c r="I69" i="43"/>
  <c r="E18" i="43"/>
  <c r="I70" i="43"/>
  <c r="E19" i="43"/>
  <c r="I71" i="43"/>
  <c r="E20" i="43"/>
  <c r="I72" i="43"/>
  <c r="E21" i="43"/>
  <c r="I73" i="43"/>
  <c r="E22" i="43"/>
  <c r="I74" i="43"/>
  <c r="E23" i="43"/>
  <c r="I75" i="43"/>
  <c r="E24" i="43"/>
  <c r="I76" i="43"/>
  <c r="E25" i="43"/>
  <c r="I77" i="43"/>
  <c r="E26" i="43"/>
  <c r="I78" i="43"/>
  <c r="E27" i="43"/>
  <c r="I79" i="43"/>
  <c r="E28" i="43"/>
  <c r="I80" i="43"/>
  <c r="E29" i="43"/>
  <c r="I81" i="43"/>
  <c r="E30" i="43"/>
  <c r="I82" i="43"/>
  <c r="I84" i="43"/>
  <c r="E37" i="43"/>
  <c r="E38" i="43"/>
  <c r="E40" i="43"/>
  <c r="E41" i="43"/>
  <c r="E42" i="43"/>
  <c r="E43" i="43"/>
  <c r="E44" i="43"/>
  <c r="E45" i="43"/>
  <c r="E46" i="43"/>
  <c r="E47" i="43"/>
  <c r="E48" i="43"/>
  <c r="E49" i="43"/>
  <c r="E50" i="43"/>
  <c r="E51" i="43"/>
  <c r="E52" i="43"/>
  <c r="E53" i="43"/>
  <c r="E54" i="43"/>
  <c r="E55" i="43"/>
  <c r="I37" i="43"/>
  <c r="I38" i="43"/>
  <c r="I40" i="43"/>
  <c r="I41" i="43"/>
  <c r="I42" i="43"/>
  <c r="I43" i="43"/>
  <c r="I44" i="43"/>
  <c r="I45" i="43"/>
  <c r="I46" i="43"/>
  <c r="I47" i="43"/>
  <c r="I48" i="43"/>
  <c r="I49" i="43"/>
  <c r="I50" i="43"/>
  <c r="I51" i="43"/>
  <c r="I52" i="43"/>
  <c r="I53" i="43"/>
  <c r="I54" i="43"/>
  <c r="I55" i="43"/>
  <c r="I57" i="43"/>
  <c r="E57" i="43"/>
  <c r="F13" i="40"/>
  <c r="J65" i="40"/>
  <c r="F15" i="40"/>
  <c r="J67" i="40"/>
  <c r="F16" i="40"/>
  <c r="J68" i="40"/>
  <c r="F17" i="40"/>
  <c r="J69" i="40"/>
  <c r="F18" i="40"/>
  <c r="J70" i="40"/>
  <c r="F19" i="40"/>
  <c r="J71" i="40"/>
  <c r="F20" i="40"/>
  <c r="J72" i="40"/>
  <c r="F21" i="40"/>
  <c r="J73" i="40"/>
  <c r="F22" i="40"/>
  <c r="J74" i="40"/>
  <c r="F23" i="40"/>
  <c r="J75" i="40"/>
  <c r="F24" i="40"/>
  <c r="J76" i="40"/>
  <c r="F25" i="40"/>
  <c r="J77" i="40"/>
  <c r="F26" i="40"/>
  <c r="J78" i="40"/>
  <c r="F27" i="40"/>
  <c r="J79" i="40"/>
  <c r="F28" i="40"/>
  <c r="J80" i="40"/>
  <c r="F29" i="40"/>
  <c r="J81" i="40"/>
  <c r="F30" i="40"/>
  <c r="J82" i="40"/>
  <c r="J84" i="40"/>
  <c r="F38" i="40"/>
  <c r="F40" i="40"/>
  <c r="F41" i="40"/>
  <c r="F42" i="40"/>
  <c r="F43" i="40"/>
  <c r="F44" i="40"/>
  <c r="F45" i="40"/>
  <c r="F46" i="40"/>
  <c r="F47" i="40"/>
  <c r="F48" i="40"/>
  <c r="F49" i="40"/>
  <c r="F50" i="40"/>
  <c r="F51" i="40"/>
  <c r="F52" i="40"/>
  <c r="F53" i="40"/>
  <c r="F54" i="40"/>
  <c r="F55" i="40"/>
  <c r="J38" i="40"/>
  <c r="J40" i="40"/>
  <c r="J41" i="40"/>
  <c r="J42" i="40"/>
  <c r="J43" i="40"/>
  <c r="J44" i="40"/>
  <c r="J45" i="40"/>
  <c r="J46" i="40"/>
  <c r="J47" i="40"/>
  <c r="J48" i="40"/>
  <c r="J49" i="40"/>
  <c r="J50" i="40"/>
  <c r="J51" i="40"/>
  <c r="J52" i="40"/>
  <c r="J53" i="40"/>
  <c r="J54" i="40"/>
  <c r="J55" i="40"/>
  <c r="J57" i="40"/>
  <c r="F57" i="40"/>
  <c r="E12" i="40"/>
  <c r="I64" i="40"/>
  <c r="E13" i="40"/>
  <c r="I65" i="40"/>
  <c r="E15" i="40"/>
  <c r="I67" i="40"/>
  <c r="E16" i="40"/>
  <c r="I68" i="40"/>
  <c r="E17" i="40"/>
  <c r="I69" i="40"/>
  <c r="E18" i="40"/>
  <c r="I70" i="40"/>
  <c r="E19" i="40"/>
  <c r="I71" i="40"/>
  <c r="E20" i="40"/>
  <c r="I72" i="40"/>
  <c r="E21" i="40"/>
  <c r="I73" i="40"/>
  <c r="E22" i="40"/>
  <c r="I74" i="40"/>
  <c r="E23" i="40"/>
  <c r="I75" i="40"/>
  <c r="E24" i="40"/>
  <c r="I76" i="40"/>
  <c r="E25" i="40"/>
  <c r="I77" i="40"/>
  <c r="E26" i="40"/>
  <c r="I78" i="40"/>
  <c r="E27" i="40"/>
  <c r="I79" i="40"/>
  <c r="E28" i="40"/>
  <c r="I80" i="40"/>
  <c r="E29" i="40"/>
  <c r="I81" i="40"/>
  <c r="E30" i="40"/>
  <c r="I82" i="40"/>
  <c r="I84" i="40"/>
  <c r="E37" i="40"/>
  <c r="E38" i="40"/>
  <c r="E40" i="40"/>
  <c r="E41" i="40"/>
  <c r="E42" i="40"/>
  <c r="E43" i="40"/>
  <c r="E44" i="40"/>
  <c r="E45" i="40"/>
  <c r="E46" i="40"/>
  <c r="E47" i="40"/>
  <c r="E48" i="40"/>
  <c r="E49" i="40"/>
  <c r="E50" i="40"/>
  <c r="E51" i="40"/>
  <c r="E52" i="40"/>
  <c r="E53" i="40"/>
  <c r="E54" i="40"/>
  <c r="E55" i="40"/>
  <c r="I37" i="40"/>
  <c r="I38" i="40"/>
  <c r="I40" i="40"/>
  <c r="I41" i="40"/>
  <c r="I42" i="40"/>
  <c r="I43" i="40"/>
  <c r="I44" i="40"/>
  <c r="I45" i="40"/>
  <c r="I46" i="40"/>
  <c r="I47" i="40"/>
  <c r="I48" i="40"/>
  <c r="I49" i="40"/>
  <c r="I50" i="40"/>
  <c r="I51" i="40"/>
  <c r="I52" i="40"/>
  <c r="I53" i="40"/>
  <c r="I54" i="40"/>
  <c r="I55" i="40"/>
  <c r="I57" i="40"/>
  <c r="E57" i="40"/>
  <c r="I78" i="45"/>
  <c r="F30" i="45"/>
  <c r="J82" i="45"/>
  <c r="E30" i="45"/>
  <c r="I82" i="45"/>
  <c r="F29" i="45"/>
  <c r="J81" i="45"/>
  <c r="E29" i="45"/>
  <c r="I81" i="45"/>
  <c r="F28" i="45"/>
  <c r="F53" i="45"/>
  <c r="J53" i="45"/>
  <c r="E28" i="45"/>
  <c r="E53" i="45"/>
  <c r="I53" i="45"/>
  <c r="F27" i="45"/>
  <c r="J79" i="45"/>
  <c r="E27" i="45"/>
  <c r="E52" i="45"/>
  <c r="I52" i="45"/>
  <c r="F26" i="45"/>
  <c r="J78" i="45"/>
  <c r="E26" i="45"/>
  <c r="E51" i="45"/>
  <c r="I51" i="45"/>
  <c r="F25" i="45"/>
  <c r="J77" i="45"/>
  <c r="E25" i="45"/>
  <c r="E50" i="45"/>
  <c r="I50" i="45"/>
  <c r="F24" i="45"/>
  <c r="F49" i="45"/>
  <c r="J49" i="45"/>
  <c r="E24" i="45"/>
  <c r="E49" i="45"/>
  <c r="I49" i="45"/>
  <c r="F23" i="45"/>
  <c r="J75" i="45"/>
  <c r="E23" i="45"/>
  <c r="I75" i="45"/>
  <c r="F22" i="45"/>
  <c r="J74" i="45"/>
  <c r="E22" i="45"/>
  <c r="I74" i="45"/>
  <c r="F21" i="45"/>
  <c r="J73" i="45"/>
  <c r="E21" i="45"/>
  <c r="E46" i="45"/>
  <c r="I46" i="45"/>
  <c r="F20" i="45"/>
  <c r="F45" i="45"/>
  <c r="J45" i="45"/>
  <c r="E20" i="45"/>
  <c r="E45" i="45"/>
  <c r="I45" i="45"/>
  <c r="F19" i="45"/>
  <c r="J71" i="45"/>
  <c r="E19" i="45"/>
  <c r="E44" i="45"/>
  <c r="I44" i="45"/>
  <c r="F18" i="45"/>
  <c r="J70" i="45"/>
  <c r="E18" i="45"/>
  <c r="E43" i="45"/>
  <c r="I43" i="45"/>
  <c r="F17" i="45"/>
  <c r="F42" i="45"/>
  <c r="J42" i="45"/>
  <c r="E17" i="45"/>
  <c r="E42" i="45"/>
  <c r="I42" i="45"/>
  <c r="F16" i="45"/>
  <c r="F41" i="45"/>
  <c r="J41" i="45"/>
  <c r="E16" i="45"/>
  <c r="E41" i="45"/>
  <c r="I41" i="45"/>
  <c r="F15" i="45"/>
  <c r="J67" i="45"/>
  <c r="E15" i="45"/>
  <c r="I67" i="45"/>
  <c r="F13" i="45"/>
  <c r="F38" i="45"/>
  <c r="E13" i="45"/>
  <c r="I65" i="45"/>
  <c r="F12" i="45"/>
  <c r="E12" i="45"/>
  <c r="I64" i="45"/>
  <c r="J79" i="43"/>
  <c r="J78" i="43"/>
  <c r="J77" i="43"/>
  <c r="J82" i="43"/>
  <c r="J81" i="43"/>
  <c r="J75" i="43"/>
  <c r="J74" i="43"/>
  <c r="J71" i="43"/>
  <c r="J70" i="43"/>
  <c r="J69" i="43"/>
  <c r="J67" i="43"/>
  <c r="J65" i="43"/>
  <c r="F12" i="43"/>
  <c r="F12" i="40"/>
  <c r="F30" i="38"/>
  <c r="J82" i="38"/>
  <c r="E30" i="38"/>
  <c r="I82" i="38"/>
  <c r="F29" i="38"/>
  <c r="J81" i="38"/>
  <c r="E29" i="38"/>
  <c r="I81" i="38"/>
  <c r="F28" i="38"/>
  <c r="F53" i="38"/>
  <c r="J53" i="38"/>
  <c r="E28" i="38"/>
  <c r="E53" i="38"/>
  <c r="I53" i="38"/>
  <c r="F27" i="38"/>
  <c r="J79" i="38"/>
  <c r="E27" i="38"/>
  <c r="I79" i="38"/>
  <c r="F26" i="38"/>
  <c r="J78" i="38"/>
  <c r="E26" i="38"/>
  <c r="E51" i="38"/>
  <c r="I51" i="38"/>
  <c r="F25" i="38"/>
  <c r="F50" i="38"/>
  <c r="J50" i="38"/>
  <c r="E25" i="38"/>
  <c r="E50" i="38"/>
  <c r="I50" i="38"/>
  <c r="F24" i="38"/>
  <c r="F49" i="38"/>
  <c r="J49" i="38"/>
  <c r="E24" i="38"/>
  <c r="E49" i="38"/>
  <c r="I49" i="38"/>
  <c r="F23" i="38"/>
  <c r="J75" i="38"/>
  <c r="E23" i="38"/>
  <c r="I75" i="38"/>
  <c r="F22" i="38"/>
  <c r="J74" i="38"/>
  <c r="E22" i="38"/>
  <c r="I74" i="38"/>
  <c r="F21" i="38"/>
  <c r="F46" i="38"/>
  <c r="J46" i="38"/>
  <c r="E21" i="38"/>
  <c r="I73" i="38"/>
  <c r="F20" i="38"/>
  <c r="F45" i="38"/>
  <c r="J45" i="38"/>
  <c r="E20" i="38"/>
  <c r="E45" i="38"/>
  <c r="I45" i="38"/>
  <c r="F19" i="38"/>
  <c r="J71" i="38"/>
  <c r="E19" i="38"/>
  <c r="I71" i="38"/>
  <c r="F18" i="38"/>
  <c r="J70" i="38"/>
  <c r="E18" i="38"/>
  <c r="E43" i="38"/>
  <c r="I43" i="38"/>
  <c r="F17" i="38"/>
  <c r="J69" i="38"/>
  <c r="E17" i="38"/>
  <c r="E42" i="38"/>
  <c r="I42" i="38"/>
  <c r="F16" i="38"/>
  <c r="F41" i="38"/>
  <c r="J41" i="38"/>
  <c r="E16" i="38"/>
  <c r="E41" i="38"/>
  <c r="I41" i="38"/>
  <c r="F15" i="38"/>
  <c r="J67" i="38"/>
  <c r="E15" i="38"/>
  <c r="I67" i="38"/>
  <c r="F13" i="38"/>
  <c r="J65" i="38"/>
  <c r="E13" i="38"/>
  <c r="I65" i="38"/>
  <c r="F12" i="38"/>
  <c r="E12" i="38"/>
  <c r="E37" i="38"/>
  <c r="I37" i="38"/>
  <c r="F30" i="37"/>
  <c r="J82" i="37"/>
  <c r="E30" i="37"/>
  <c r="I82" i="37"/>
  <c r="F29" i="37"/>
  <c r="J81" i="37"/>
  <c r="E29" i="37"/>
  <c r="E54" i="37"/>
  <c r="I54" i="37"/>
  <c r="F28" i="37"/>
  <c r="F53" i="37"/>
  <c r="J53" i="37"/>
  <c r="E28" i="37"/>
  <c r="E53" i="37"/>
  <c r="I53" i="37"/>
  <c r="F27" i="37"/>
  <c r="J79" i="37"/>
  <c r="E27" i="37"/>
  <c r="I79" i="37"/>
  <c r="F26" i="37"/>
  <c r="F51" i="37"/>
  <c r="J51" i="37"/>
  <c r="E26" i="37"/>
  <c r="E51" i="37"/>
  <c r="I51" i="37"/>
  <c r="F25" i="37"/>
  <c r="F50" i="37"/>
  <c r="J50" i="37"/>
  <c r="E25" i="37"/>
  <c r="E50" i="37"/>
  <c r="I50" i="37"/>
  <c r="F24" i="37"/>
  <c r="F49" i="37"/>
  <c r="J49" i="37"/>
  <c r="E24" i="37"/>
  <c r="E49" i="37"/>
  <c r="I49" i="37"/>
  <c r="F23" i="37"/>
  <c r="J75" i="37"/>
  <c r="E23" i="37"/>
  <c r="I75" i="37"/>
  <c r="F22" i="37"/>
  <c r="J74" i="37"/>
  <c r="E22" i="37"/>
  <c r="I74" i="37"/>
  <c r="F21" i="37"/>
  <c r="J73" i="37"/>
  <c r="E21" i="37"/>
  <c r="E46" i="37"/>
  <c r="I46" i="37"/>
  <c r="F20" i="37"/>
  <c r="F45" i="37"/>
  <c r="J45" i="37"/>
  <c r="E20" i="37"/>
  <c r="E45" i="37"/>
  <c r="I45" i="37"/>
  <c r="F19" i="37"/>
  <c r="J71" i="37"/>
  <c r="E19" i="37"/>
  <c r="I71" i="37"/>
  <c r="F18" i="37"/>
  <c r="J70" i="37"/>
  <c r="E18" i="37"/>
  <c r="I70" i="37"/>
  <c r="F17" i="37"/>
  <c r="J69" i="37"/>
  <c r="E17" i="37"/>
  <c r="E42" i="37"/>
  <c r="I42" i="37"/>
  <c r="F16" i="37"/>
  <c r="F41" i="37"/>
  <c r="J41" i="37"/>
  <c r="E16" i="37"/>
  <c r="E41" i="37"/>
  <c r="I41" i="37"/>
  <c r="F15" i="37"/>
  <c r="J67" i="37"/>
  <c r="E15" i="37"/>
  <c r="I67" i="37"/>
  <c r="F13" i="37"/>
  <c r="J65" i="37"/>
  <c r="E13" i="37"/>
  <c r="E38" i="37"/>
  <c r="I38" i="37"/>
  <c r="F12" i="37"/>
  <c r="E12" i="37"/>
  <c r="I64" i="37"/>
  <c r="F16" i="36"/>
  <c r="E16" i="36"/>
  <c r="R12" i="36" s="1"/>
  <c r="F14" i="36"/>
  <c r="E14" i="36"/>
  <c r="R10" i="36" s="1"/>
  <c r="E15" i="36"/>
  <c r="R11" i="36" s="1"/>
  <c r="F13" i="36"/>
  <c r="E12" i="10"/>
  <c r="I64" i="10"/>
  <c r="E13" i="10"/>
  <c r="I65" i="10"/>
  <c r="E15" i="10"/>
  <c r="I67" i="10"/>
  <c r="E16" i="10"/>
  <c r="I68" i="10"/>
  <c r="E17" i="10"/>
  <c r="I69" i="10"/>
  <c r="E18" i="10"/>
  <c r="I70" i="10"/>
  <c r="E19" i="10"/>
  <c r="I71" i="10"/>
  <c r="E20" i="10"/>
  <c r="I72" i="10"/>
  <c r="E21" i="10"/>
  <c r="I73" i="10"/>
  <c r="E22" i="10"/>
  <c r="I74" i="10"/>
  <c r="E23" i="10"/>
  <c r="I75" i="10"/>
  <c r="E24" i="10"/>
  <c r="I76" i="10"/>
  <c r="E25" i="10"/>
  <c r="I77" i="10"/>
  <c r="E26" i="10"/>
  <c r="I78" i="10"/>
  <c r="E27" i="10"/>
  <c r="I79" i="10"/>
  <c r="E28" i="10"/>
  <c r="I80" i="10"/>
  <c r="E29" i="10"/>
  <c r="I81" i="10"/>
  <c r="E30" i="10"/>
  <c r="I82" i="10"/>
  <c r="I84" i="10"/>
  <c r="F13" i="9"/>
  <c r="J65" i="9"/>
  <c r="F15" i="9"/>
  <c r="J67" i="9"/>
  <c r="F16" i="9"/>
  <c r="J68" i="9"/>
  <c r="F17" i="9"/>
  <c r="J69" i="9"/>
  <c r="F18" i="9"/>
  <c r="J70" i="9"/>
  <c r="F19" i="9"/>
  <c r="J71" i="9"/>
  <c r="F20" i="9"/>
  <c r="J72" i="9"/>
  <c r="F21" i="9"/>
  <c r="J73" i="9"/>
  <c r="F22" i="9"/>
  <c r="J74" i="9"/>
  <c r="F23" i="9"/>
  <c r="J75" i="9"/>
  <c r="F24" i="9"/>
  <c r="J76" i="9"/>
  <c r="F25" i="9"/>
  <c r="J77" i="9"/>
  <c r="F26" i="9"/>
  <c r="J78" i="9"/>
  <c r="F27" i="9"/>
  <c r="J79" i="9"/>
  <c r="F28" i="9"/>
  <c r="J80" i="9"/>
  <c r="F29" i="9"/>
  <c r="J81" i="9"/>
  <c r="F30" i="9"/>
  <c r="J82" i="9"/>
  <c r="J84" i="9"/>
  <c r="F38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J38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7" i="9"/>
  <c r="F57" i="9"/>
  <c r="E12" i="9"/>
  <c r="I64" i="9"/>
  <c r="E13" i="9"/>
  <c r="I65" i="9"/>
  <c r="E15" i="9"/>
  <c r="I67" i="9"/>
  <c r="E16" i="9"/>
  <c r="I68" i="9"/>
  <c r="E17" i="9"/>
  <c r="I69" i="9"/>
  <c r="E18" i="9"/>
  <c r="I70" i="9"/>
  <c r="E19" i="9"/>
  <c r="I71" i="9"/>
  <c r="E20" i="9"/>
  <c r="I72" i="9"/>
  <c r="E21" i="9"/>
  <c r="I73" i="9"/>
  <c r="E22" i="9"/>
  <c r="I74" i="9"/>
  <c r="E23" i="9"/>
  <c r="I75" i="9"/>
  <c r="E24" i="9"/>
  <c r="I76" i="9"/>
  <c r="E25" i="9"/>
  <c r="I77" i="9"/>
  <c r="E26" i="9"/>
  <c r="I78" i="9"/>
  <c r="E27" i="9"/>
  <c r="I79" i="9"/>
  <c r="E28" i="9"/>
  <c r="I80" i="9"/>
  <c r="E29" i="9"/>
  <c r="I81" i="9"/>
  <c r="E30" i="9"/>
  <c r="I82" i="9"/>
  <c r="I84" i="9"/>
  <c r="E37" i="9"/>
  <c r="E38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I37" i="9"/>
  <c r="I38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7" i="9"/>
  <c r="E57" i="9"/>
  <c r="F13" i="10"/>
  <c r="J65" i="10"/>
  <c r="F15" i="10"/>
  <c r="J67" i="10"/>
  <c r="F16" i="10"/>
  <c r="J68" i="10"/>
  <c r="F17" i="10"/>
  <c r="J69" i="10"/>
  <c r="F18" i="10"/>
  <c r="J70" i="10"/>
  <c r="F19" i="10"/>
  <c r="J71" i="10"/>
  <c r="F20" i="10"/>
  <c r="J72" i="10"/>
  <c r="F21" i="10"/>
  <c r="J73" i="10"/>
  <c r="F22" i="10"/>
  <c r="J74" i="10"/>
  <c r="F23" i="10"/>
  <c r="J75" i="10"/>
  <c r="F24" i="10"/>
  <c r="J76" i="10"/>
  <c r="F25" i="10"/>
  <c r="J77" i="10"/>
  <c r="F26" i="10"/>
  <c r="J78" i="10"/>
  <c r="F27" i="10"/>
  <c r="J79" i="10"/>
  <c r="F28" i="10"/>
  <c r="J80" i="10"/>
  <c r="F29" i="10"/>
  <c r="J81" i="10"/>
  <c r="F30" i="10"/>
  <c r="J82" i="10"/>
  <c r="J84" i="10"/>
  <c r="F38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J38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7" i="10"/>
  <c r="F57" i="10"/>
  <c r="E37" i="10"/>
  <c r="E38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I37" i="10"/>
  <c r="I38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7" i="10"/>
  <c r="E57" i="10"/>
  <c r="F13" i="8"/>
  <c r="J65" i="8"/>
  <c r="F15" i="8"/>
  <c r="J67" i="8"/>
  <c r="F16" i="8"/>
  <c r="J68" i="8"/>
  <c r="F17" i="8"/>
  <c r="J69" i="8"/>
  <c r="F18" i="8"/>
  <c r="J70" i="8"/>
  <c r="F19" i="8"/>
  <c r="J71" i="8"/>
  <c r="F20" i="8"/>
  <c r="J72" i="8"/>
  <c r="F21" i="8"/>
  <c r="J73" i="8"/>
  <c r="F22" i="8"/>
  <c r="J74" i="8"/>
  <c r="F23" i="8"/>
  <c r="J75" i="8"/>
  <c r="F24" i="8"/>
  <c r="J76" i="8"/>
  <c r="F25" i="8"/>
  <c r="J77" i="8"/>
  <c r="F26" i="8"/>
  <c r="J78" i="8"/>
  <c r="F27" i="8"/>
  <c r="J79" i="8"/>
  <c r="F28" i="8"/>
  <c r="J80" i="8"/>
  <c r="F29" i="8"/>
  <c r="J81" i="8"/>
  <c r="F30" i="8"/>
  <c r="J82" i="8"/>
  <c r="J84" i="8"/>
  <c r="F38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J38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7" i="8"/>
  <c r="F57" i="8"/>
  <c r="E12" i="8"/>
  <c r="I64" i="8"/>
  <c r="E13" i="8"/>
  <c r="I65" i="8"/>
  <c r="E15" i="8"/>
  <c r="I67" i="8"/>
  <c r="E16" i="8"/>
  <c r="I68" i="8"/>
  <c r="E17" i="8"/>
  <c r="I69" i="8"/>
  <c r="E18" i="8"/>
  <c r="I70" i="8"/>
  <c r="E19" i="8"/>
  <c r="I71" i="8"/>
  <c r="E20" i="8"/>
  <c r="I72" i="8"/>
  <c r="E21" i="8"/>
  <c r="I73" i="8"/>
  <c r="E22" i="8"/>
  <c r="I74" i="8"/>
  <c r="E23" i="8"/>
  <c r="I75" i="8"/>
  <c r="E24" i="8"/>
  <c r="I76" i="8"/>
  <c r="E25" i="8"/>
  <c r="I77" i="8"/>
  <c r="E26" i="8"/>
  <c r="I78" i="8"/>
  <c r="E27" i="8"/>
  <c r="I79" i="8"/>
  <c r="E28" i="8"/>
  <c r="I80" i="8"/>
  <c r="E29" i="8"/>
  <c r="I81" i="8"/>
  <c r="E30" i="8"/>
  <c r="I82" i="8"/>
  <c r="I84" i="8"/>
  <c r="E37" i="8"/>
  <c r="E38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I37" i="8"/>
  <c r="I38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7" i="8"/>
  <c r="E57" i="8"/>
  <c r="F13" i="7"/>
  <c r="J65" i="7"/>
  <c r="F15" i="7"/>
  <c r="J67" i="7"/>
  <c r="F16" i="7"/>
  <c r="J68" i="7"/>
  <c r="F17" i="7"/>
  <c r="J69" i="7"/>
  <c r="F18" i="7"/>
  <c r="J70" i="7"/>
  <c r="F19" i="7"/>
  <c r="J71" i="7"/>
  <c r="F20" i="7"/>
  <c r="J72" i="7"/>
  <c r="F21" i="7"/>
  <c r="J73" i="7"/>
  <c r="F22" i="7"/>
  <c r="J74" i="7"/>
  <c r="F23" i="7"/>
  <c r="J75" i="7"/>
  <c r="F24" i="7"/>
  <c r="J76" i="7"/>
  <c r="F25" i="7"/>
  <c r="J77" i="7"/>
  <c r="F26" i="7"/>
  <c r="J78" i="7"/>
  <c r="F27" i="7"/>
  <c r="J79" i="7"/>
  <c r="F28" i="7"/>
  <c r="J80" i="7"/>
  <c r="F29" i="7"/>
  <c r="J81" i="7"/>
  <c r="F30" i="7"/>
  <c r="J82" i="7"/>
  <c r="J84" i="7"/>
  <c r="F38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J38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7" i="7"/>
  <c r="F57" i="7"/>
  <c r="E12" i="7"/>
  <c r="I64" i="7"/>
  <c r="E13" i="7"/>
  <c r="I65" i="7"/>
  <c r="E15" i="7"/>
  <c r="I67" i="7"/>
  <c r="E16" i="7"/>
  <c r="I68" i="7"/>
  <c r="E17" i="7"/>
  <c r="I69" i="7"/>
  <c r="E18" i="7"/>
  <c r="I70" i="7"/>
  <c r="E19" i="7"/>
  <c r="I71" i="7"/>
  <c r="E20" i="7"/>
  <c r="I72" i="7"/>
  <c r="E21" i="7"/>
  <c r="I73" i="7"/>
  <c r="E22" i="7"/>
  <c r="I74" i="7"/>
  <c r="E23" i="7"/>
  <c r="I75" i="7"/>
  <c r="E24" i="7"/>
  <c r="I76" i="7"/>
  <c r="E25" i="7"/>
  <c r="I77" i="7"/>
  <c r="E26" i="7"/>
  <c r="I78" i="7"/>
  <c r="E27" i="7"/>
  <c r="I79" i="7"/>
  <c r="E28" i="7"/>
  <c r="I80" i="7"/>
  <c r="E29" i="7"/>
  <c r="I81" i="7"/>
  <c r="E30" i="7"/>
  <c r="I82" i="7"/>
  <c r="I84" i="7"/>
  <c r="E37" i="7"/>
  <c r="E38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I37" i="7"/>
  <c r="I38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7" i="7"/>
  <c r="E57" i="7"/>
  <c r="F13" i="19"/>
  <c r="J65" i="19"/>
  <c r="F15" i="19"/>
  <c r="J67" i="19"/>
  <c r="F16" i="19"/>
  <c r="J68" i="19"/>
  <c r="F17" i="19"/>
  <c r="J69" i="19"/>
  <c r="F18" i="19"/>
  <c r="J70" i="19"/>
  <c r="F19" i="19"/>
  <c r="J71" i="19"/>
  <c r="F20" i="19"/>
  <c r="J72" i="19"/>
  <c r="F21" i="19"/>
  <c r="J73" i="19"/>
  <c r="F22" i="19"/>
  <c r="J74" i="19"/>
  <c r="F23" i="19"/>
  <c r="J75" i="19"/>
  <c r="F24" i="19"/>
  <c r="J76" i="19"/>
  <c r="F25" i="19"/>
  <c r="J77" i="19"/>
  <c r="F26" i="19"/>
  <c r="J78" i="19"/>
  <c r="F27" i="19"/>
  <c r="J79" i="19"/>
  <c r="F28" i="19"/>
  <c r="J80" i="19"/>
  <c r="F29" i="19"/>
  <c r="J81" i="19"/>
  <c r="F30" i="19"/>
  <c r="J82" i="19"/>
  <c r="J84" i="19"/>
  <c r="F38" i="19"/>
  <c r="F40" i="19"/>
  <c r="F41" i="19"/>
  <c r="F42" i="19"/>
  <c r="F43" i="19"/>
  <c r="F44" i="19"/>
  <c r="F45" i="19"/>
  <c r="F46" i="19"/>
  <c r="F47" i="19"/>
  <c r="F48" i="19"/>
  <c r="F49" i="19"/>
  <c r="F50" i="19"/>
  <c r="F51" i="19"/>
  <c r="F52" i="19"/>
  <c r="F53" i="19"/>
  <c r="F54" i="19"/>
  <c r="F55" i="19"/>
  <c r="J38" i="19"/>
  <c r="J40" i="19"/>
  <c r="J41" i="19"/>
  <c r="J42" i="19"/>
  <c r="J43" i="19"/>
  <c r="J44" i="19"/>
  <c r="J45" i="19"/>
  <c r="J46" i="19"/>
  <c r="J47" i="19"/>
  <c r="J48" i="19"/>
  <c r="J49" i="19"/>
  <c r="J50" i="19"/>
  <c r="J51" i="19"/>
  <c r="J52" i="19"/>
  <c r="J53" i="19"/>
  <c r="J54" i="19"/>
  <c r="J55" i="19"/>
  <c r="J57" i="19"/>
  <c r="F57" i="19"/>
  <c r="E12" i="19"/>
  <c r="I64" i="19"/>
  <c r="E13" i="19"/>
  <c r="I65" i="19"/>
  <c r="E15" i="19"/>
  <c r="I67" i="19"/>
  <c r="E16" i="19"/>
  <c r="I68" i="19"/>
  <c r="E17" i="19"/>
  <c r="I69" i="19"/>
  <c r="E18" i="19"/>
  <c r="I70" i="19"/>
  <c r="E19" i="19"/>
  <c r="I71" i="19"/>
  <c r="E20" i="19"/>
  <c r="I72" i="19"/>
  <c r="E21" i="19"/>
  <c r="I73" i="19"/>
  <c r="E22" i="19"/>
  <c r="I74" i="19"/>
  <c r="E23" i="19"/>
  <c r="I75" i="19"/>
  <c r="E24" i="19"/>
  <c r="I76" i="19"/>
  <c r="E25" i="19"/>
  <c r="I77" i="19"/>
  <c r="E26" i="19"/>
  <c r="I78" i="19"/>
  <c r="E27" i="19"/>
  <c r="I79" i="19"/>
  <c r="E28" i="19"/>
  <c r="I80" i="19"/>
  <c r="E29" i="19"/>
  <c r="I81" i="19"/>
  <c r="E30" i="19"/>
  <c r="I82" i="19"/>
  <c r="I84" i="19"/>
  <c r="E37" i="19"/>
  <c r="E38" i="19"/>
  <c r="E40" i="19"/>
  <c r="E41" i="19"/>
  <c r="E42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I37" i="19"/>
  <c r="I38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52" i="19"/>
  <c r="I53" i="19"/>
  <c r="I54" i="19"/>
  <c r="I55" i="19"/>
  <c r="I57" i="19"/>
  <c r="E57" i="19"/>
  <c r="F13" i="12"/>
  <c r="J65" i="12"/>
  <c r="F15" i="12"/>
  <c r="J67" i="12"/>
  <c r="F16" i="12"/>
  <c r="J68" i="12"/>
  <c r="F17" i="12"/>
  <c r="J69" i="12"/>
  <c r="F18" i="12"/>
  <c r="J70" i="12"/>
  <c r="F19" i="12"/>
  <c r="J71" i="12"/>
  <c r="F20" i="12"/>
  <c r="J72" i="12"/>
  <c r="F21" i="12"/>
  <c r="J73" i="12"/>
  <c r="F22" i="12"/>
  <c r="J74" i="12"/>
  <c r="F23" i="12"/>
  <c r="J75" i="12"/>
  <c r="F24" i="12"/>
  <c r="J76" i="12"/>
  <c r="F25" i="12"/>
  <c r="J77" i="12"/>
  <c r="F26" i="12"/>
  <c r="J78" i="12"/>
  <c r="F27" i="12"/>
  <c r="J79" i="12"/>
  <c r="F28" i="12"/>
  <c r="J80" i="12"/>
  <c r="F29" i="12"/>
  <c r="J81" i="12"/>
  <c r="F30" i="12"/>
  <c r="J82" i="12"/>
  <c r="J84" i="12"/>
  <c r="F38" i="12"/>
  <c r="F40" i="12"/>
  <c r="F41" i="12"/>
  <c r="F42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F55" i="12"/>
  <c r="J38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7" i="12"/>
  <c r="F57" i="12"/>
  <c r="E12" i="12"/>
  <c r="I64" i="12"/>
  <c r="E13" i="12"/>
  <c r="I65" i="12"/>
  <c r="E15" i="12"/>
  <c r="I67" i="12"/>
  <c r="E16" i="12"/>
  <c r="I68" i="12"/>
  <c r="E17" i="12"/>
  <c r="I69" i="12"/>
  <c r="E18" i="12"/>
  <c r="I70" i="12"/>
  <c r="E19" i="12"/>
  <c r="I71" i="12"/>
  <c r="E20" i="12"/>
  <c r="I72" i="12"/>
  <c r="E21" i="12"/>
  <c r="I73" i="12"/>
  <c r="E22" i="12"/>
  <c r="I74" i="12"/>
  <c r="E23" i="12"/>
  <c r="I75" i="12"/>
  <c r="E24" i="12"/>
  <c r="I76" i="12"/>
  <c r="E25" i="12"/>
  <c r="I77" i="12"/>
  <c r="E26" i="12"/>
  <c r="I78" i="12"/>
  <c r="E27" i="12"/>
  <c r="I79" i="12"/>
  <c r="E28" i="12"/>
  <c r="I80" i="12"/>
  <c r="E29" i="12"/>
  <c r="I81" i="12"/>
  <c r="E30" i="12"/>
  <c r="I82" i="12"/>
  <c r="I84" i="12"/>
  <c r="E37" i="12"/>
  <c r="E38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I37" i="12"/>
  <c r="I38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7" i="12"/>
  <c r="E57" i="12"/>
  <c r="F30" i="20"/>
  <c r="J82" i="20"/>
  <c r="E30" i="20"/>
  <c r="I82" i="20"/>
  <c r="F29" i="20"/>
  <c r="J81" i="20"/>
  <c r="E29" i="20"/>
  <c r="I81" i="20"/>
  <c r="F28" i="20"/>
  <c r="J80" i="20"/>
  <c r="E28" i="20"/>
  <c r="I80" i="20"/>
  <c r="F27" i="20"/>
  <c r="J79" i="20"/>
  <c r="E27" i="20"/>
  <c r="I79" i="20"/>
  <c r="F25" i="20"/>
  <c r="J77" i="20"/>
  <c r="E25" i="20"/>
  <c r="I77" i="20"/>
  <c r="F24" i="20"/>
  <c r="J76" i="20"/>
  <c r="E24" i="20"/>
  <c r="I76" i="20"/>
  <c r="F23" i="20"/>
  <c r="J75" i="20"/>
  <c r="E23" i="20"/>
  <c r="I75" i="20"/>
  <c r="F22" i="20"/>
  <c r="J74" i="20"/>
  <c r="E22" i="20"/>
  <c r="I74" i="20"/>
  <c r="F21" i="20"/>
  <c r="J73" i="20"/>
  <c r="E21" i="20"/>
  <c r="I73" i="20"/>
  <c r="F20" i="20"/>
  <c r="J72" i="20"/>
  <c r="E20" i="20"/>
  <c r="I72" i="20"/>
  <c r="F19" i="20"/>
  <c r="J71" i="20"/>
  <c r="E19" i="20"/>
  <c r="I71" i="20"/>
  <c r="F18" i="20"/>
  <c r="J70" i="20"/>
  <c r="E18" i="20"/>
  <c r="I70" i="20"/>
  <c r="F17" i="20"/>
  <c r="J69" i="20"/>
  <c r="E17" i="20"/>
  <c r="I69" i="20"/>
  <c r="F16" i="20"/>
  <c r="J68" i="20"/>
  <c r="E16" i="20"/>
  <c r="I68" i="20"/>
  <c r="F15" i="20"/>
  <c r="J67" i="20"/>
  <c r="E15" i="20"/>
  <c r="I67" i="20"/>
  <c r="F13" i="20"/>
  <c r="J65" i="20"/>
  <c r="E13" i="20"/>
  <c r="I65" i="20"/>
  <c r="E12" i="20"/>
  <c r="I64" i="20"/>
  <c r="I67" i="29"/>
  <c r="J65" i="29"/>
  <c r="I65" i="22"/>
  <c r="J69" i="22"/>
  <c r="F30" i="29"/>
  <c r="F55" i="29"/>
  <c r="J55" i="29"/>
  <c r="E30" i="29"/>
  <c r="E55" i="29"/>
  <c r="I55" i="29"/>
  <c r="F29" i="29"/>
  <c r="F54" i="29"/>
  <c r="J54" i="29"/>
  <c r="E29" i="29"/>
  <c r="E54" i="29"/>
  <c r="I54" i="29"/>
  <c r="F28" i="29"/>
  <c r="F53" i="29"/>
  <c r="J53" i="29"/>
  <c r="E28" i="29"/>
  <c r="E53" i="29"/>
  <c r="I53" i="29"/>
  <c r="F27" i="29"/>
  <c r="F52" i="29"/>
  <c r="J52" i="29"/>
  <c r="E27" i="29"/>
  <c r="E52" i="29"/>
  <c r="I52" i="29"/>
  <c r="F26" i="29"/>
  <c r="F51" i="29"/>
  <c r="J51" i="29"/>
  <c r="E26" i="29"/>
  <c r="E51" i="29"/>
  <c r="I51" i="29"/>
  <c r="F25" i="29"/>
  <c r="F50" i="29"/>
  <c r="J50" i="29"/>
  <c r="E25" i="29"/>
  <c r="E50" i="29"/>
  <c r="I50" i="29"/>
  <c r="F24" i="29"/>
  <c r="F49" i="29"/>
  <c r="J49" i="29"/>
  <c r="E24" i="29"/>
  <c r="E49" i="29"/>
  <c r="I49" i="29"/>
  <c r="F23" i="29"/>
  <c r="F48" i="29"/>
  <c r="J48" i="29"/>
  <c r="E23" i="29"/>
  <c r="E48" i="29"/>
  <c r="I48" i="29"/>
  <c r="F22" i="29"/>
  <c r="F47" i="29"/>
  <c r="J47" i="29"/>
  <c r="E22" i="29"/>
  <c r="E47" i="29"/>
  <c r="I47" i="29"/>
  <c r="F21" i="29"/>
  <c r="F46" i="29"/>
  <c r="J46" i="29"/>
  <c r="E21" i="29"/>
  <c r="E46" i="29"/>
  <c r="I46" i="29"/>
  <c r="F20" i="29"/>
  <c r="F45" i="29"/>
  <c r="J45" i="29"/>
  <c r="E20" i="29"/>
  <c r="E45" i="29"/>
  <c r="I45" i="29"/>
  <c r="F19" i="29"/>
  <c r="F44" i="29"/>
  <c r="J44" i="29"/>
  <c r="E19" i="29"/>
  <c r="E44" i="29"/>
  <c r="I44" i="29"/>
  <c r="F18" i="29"/>
  <c r="F43" i="29"/>
  <c r="J43" i="29"/>
  <c r="E18" i="29"/>
  <c r="I70" i="29"/>
  <c r="F17" i="29"/>
  <c r="F42" i="29"/>
  <c r="J42" i="29"/>
  <c r="E17" i="29"/>
  <c r="E42" i="29"/>
  <c r="I42" i="29"/>
  <c r="F16" i="29"/>
  <c r="J68" i="29"/>
  <c r="E16" i="29"/>
  <c r="E41" i="29"/>
  <c r="I41" i="29"/>
  <c r="F15" i="29"/>
  <c r="F40" i="29"/>
  <c r="J40" i="29"/>
  <c r="E15" i="29"/>
  <c r="E40" i="29"/>
  <c r="I40" i="29"/>
  <c r="F13" i="29"/>
  <c r="F38" i="29"/>
  <c r="E13" i="29"/>
  <c r="E38" i="29"/>
  <c r="I38" i="29"/>
  <c r="F12" i="29"/>
  <c r="E12" i="29"/>
  <c r="E37" i="29"/>
  <c r="F42" i="28"/>
  <c r="J42" i="28"/>
  <c r="E42" i="28"/>
  <c r="I42" i="28"/>
  <c r="F41" i="28"/>
  <c r="J41" i="28"/>
  <c r="F30" i="28"/>
  <c r="F55" i="28"/>
  <c r="J55" i="28"/>
  <c r="E30" i="28"/>
  <c r="E55" i="28"/>
  <c r="I55" i="28"/>
  <c r="F29" i="28"/>
  <c r="F54" i="28"/>
  <c r="J54" i="28"/>
  <c r="E29" i="28"/>
  <c r="E54" i="28"/>
  <c r="I54" i="28"/>
  <c r="F28" i="28"/>
  <c r="F53" i="28"/>
  <c r="J53" i="28"/>
  <c r="E28" i="28"/>
  <c r="E53" i="28"/>
  <c r="I53" i="28"/>
  <c r="F27" i="28"/>
  <c r="F52" i="28"/>
  <c r="J52" i="28"/>
  <c r="E27" i="28"/>
  <c r="E52" i="28"/>
  <c r="I52" i="28"/>
  <c r="F26" i="28"/>
  <c r="F51" i="28"/>
  <c r="J51" i="28"/>
  <c r="E26" i="28"/>
  <c r="I78" i="28"/>
  <c r="F25" i="28"/>
  <c r="F50" i="28"/>
  <c r="J50" i="28"/>
  <c r="E25" i="28"/>
  <c r="E50" i="28"/>
  <c r="I50" i="28"/>
  <c r="F24" i="28"/>
  <c r="F49" i="28"/>
  <c r="J49" i="28"/>
  <c r="E24" i="28"/>
  <c r="E49" i="28"/>
  <c r="I49" i="28"/>
  <c r="F23" i="28"/>
  <c r="F48" i="28"/>
  <c r="J48" i="28"/>
  <c r="E23" i="28"/>
  <c r="E48" i="28"/>
  <c r="I48" i="28"/>
  <c r="F22" i="28"/>
  <c r="F47" i="28"/>
  <c r="J47" i="28"/>
  <c r="E22" i="28"/>
  <c r="E47" i="28"/>
  <c r="I47" i="28"/>
  <c r="F21" i="28"/>
  <c r="F46" i="28"/>
  <c r="J46" i="28"/>
  <c r="E21" i="28"/>
  <c r="E46" i="28"/>
  <c r="I46" i="28"/>
  <c r="F20" i="28"/>
  <c r="F45" i="28"/>
  <c r="J45" i="28"/>
  <c r="E20" i="28"/>
  <c r="E45" i="28"/>
  <c r="I45" i="28"/>
  <c r="F19" i="28"/>
  <c r="F44" i="28"/>
  <c r="J44" i="28"/>
  <c r="E19" i="28"/>
  <c r="E44" i="28"/>
  <c r="I44" i="28"/>
  <c r="F18" i="28"/>
  <c r="F43" i="28"/>
  <c r="J43" i="28"/>
  <c r="E18" i="28"/>
  <c r="E43" i="28"/>
  <c r="I43" i="28"/>
  <c r="F17" i="28"/>
  <c r="J69" i="28"/>
  <c r="E17" i="28"/>
  <c r="I69" i="28"/>
  <c r="F16" i="28"/>
  <c r="J68" i="28"/>
  <c r="E16" i="28"/>
  <c r="E41" i="28"/>
  <c r="I41" i="28"/>
  <c r="F15" i="28"/>
  <c r="F40" i="28"/>
  <c r="J40" i="28"/>
  <c r="E15" i="28"/>
  <c r="E40" i="28"/>
  <c r="I40" i="28"/>
  <c r="F13" i="28"/>
  <c r="F38" i="28"/>
  <c r="E13" i="28"/>
  <c r="E38" i="28"/>
  <c r="I38" i="28"/>
  <c r="F12" i="28"/>
  <c r="E12" i="28"/>
  <c r="E37" i="28"/>
  <c r="E43" i="27"/>
  <c r="I43" i="27"/>
  <c r="F42" i="27"/>
  <c r="J42" i="27"/>
  <c r="F41" i="27"/>
  <c r="J41" i="27"/>
  <c r="F30" i="27"/>
  <c r="F55" i="27"/>
  <c r="J55" i="27"/>
  <c r="E30" i="27"/>
  <c r="E55" i="27"/>
  <c r="I55" i="27"/>
  <c r="F29" i="27"/>
  <c r="F54" i="27"/>
  <c r="J54" i="27"/>
  <c r="E29" i="27"/>
  <c r="E54" i="27"/>
  <c r="I54" i="27"/>
  <c r="F28" i="27"/>
  <c r="F53" i="27"/>
  <c r="J53" i="27"/>
  <c r="E28" i="27"/>
  <c r="E53" i="27"/>
  <c r="I53" i="27"/>
  <c r="F27" i="27"/>
  <c r="F52" i="27"/>
  <c r="J52" i="27"/>
  <c r="E27" i="27"/>
  <c r="E52" i="27"/>
  <c r="I52" i="27"/>
  <c r="F26" i="27"/>
  <c r="F51" i="27"/>
  <c r="J51" i="27"/>
  <c r="E26" i="27"/>
  <c r="E51" i="27"/>
  <c r="I51" i="27"/>
  <c r="F25" i="27"/>
  <c r="F50" i="27"/>
  <c r="J50" i="27"/>
  <c r="E25" i="27"/>
  <c r="E50" i="27"/>
  <c r="I50" i="27"/>
  <c r="F24" i="27"/>
  <c r="F49" i="27"/>
  <c r="J49" i="27"/>
  <c r="E24" i="27"/>
  <c r="E49" i="27"/>
  <c r="I49" i="27"/>
  <c r="F23" i="27"/>
  <c r="F48" i="27"/>
  <c r="J48" i="27"/>
  <c r="E23" i="27"/>
  <c r="E48" i="27"/>
  <c r="I48" i="27"/>
  <c r="F22" i="27"/>
  <c r="F47" i="27"/>
  <c r="J47" i="27"/>
  <c r="E22" i="27"/>
  <c r="E47" i="27"/>
  <c r="I47" i="27"/>
  <c r="F21" i="27"/>
  <c r="F46" i="27"/>
  <c r="J46" i="27"/>
  <c r="E21" i="27"/>
  <c r="E46" i="27"/>
  <c r="I46" i="27"/>
  <c r="F20" i="27"/>
  <c r="F45" i="27"/>
  <c r="J45" i="27"/>
  <c r="E20" i="27"/>
  <c r="E45" i="27"/>
  <c r="I45" i="27"/>
  <c r="F19" i="27"/>
  <c r="F44" i="27"/>
  <c r="J44" i="27"/>
  <c r="E19" i="27"/>
  <c r="E44" i="27"/>
  <c r="I44" i="27"/>
  <c r="F18" i="27"/>
  <c r="F43" i="27"/>
  <c r="J43" i="27"/>
  <c r="E18" i="27"/>
  <c r="I70" i="27"/>
  <c r="F17" i="27"/>
  <c r="J69" i="27"/>
  <c r="E17" i="27"/>
  <c r="E42" i="27"/>
  <c r="I42" i="27"/>
  <c r="F16" i="27"/>
  <c r="J68" i="27"/>
  <c r="E16" i="27"/>
  <c r="I68" i="27"/>
  <c r="F15" i="27"/>
  <c r="F40" i="27"/>
  <c r="J40" i="27"/>
  <c r="E15" i="27"/>
  <c r="E40" i="27"/>
  <c r="I40" i="27"/>
  <c r="F13" i="27"/>
  <c r="F38" i="27"/>
  <c r="E13" i="27"/>
  <c r="E38" i="27"/>
  <c r="I38" i="27"/>
  <c r="F12" i="27"/>
  <c r="E12" i="27"/>
  <c r="E37" i="27"/>
  <c r="F30" i="22"/>
  <c r="F55" i="22"/>
  <c r="J55" i="22"/>
  <c r="E30" i="22"/>
  <c r="E55" i="22"/>
  <c r="I55" i="22"/>
  <c r="F29" i="22"/>
  <c r="F54" i="22"/>
  <c r="J54" i="22"/>
  <c r="E29" i="22"/>
  <c r="E54" i="22"/>
  <c r="I54" i="22"/>
  <c r="F28" i="22"/>
  <c r="F53" i="22"/>
  <c r="J53" i="22"/>
  <c r="E28" i="22"/>
  <c r="E53" i="22"/>
  <c r="I53" i="22"/>
  <c r="F27" i="22"/>
  <c r="F52" i="22"/>
  <c r="J52" i="22"/>
  <c r="E27" i="22"/>
  <c r="E52" i="22"/>
  <c r="I52" i="22"/>
  <c r="F26" i="22"/>
  <c r="F51" i="22"/>
  <c r="J51" i="22"/>
  <c r="E26" i="22"/>
  <c r="E51" i="22"/>
  <c r="I51" i="22"/>
  <c r="F25" i="22"/>
  <c r="F50" i="22"/>
  <c r="J50" i="22"/>
  <c r="E25" i="22"/>
  <c r="E50" i="22"/>
  <c r="I50" i="22"/>
  <c r="F24" i="22"/>
  <c r="F49" i="22"/>
  <c r="J49" i="22"/>
  <c r="E24" i="22"/>
  <c r="E49" i="22"/>
  <c r="I49" i="22"/>
  <c r="F23" i="22"/>
  <c r="F48" i="22"/>
  <c r="J48" i="22"/>
  <c r="E23" i="22"/>
  <c r="E48" i="22"/>
  <c r="I48" i="22"/>
  <c r="F22" i="22"/>
  <c r="F47" i="22"/>
  <c r="J47" i="22"/>
  <c r="E22" i="22"/>
  <c r="E47" i="22"/>
  <c r="I47" i="22"/>
  <c r="F21" i="22"/>
  <c r="F46" i="22"/>
  <c r="J46" i="22"/>
  <c r="E21" i="22"/>
  <c r="E46" i="22"/>
  <c r="I46" i="22"/>
  <c r="F20" i="22"/>
  <c r="F45" i="22"/>
  <c r="J45" i="22"/>
  <c r="E20" i="22"/>
  <c r="E45" i="22"/>
  <c r="I45" i="22"/>
  <c r="F19" i="22"/>
  <c r="F44" i="22"/>
  <c r="J44" i="22"/>
  <c r="E19" i="22"/>
  <c r="E44" i="22"/>
  <c r="I44" i="22"/>
  <c r="F18" i="22"/>
  <c r="F43" i="22"/>
  <c r="J43" i="22"/>
  <c r="E18" i="22"/>
  <c r="E43" i="22"/>
  <c r="I43" i="22"/>
  <c r="F17" i="22"/>
  <c r="F42" i="22"/>
  <c r="J42" i="22"/>
  <c r="E17" i="22"/>
  <c r="E42" i="22"/>
  <c r="I42" i="22"/>
  <c r="F16" i="22"/>
  <c r="F41" i="22"/>
  <c r="J41" i="22"/>
  <c r="E16" i="22"/>
  <c r="E41" i="22"/>
  <c r="I41" i="22"/>
  <c r="F15" i="22"/>
  <c r="F40" i="22"/>
  <c r="J40" i="22"/>
  <c r="E15" i="22"/>
  <c r="E40" i="22"/>
  <c r="F13" i="22"/>
  <c r="F38" i="22"/>
  <c r="E13" i="22"/>
  <c r="E38" i="22"/>
  <c r="I38" i="22"/>
  <c r="F12" i="22"/>
  <c r="E12" i="22"/>
  <c r="E37" i="22"/>
  <c r="I37" i="22"/>
  <c r="F42" i="20"/>
  <c r="J42" i="20"/>
  <c r="F41" i="20"/>
  <c r="J41" i="20"/>
  <c r="F55" i="20"/>
  <c r="J55" i="20"/>
  <c r="E55" i="20"/>
  <c r="I55" i="20"/>
  <c r="F54" i="20"/>
  <c r="J54" i="20"/>
  <c r="E54" i="20"/>
  <c r="I54" i="20"/>
  <c r="F53" i="20"/>
  <c r="J53" i="20"/>
  <c r="E53" i="20"/>
  <c r="I53" i="20"/>
  <c r="F52" i="20"/>
  <c r="J52" i="20"/>
  <c r="E52" i="20"/>
  <c r="I52" i="20"/>
  <c r="F26" i="20"/>
  <c r="F51" i="20"/>
  <c r="J51" i="20"/>
  <c r="E26" i="20"/>
  <c r="I78" i="20"/>
  <c r="F50" i="20"/>
  <c r="J50" i="20"/>
  <c r="E50" i="20"/>
  <c r="I50" i="20"/>
  <c r="F49" i="20"/>
  <c r="J49" i="20"/>
  <c r="E49" i="20"/>
  <c r="I49" i="20"/>
  <c r="F48" i="20"/>
  <c r="J48" i="20"/>
  <c r="E48" i="20"/>
  <c r="I48" i="20"/>
  <c r="F47" i="20"/>
  <c r="J47" i="20"/>
  <c r="E47" i="20"/>
  <c r="I47" i="20"/>
  <c r="F46" i="20"/>
  <c r="J46" i="20"/>
  <c r="E46" i="20"/>
  <c r="I46" i="20"/>
  <c r="F45" i="20"/>
  <c r="J45" i="20"/>
  <c r="E45" i="20"/>
  <c r="I45" i="20"/>
  <c r="F44" i="20"/>
  <c r="J44" i="20"/>
  <c r="E44" i="20"/>
  <c r="I44" i="20"/>
  <c r="F43" i="20"/>
  <c r="J43" i="20"/>
  <c r="E43" i="20"/>
  <c r="I43" i="20"/>
  <c r="E42" i="20"/>
  <c r="I42" i="20"/>
  <c r="E41" i="20"/>
  <c r="I41" i="20"/>
  <c r="F40" i="20"/>
  <c r="J40" i="20"/>
  <c r="E40" i="20"/>
  <c r="I40" i="20"/>
  <c r="F38" i="20"/>
  <c r="E38" i="20"/>
  <c r="I38" i="20"/>
  <c r="F12" i="20"/>
  <c r="E37" i="20"/>
  <c r="F12" i="19"/>
  <c r="F40" i="38"/>
  <c r="J40" i="38"/>
  <c r="E40" i="38"/>
  <c r="I40" i="38"/>
  <c r="I78" i="38"/>
  <c r="F42" i="38"/>
  <c r="J42" i="38"/>
  <c r="E52" i="38"/>
  <c r="I52" i="38"/>
  <c r="I70" i="38"/>
  <c r="E44" i="37"/>
  <c r="I44" i="37"/>
  <c r="I78" i="37"/>
  <c r="E43" i="52"/>
  <c r="I43" i="52"/>
  <c r="F43" i="52"/>
  <c r="J43" i="52"/>
  <c r="I70" i="45"/>
  <c r="I80" i="48"/>
  <c r="I47" i="53"/>
  <c r="I76" i="50"/>
  <c r="E47" i="50"/>
  <c r="I47" i="50"/>
  <c r="J72" i="50"/>
  <c r="I79" i="46"/>
  <c r="F52" i="46"/>
  <c r="J52" i="46"/>
  <c r="J42" i="53"/>
  <c r="J44" i="53"/>
  <c r="J46" i="53"/>
  <c r="J52" i="53"/>
  <c r="I37" i="53"/>
  <c r="J54" i="53"/>
  <c r="I55" i="53"/>
  <c r="I38" i="53"/>
  <c r="I43" i="53"/>
  <c r="J43" i="53"/>
  <c r="J47" i="53"/>
  <c r="I48" i="53"/>
  <c r="J55" i="53"/>
  <c r="J40" i="53"/>
  <c r="I40" i="53"/>
  <c r="J48" i="53"/>
  <c r="F52" i="49"/>
  <c r="J52" i="49"/>
  <c r="I78" i="49"/>
  <c r="E41" i="27"/>
  <c r="I41" i="27"/>
  <c r="J76" i="27"/>
  <c r="J70" i="27"/>
  <c r="J78" i="27"/>
  <c r="J81" i="27"/>
  <c r="I74" i="27"/>
  <c r="I75" i="27"/>
  <c r="J75" i="27"/>
  <c r="I77" i="27"/>
  <c r="I78" i="27"/>
  <c r="I71" i="27"/>
  <c r="I79" i="27"/>
  <c r="I81" i="27"/>
  <c r="I64" i="27"/>
  <c r="J65" i="27"/>
  <c r="I67" i="27"/>
  <c r="J67" i="27"/>
  <c r="I76" i="27"/>
  <c r="J77" i="27"/>
  <c r="J71" i="27"/>
  <c r="J79" i="27"/>
  <c r="J73" i="27"/>
  <c r="I72" i="27"/>
  <c r="I80" i="27"/>
  <c r="I73" i="27"/>
  <c r="I65" i="27"/>
  <c r="J74" i="27"/>
  <c r="I69" i="27"/>
  <c r="J72" i="27"/>
  <c r="J80" i="27"/>
  <c r="J77" i="29"/>
  <c r="I78" i="29"/>
  <c r="J78" i="29"/>
  <c r="I79" i="29"/>
  <c r="I68" i="29"/>
  <c r="I69" i="29"/>
  <c r="J70" i="29"/>
  <c r="J80" i="29"/>
  <c r="J67" i="29"/>
  <c r="I64" i="29"/>
  <c r="I71" i="29"/>
  <c r="J79" i="29"/>
  <c r="J71" i="29"/>
  <c r="I72" i="29"/>
  <c r="J73" i="29"/>
  <c r="I77" i="29"/>
  <c r="I82" i="22"/>
  <c r="J80" i="22"/>
  <c r="I72" i="22"/>
  <c r="J70" i="22"/>
  <c r="I70" i="22"/>
  <c r="I69" i="22"/>
  <c r="I80" i="22"/>
  <c r="J78" i="22"/>
  <c r="I78" i="22"/>
  <c r="J77" i="22"/>
  <c r="I77" i="22"/>
  <c r="I74" i="22"/>
  <c r="J72" i="22"/>
  <c r="J75" i="22"/>
  <c r="I64" i="22"/>
  <c r="I75" i="22"/>
  <c r="I67" i="22"/>
  <c r="J81" i="22"/>
  <c r="J73" i="22"/>
  <c r="J76" i="22"/>
  <c r="I76" i="22"/>
  <c r="J82" i="22"/>
  <c r="J74" i="22"/>
  <c r="J65" i="22"/>
  <c r="I81" i="22"/>
  <c r="I73" i="22"/>
  <c r="J68" i="22"/>
  <c r="I68" i="22"/>
  <c r="J67" i="22"/>
  <c r="J79" i="22"/>
  <c r="J71" i="22"/>
  <c r="I79" i="22"/>
  <c r="I71" i="22"/>
  <c r="I76" i="49"/>
  <c r="I76" i="48"/>
  <c r="F43" i="48"/>
  <c r="J43" i="48"/>
  <c r="I79" i="52"/>
  <c r="I80" i="52"/>
  <c r="E44" i="52"/>
  <c r="I44" i="52"/>
  <c r="F44" i="52"/>
  <c r="J44" i="52"/>
  <c r="F52" i="52"/>
  <c r="J52" i="52"/>
  <c r="I76" i="52"/>
  <c r="J66" i="14"/>
  <c r="I66" i="14"/>
  <c r="J73" i="28"/>
  <c r="J81" i="28"/>
  <c r="J82" i="28"/>
  <c r="I68" i="28"/>
  <c r="I72" i="28"/>
  <c r="J72" i="28"/>
  <c r="I73" i="28"/>
  <c r="I74" i="28"/>
  <c r="J74" i="28"/>
  <c r="I82" i="28"/>
  <c r="J75" i="28"/>
  <c r="I76" i="28"/>
  <c r="I64" i="28"/>
  <c r="I77" i="28"/>
  <c r="I65" i="28"/>
  <c r="I80" i="28"/>
  <c r="J65" i="28"/>
  <c r="J80" i="28"/>
  <c r="J76" i="28"/>
  <c r="J67" i="28"/>
  <c r="I81" i="28"/>
  <c r="I67" i="28"/>
  <c r="I75" i="28"/>
  <c r="E51" i="28"/>
  <c r="I51" i="28"/>
  <c r="J77" i="28"/>
  <c r="I70" i="28"/>
  <c r="J70" i="28"/>
  <c r="J78" i="28"/>
  <c r="I71" i="28"/>
  <c r="I79" i="28"/>
  <c r="J71" i="28"/>
  <c r="J79" i="28"/>
  <c r="I77" i="52"/>
  <c r="J76" i="52"/>
  <c r="J78" i="52"/>
  <c r="F42" i="52"/>
  <c r="J42" i="52"/>
  <c r="J77" i="52"/>
  <c r="J80" i="52"/>
  <c r="I74" i="52"/>
  <c r="E37" i="52"/>
  <c r="I37" i="52"/>
  <c r="I68" i="52"/>
  <c r="I69" i="52"/>
  <c r="I72" i="52"/>
  <c r="J81" i="52"/>
  <c r="I73" i="52"/>
  <c r="J73" i="52"/>
  <c r="E55" i="52"/>
  <c r="I55" i="52"/>
  <c r="E38" i="52"/>
  <c r="I38" i="52"/>
  <c r="J68" i="52"/>
  <c r="I81" i="52"/>
  <c r="J72" i="52"/>
  <c r="I84" i="52"/>
  <c r="F38" i="52"/>
  <c r="F47" i="52"/>
  <c r="J47" i="52"/>
  <c r="E40" i="52"/>
  <c r="I40" i="52"/>
  <c r="F40" i="52"/>
  <c r="J40" i="52"/>
  <c r="F48" i="52"/>
  <c r="J48" i="52"/>
  <c r="F55" i="52"/>
  <c r="J55" i="52"/>
  <c r="E48" i="52"/>
  <c r="I48" i="52"/>
  <c r="I80" i="47"/>
  <c r="I78" i="47"/>
  <c r="I76" i="47"/>
  <c r="J68" i="50"/>
  <c r="J76" i="50"/>
  <c r="E51" i="50"/>
  <c r="I51" i="50"/>
  <c r="E52" i="50"/>
  <c r="I52" i="50"/>
  <c r="E37" i="50"/>
  <c r="I37" i="50"/>
  <c r="E38" i="50"/>
  <c r="I38" i="50"/>
  <c r="J79" i="50"/>
  <c r="I69" i="50"/>
  <c r="I80" i="50"/>
  <c r="I77" i="50"/>
  <c r="E55" i="50"/>
  <c r="I55" i="50"/>
  <c r="J80" i="50"/>
  <c r="I73" i="50"/>
  <c r="I75" i="50"/>
  <c r="I81" i="50"/>
  <c r="I84" i="50"/>
  <c r="E40" i="50"/>
  <c r="I40" i="50"/>
  <c r="J65" i="50"/>
  <c r="J78" i="49"/>
  <c r="J76" i="49"/>
  <c r="J80" i="49"/>
  <c r="I77" i="49"/>
  <c r="J77" i="49"/>
  <c r="J73" i="49"/>
  <c r="E55" i="49"/>
  <c r="I55" i="49"/>
  <c r="I64" i="49"/>
  <c r="I65" i="49"/>
  <c r="I68" i="49"/>
  <c r="J68" i="49"/>
  <c r="I69" i="49"/>
  <c r="F44" i="49"/>
  <c r="J44" i="49"/>
  <c r="I73" i="49"/>
  <c r="F54" i="49"/>
  <c r="J54" i="49"/>
  <c r="I81" i="49"/>
  <c r="I72" i="49"/>
  <c r="I74" i="49"/>
  <c r="J72" i="49"/>
  <c r="J38" i="49"/>
  <c r="E40" i="49"/>
  <c r="I40" i="49"/>
  <c r="E48" i="49"/>
  <c r="I48" i="49"/>
  <c r="F40" i="49"/>
  <c r="J40" i="49"/>
  <c r="F48" i="49"/>
  <c r="J48" i="49"/>
  <c r="J65" i="49"/>
  <c r="J74" i="49"/>
  <c r="J82" i="49"/>
  <c r="I37" i="49"/>
  <c r="I57" i="49"/>
  <c r="J76" i="48"/>
  <c r="J79" i="48"/>
  <c r="J80" i="48"/>
  <c r="F44" i="48"/>
  <c r="J44" i="48"/>
  <c r="I73" i="48"/>
  <c r="F54" i="48"/>
  <c r="J54" i="48"/>
  <c r="I74" i="48"/>
  <c r="E55" i="48"/>
  <c r="I55" i="48"/>
  <c r="E37" i="48"/>
  <c r="I37" i="48"/>
  <c r="E38" i="48"/>
  <c r="I38" i="48"/>
  <c r="I77" i="48"/>
  <c r="F42" i="48"/>
  <c r="J42" i="48"/>
  <c r="I68" i="48"/>
  <c r="J77" i="48"/>
  <c r="E43" i="48"/>
  <c r="I43" i="48"/>
  <c r="J68" i="48"/>
  <c r="I78" i="48"/>
  <c r="I71" i="48"/>
  <c r="I81" i="48"/>
  <c r="E52" i="48"/>
  <c r="I52" i="48"/>
  <c r="J73" i="48"/>
  <c r="I69" i="48"/>
  <c r="I72" i="48"/>
  <c r="J72" i="48"/>
  <c r="J38" i="48"/>
  <c r="J65" i="48"/>
  <c r="J74" i="48"/>
  <c r="J82" i="48"/>
  <c r="E48" i="48"/>
  <c r="I48" i="48"/>
  <c r="F40" i="48"/>
  <c r="J40" i="48"/>
  <c r="F48" i="48"/>
  <c r="J48" i="48"/>
  <c r="I67" i="48"/>
  <c r="J79" i="47"/>
  <c r="J76" i="47"/>
  <c r="J78" i="47"/>
  <c r="J80" i="47"/>
  <c r="I77" i="47"/>
  <c r="J77" i="47"/>
  <c r="I74" i="47"/>
  <c r="I65" i="47"/>
  <c r="I81" i="47"/>
  <c r="I73" i="47"/>
  <c r="J73" i="47"/>
  <c r="E55" i="47"/>
  <c r="I55" i="47"/>
  <c r="I64" i="47"/>
  <c r="I68" i="47"/>
  <c r="J68" i="47"/>
  <c r="I72" i="47"/>
  <c r="J81" i="47"/>
  <c r="I69" i="47"/>
  <c r="J72" i="47"/>
  <c r="F38" i="47"/>
  <c r="F55" i="47"/>
  <c r="J55" i="47"/>
  <c r="J74" i="47"/>
  <c r="E40" i="47"/>
  <c r="I40" i="47"/>
  <c r="F40" i="47"/>
  <c r="J40" i="47"/>
  <c r="I75" i="47"/>
  <c r="F48" i="47"/>
  <c r="J48" i="47"/>
  <c r="E54" i="46"/>
  <c r="I54" i="46"/>
  <c r="I77" i="46"/>
  <c r="E43" i="46"/>
  <c r="I43" i="46"/>
  <c r="F42" i="46"/>
  <c r="J42" i="46"/>
  <c r="J78" i="46"/>
  <c r="J72" i="46"/>
  <c r="J77" i="46"/>
  <c r="F43" i="46"/>
  <c r="J43" i="46"/>
  <c r="I80" i="46"/>
  <c r="J80" i="46"/>
  <c r="J76" i="46"/>
  <c r="J75" i="46"/>
  <c r="I76" i="46"/>
  <c r="I68" i="46"/>
  <c r="I69" i="46"/>
  <c r="J68" i="46"/>
  <c r="F46" i="46"/>
  <c r="J46" i="46"/>
  <c r="F54" i="46"/>
  <c r="J54" i="46"/>
  <c r="I37" i="46"/>
  <c r="F38" i="46"/>
  <c r="I65" i="46"/>
  <c r="I74" i="46"/>
  <c r="I82" i="46"/>
  <c r="E40" i="46"/>
  <c r="I40" i="46"/>
  <c r="E48" i="46"/>
  <c r="I48" i="46"/>
  <c r="J74" i="46"/>
  <c r="J82" i="46"/>
  <c r="E55" i="45"/>
  <c r="I55" i="45"/>
  <c r="I69" i="45"/>
  <c r="I68" i="45"/>
  <c r="I76" i="38"/>
  <c r="J76" i="38"/>
  <c r="E47" i="38"/>
  <c r="I47" i="38"/>
  <c r="F43" i="38"/>
  <c r="J43" i="38"/>
  <c r="J76" i="43"/>
  <c r="I80" i="37"/>
  <c r="E52" i="37"/>
  <c r="I52" i="37"/>
  <c r="I76" i="37"/>
  <c r="J76" i="37"/>
  <c r="I77" i="38"/>
  <c r="J77" i="38"/>
  <c r="E44" i="38"/>
  <c r="I44" i="38"/>
  <c r="F51" i="38"/>
  <c r="J51" i="38"/>
  <c r="E43" i="37"/>
  <c r="I43" i="37"/>
  <c r="I82" i="29"/>
  <c r="J82" i="29"/>
  <c r="E54" i="45"/>
  <c r="I54" i="45"/>
  <c r="I72" i="45"/>
  <c r="E38" i="45"/>
  <c r="I38" i="45"/>
  <c r="I73" i="45"/>
  <c r="F44" i="45"/>
  <c r="J44" i="45"/>
  <c r="I76" i="45"/>
  <c r="J76" i="45"/>
  <c r="F46" i="45"/>
  <c r="J46" i="45"/>
  <c r="E47" i="45"/>
  <c r="I47" i="45"/>
  <c r="I80" i="45"/>
  <c r="J72" i="45"/>
  <c r="I77" i="45"/>
  <c r="E37" i="45"/>
  <c r="J69" i="45"/>
  <c r="F52" i="45"/>
  <c r="J52" i="45"/>
  <c r="F54" i="45"/>
  <c r="J54" i="45"/>
  <c r="J68" i="45"/>
  <c r="J80" i="45"/>
  <c r="F50" i="45"/>
  <c r="J50" i="45"/>
  <c r="F51" i="45"/>
  <c r="J51" i="45"/>
  <c r="F43" i="45"/>
  <c r="J43" i="45"/>
  <c r="J38" i="45"/>
  <c r="I71" i="45"/>
  <c r="I79" i="45"/>
  <c r="E40" i="45"/>
  <c r="I40" i="45"/>
  <c r="E48" i="45"/>
  <c r="I48" i="45"/>
  <c r="F47" i="45"/>
  <c r="J47" i="45"/>
  <c r="F40" i="45"/>
  <c r="F55" i="45"/>
  <c r="J55" i="45"/>
  <c r="J65" i="45"/>
  <c r="F48" i="45"/>
  <c r="J48" i="45"/>
  <c r="J68" i="43"/>
  <c r="J73" i="43"/>
  <c r="J80" i="43"/>
  <c r="J72" i="43"/>
  <c r="I77" i="37"/>
  <c r="J77" i="37"/>
  <c r="F43" i="37"/>
  <c r="J43" i="37"/>
  <c r="F44" i="37"/>
  <c r="J44" i="37"/>
  <c r="F52" i="37"/>
  <c r="J52" i="37"/>
  <c r="J78" i="37"/>
  <c r="F42" i="37"/>
  <c r="J42" i="37"/>
  <c r="J80" i="37"/>
  <c r="I80" i="29"/>
  <c r="I72" i="38"/>
  <c r="J72" i="38"/>
  <c r="F52" i="38"/>
  <c r="J52" i="38"/>
  <c r="E54" i="38"/>
  <c r="I54" i="38"/>
  <c r="I64" i="38"/>
  <c r="I68" i="38"/>
  <c r="I80" i="38"/>
  <c r="J73" i="38"/>
  <c r="E38" i="38"/>
  <c r="F44" i="38"/>
  <c r="J44" i="38"/>
  <c r="J80" i="38"/>
  <c r="E46" i="38"/>
  <c r="I46" i="38"/>
  <c r="I69" i="38"/>
  <c r="F54" i="38"/>
  <c r="J54" i="38"/>
  <c r="E55" i="38"/>
  <c r="I55" i="38"/>
  <c r="J68" i="38"/>
  <c r="F38" i="38"/>
  <c r="F47" i="38"/>
  <c r="J47" i="38"/>
  <c r="F55" i="38"/>
  <c r="E48" i="38"/>
  <c r="I48" i="38"/>
  <c r="F48" i="38"/>
  <c r="J48" i="38"/>
  <c r="E37" i="37"/>
  <c r="F46" i="37"/>
  <c r="J46" i="37"/>
  <c r="E47" i="37"/>
  <c r="I47" i="37"/>
  <c r="I81" i="37"/>
  <c r="F54" i="37"/>
  <c r="J54" i="37"/>
  <c r="I65" i="37"/>
  <c r="I72" i="37"/>
  <c r="I73" i="37"/>
  <c r="E55" i="37"/>
  <c r="I55" i="37"/>
  <c r="I68" i="37"/>
  <c r="J68" i="37"/>
  <c r="I69" i="37"/>
  <c r="J72" i="37"/>
  <c r="F47" i="37"/>
  <c r="J47" i="37"/>
  <c r="F55" i="37"/>
  <c r="J55" i="37"/>
  <c r="F40" i="37"/>
  <c r="J40" i="37"/>
  <c r="F38" i="37"/>
  <c r="E40" i="37"/>
  <c r="I40" i="37"/>
  <c r="E48" i="37"/>
  <c r="I48" i="37"/>
  <c r="F48" i="37"/>
  <c r="J48" i="37"/>
  <c r="I76" i="29"/>
  <c r="J76" i="29"/>
  <c r="I84" i="20"/>
  <c r="E51" i="20"/>
  <c r="I82" i="27"/>
  <c r="J82" i="27"/>
  <c r="I75" i="29"/>
  <c r="J75" i="29"/>
  <c r="I74" i="29"/>
  <c r="J74" i="29"/>
  <c r="I73" i="29"/>
  <c r="J72" i="29"/>
  <c r="E43" i="29"/>
  <c r="I43" i="29"/>
  <c r="J69" i="29"/>
  <c r="F41" i="29"/>
  <c r="F57" i="29"/>
  <c r="I65" i="29"/>
  <c r="J78" i="20"/>
  <c r="I81" i="29"/>
  <c r="J81" i="29"/>
  <c r="I37" i="29"/>
  <c r="J38" i="29"/>
  <c r="I37" i="28"/>
  <c r="F57" i="28"/>
  <c r="J38" i="28"/>
  <c r="J57" i="28"/>
  <c r="E57" i="27"/>
  <c r="I37" i="27"/>
  <c r="I57" i="27"/>
  <c r="J38" i="27"/>
  <c r="J57" i="27"/>
  <c r="F57" i="27"/>
  <c r="F57" i="22"/>
  <c r="J38" i="22"/>
  <c r="J57" i="22"/>
  <c r="E57" i="22"/>
  <c r="I40" i="22"/>
  <c r="I57" i="22"/>
  <c r="F57" i="20"/>
  <c r="J38" i="20"/>
  <c r="E57" i="20"/>
  <c r="I37" i="20"/>
  <c r="I38" i="38"/>
  <c r="I37" i="37"/>
  <c r="I84" i="37"/>
  <c r="I37" i="45"/>
  <c r="J40" i="45"/>
  <c r="I57" i="48"/>
  <c r="I84" i="48"/>
  <c r="I57" i="53"/>
  <c r="E57" i="53"/>
  <c r="J38" i="53"/>
  <c r="J57" i="53"/>
  <c r="F57" i="53"/>
  <c r="I84" i="49"/>
  <c r="I57" i="47"/>
  <c r="J84" i="27"/>
  <c r="I84" i="27"/>
  <c r="I57" i="29"/>
  <c r="E57" i="29"/>
  <c r="J84" i="29"/>
  <c r="J84" i="22"/>
  <c r="I84" i="22"/>
  <c r="I84" i="28"/>
  <c r="I57" i="28"/>
  <c r="E57" i="28"/>
  <c r="J84" i="52"/>
  <c r="I57" i="52"/>
  <c r="E57" i="52"/>
  <c r="J38" i="52"/>
  <c r="J57" i="52"/>
  <c r="F57" i="52"/>
  <c r="J84" i="50"/>
  <c r="I57" i="50"/>
  <c r="E57" i="50"/>
  <c r="F57" i="50"/>
  <c r="E57" i="49"/>
  <c r="J84" i="49"/>
  <c r="J57" i="49"/>
  <c r="F57" i="49"/>
  <c r="E57" i="48"/>
  <c r="J57" i="48"/>
  <c r="J84" i="48"/>
  <c r="F57" i="48"/>
  <c r="J84" i="47"/>
  <c r="I84" i="47"/>
  <c r="F57" i="47"/>
  <c r="J38" i="47"/>
  <c r="J57" i="47"/>
  <c r="E57" i="47"/>
  <c r="I84" i="46"/>
  <c r="J84" i="46"/>
  <c r="F57" i="46"/>
  <c r="J38" i="46"/>
  <c r="J57" i="46"/>
  <c r="I57" i="46"/>
  <c r="E57" i="46"/>
  <c r="J84" i="43"/>
  <c r="I84" i="45"/>
  <c r="E57" i="45"/>
  <c r="I57" i="45"/>
  <c r="I84" i="38"/>
  <c r="J55" i="38"/>
  <c r="J84" i="38"/>
  <c r="I57" i="38"/>
  <c r="J84" i="37"/>
  <c r="J84" i="45"/>
  <c r="J57" i="45"/>
  <c r="F57" i="45"/>
  <c r="E57" i="38"/>
  <c r="F57" i="38"/>
  <c r="J38" i="38"/>
  <c r="J57" i="38"/>
  <c r="F57" i="37"/>
  <c r="J38" i="37"/>
  <c r="J57" i="37"/>
  <c r="I57" i="37"/>
  <c r="E57" i="37"/>
  <c r="I51" i="20"/>
  <c r="I57" i="20"/>
  <c r="J41" i="29"/>
  <c r="J57" i="29"/>
  <c r="J84" i="20"/>
  <c r="E43" i="18"/>
  <c r="I43" i="18"/>
  <c r="E42" i="18"/>
  <c r="I42" i="18"/>
  <c r="F30" i="18"/>
  <c r="F55" i="18" s="1"/>
  <c r="J55" i="18" s="1"/>
  <c r="E30" i="18"/>
  <c r="I82" i="18" s="1"/>
  <c r="F29" i="18"/>
  <c r="J81" i="18" s="1"/>
  <c r="E29" i="18"/>
  <c r="E54" i="18" s="1"/>
  <c r="I54" i="18" s="1"/>
  <c r="F28" i="18"/>
  <c r="J80" i="18" s="1"/>
  <c r="E28" i="18"/>
  <c r="I80" i="18" s="1"/>
  <c r="F27" i="18"/>
  <c r="J79" i="18" s="1"/>
  <c r="E27" i="18"/>
  <c r="F26" i="18"/>
  <c r="E26" i="18"/>
  <c r="F25" i="18"/>
  <c r="F50" i="18" s="1"/>
  <c r="J50" i="18" s="1"/>
  <c r="E25" i="18"/>
  <c r="F24" i="18"/>
  <c r="J76" i="18" s="1"/>
  <c r="E24" i="18"/>
  <c r="F23" i="18"/>
  <c r="F48" i="18" s="1"/>
  <c r="J48" i="18" s="1"/>
  <c r="E23" i="18"/>
  <c r="I75" i="18" s="1"/>
  <c r="F22" i="18"/>
  <c r="F47" i="18" s="1"/>
  <c r="J47" i="18" s="1"/>
  <c r="E22" i="18"/>
  <c r="I74" i="18" s="1"/>
  <c r="F21" i="18"/>
  <c r="F46" i="18" s="1"/>
  <c r="J46" i="18" s="1"/>
  <c r="E21" i="18"/>
  <c r="I73" i="18" s="1"/>
  <c r="F20" i="18"/>
  <c r="J72" i="18" s="1"/>
  <c r="E20" i="18"/>
  <c r="E45" i="18" s="1"/>
  <c r="I45" i="18" s="1"/>
  <c r="F19" i="18"/>
  <c r="J71" i="18" s="1"/>
  <c r="E19" i="18"/>
  <c r="F18" i="18"/>
  <c r="E18" i="18"/>
  <c r="I70" i="18"/>
  <c r="F17" i="18"/>
  <c r="F42" i="18" s="1"/>
  <c r="J42" i="18" s="1"/>
  <c r="E17" i="18"/>
  <c r="I69" i="18"/>
  <c r="F16" i="18"/>
  <c r="F41" i="18" s="1"/>
  <c r="J41" i="18" s="1"/>
  <c r="J68" i="18"/>
  <c r="E16" i="18"/>
  <c r="E41" i="18" s="1"/>
  <c r="I41" i="18" s="1"/>
  <c r="I68" i="18"/>
  <c r="F15" i="18"/>
  <c r="J67" i="18" s="1"/>
  <c r="E15" i="18"/>
  <c r="I67" i="18" s="1"/>
  <c r="F13" i="18"/>
  <c r="F38" i="18" s="1"/>
  <c r="J38" i="18" s="1"/>
  <c r="E13" i="18"/>
  <c r="I65" i="18" s="1"/>
  <c r="F12" i="18"/>
  <c r="E12" i="18"/>
  <c r="E37" i="18"/>
  <c r="I37" i="18" s="1"/>
  <c r="I64" i="18"/>
  <c r="E49" i="18"/>
  <c r="I49" i="18"/>
  <c r="I76" i="18"/>
  <c r="J77" i="18"/>
  <c r="F51" i="18"/>
  <c r="J51" i="18"/>
  <c r="J78" i="18"/>
  <c r="F45" i="18"/>
  <c r="J45" i="18" s="1"/>
  <c r="J69" i="18"/>
  <c r="E52" i="18"/>
  <c r="I52" i="18"/>
  <c r="I79" i="18"/>
  <c r="E50" i="18"/>
  <c r="I50" i="18"/>
  <c r="I77" i="18"/>
  <c r="E51" i="18"/>
  <c r="I51" i="18"/>
  <c r="I78" i="18"/>
  <c r="F43" i="18"/>
  <c r="J43" i="18" s="1"/>
  <c r="J70" i="18"/>
  <c r="E44" i="18"/>
  <c r="I44" i="18"/>
  <c r="I71" i="18"/>
  <c r="F30" i="14"/>
  <c r="E30" i="14"/>
  <c r="F29" i="14"/>
  <c r="E29" i="14"/>
  <c r="F28" i="14"/>
  <c r="E28" i="14"/>
  <c r="F27" i="14"/>
  <c r="E27" i="14"/>
  <c r="F26" i="14"/>
  <c r="E26" i="14"/>
  <c r="I78" i="14"/>
  <c r="F25" i="14"/>
  <c r="E25" i="14"/>
  <c r="F24" i="14"/>
  <c r="E24" i="14"/>
  <c r="I76" i="14"/>
  <c r="F23" i="14"/>
  <c r="E23" i="14"/>
  <c r="F22" i="14"/>
  <c r="E22" i="14"/>
  <c r="F21" i="14"/>
  <c r="E21" i="14"/>
  <c r="F20" i="14"/>
  <c r="E20" i="14"/>
  <c r="F19" i="14"/>
  <c r="E19" i="14"/>
  <c r="F18" i="14"/>
  <c r="E18" i="14"/>
  <c r="F17" i="14"/>
  <c r="J69" i="14"/>
  <c r="E17" i="14"/>
  <c r="F16" i="14"/>
  <c r="E16" i="14"/>
  <c r="F15" i="14"/>
  <c r="E15" i="14"/>
  <c r="F13" i="14"/>
  <c r="E13" i="14"/>
  <c r="F12" i="14"/>
  <c r="E12" i="14"/>
  <c r="F12" i="12"/>
  <c r="F12" i="10"/>
  <c r="F12" i="9"/>
  <c r="F12" i="8"/>
  <c r="F12" i="7"/>
  <c r="E42" i="6"/>
  <c r="I42" i="6"/>
  <c r="F30" i="6"/>
  <c r="E30" i="6"/>
  <c r="F29" i="6"/>
  <c r="E29" i="6"/>
  <c r="F28" i="6"/>
  <c r="E28" i="6"/>
  <c r="F27" i="6"/>
  <c r="E27" i="6"/>
  <c r="F26" i="6"/>
  <c r="E26" i="6"/>
  <c r="F25" i="6"/>
  <c r="E25" i="6"/>
  <c r="F24" i="6"/>
  <c r="E24" i="6"/>
  <c r="F23" i="6"/>
  <c r="E23" i="6"/>
  <c r="F22" i="6"/>
  <c r="E22" i="6"/>
  <c r="F21" i="6"/>
  <c r="E21" i="6"/>
  <c r="F20" i="6"/>
  <c r="E20" i="6"/>
  <c r="F19" i="6"/>
  <c r="E19" i="6"/>
  <c r="F18" i="6"/>
  <c r="E18" i="6"/>
  <c r="I70" i="6"/>
  <c r="F17" i="6"/>
  <c r="E17" i="6"/>
  <c r="I69" i="6"/>
  <c r="F16" i="6"/>
  <c r="E16" i="6"/>
  <c r="F15" i="6"/>
  <c r="E15" i="6"/>
  <c r="F13" i="6"/>
  <c r="E13" i="6"/>
  <c r="F12" i="6"/>
  <c r="E12" i="6"/>
  <c r="E42" i="5"/>
  <c r="I42" i="5"/>
  <c r="F41" i="5"/>
  <c r="J41" i="5"/>
  <c r="E41" i="5"/>
  <c r="I41" i="5"/>
  <c r="F30" i="5"/>
  <c r="E30" i="5"/>
  <c r="F29" i="5"/>
  <c r="E29" i="5"/>
  <c r="F28" i="5"/>
  <c r="E28" i="5"/>
  <c r="F27" i="5"/>
  <c r="E27" i="5"/>
  <c r="F26" i="5"/>
  <c r="E26" i="5"/>
  <c r="F25" i="5"/>
  <c r="E25" i="5"/>
  <c r="F24" i="5"/>
  <c r="E24" i="5"/>
  <c r="F23" i="5"/>
  <c r="E23" i="5"/>
  <c r="F22" i="5"/>
  <c r="E22" i="5"/>
  <c r="F21" i="5"/>
  <c r="E21" i="5"/>
  <c r="F20" i="5"/>
  <c r="E20" i="5"/>
  <c r="F19" i="5"/>
  <c r="E19" i="5"/>
  <c r="F18" i="5"/>
  <c r="E18" i="5"/>
  <c r="F17" i="5"/>
  <c r="E17" i="5"/>
  <c r="I69" i="5"/>
  <c r="F16" i="5"/>
  <c r="J68" i="5"/>
  <c r="E16" i="5"/>
  <c r="I68" i="5"/>
  <c r="F15" i="5"/>
  <c r="E15" i="5"/>
  <c r="F13" i="5"/>
  <c r="E13" i="5"/>
  <c r="F12" i="5"/>
  <c r="E12" i="5"/>
  <c r="F30" i="4"/>
  <c r="E30" i="4"/>
  <c r="F29" i="4"/>
  <c r="E29" i="4"/>
  <c r="F28" i="4"/>
  <c r="E28" i="4"/>
  <c r="F27" i="4"/>
  <c r="E27" i="4"/>
  <c r="F26" i="4"/>
  <c r="E26" i="4"/>
  <c r="F25" i="4"/>
  <c r="E25" i="4"/>
  <c r="I77" i="4"/>
  <c r="F24" i="4"/>
  <c r="E24" i="4"/>
  <c r="F23" i="4"/>
  <c r="E23" i="4"/>
  <c r="F22" i="4"/>
  <c r="E22" i="4"/>
  <c r="F21" i="4"/>
  <c r="E21" i="4"/>
  <c r="F20" i="4"/>
  <c r="E20" i="4"/>
  <c r="F19" i="4"/>
  <c r="E19" i="4"/>
  <c r="F18" i="4"/>
  <c r="J70" i="4"/>
  <c r="E18" i="4"/>
  <c r="I70" i="4"/>
  <c r="F17" i="4"/>
  <c r="J69" i="4"/>
  <c r="E17" i="4"/>
  <c r="F16" i="4"/>
  <c r="J68" i="4"/>
  <c r="E16" i="4"/>
  <c r="F15" i="4"/>
  <c r="E15" i="4"/>
  <c r="F13" i="4"/>
  <c r="E13" i="4"/>
  <c r="F12" i="4"/>
  <c r="E12" i="4"/>
  <c r="F42" i="3"/>
  <c r="J42" i="3"/>
  <c r="E42" i="3"/>
  <c r="I42" i="3"/>
  <c r="E41" i="3"/>
  <c r="I41" i="3"/>
  <c r="F30" i="3"/>
  <c r="E30" i="3"/>
  <c r="F29" i="3"/>
  <c r="E29" i="3"/>
  <c r="F28" i="3"/>
  <c r="E28" i="3"/>
  <c r="F27" i="3"/>
  <c r="E27" i="3"/>
  <c r="F26" i="3"/>
  <c r="E26" i="3"/>
  <c r="F25" i="3"/>
  <c r="E25" i="3"/>
  <c r="F24" i="3"/>
  <c r="E24" i="3"/>
  <c r="F23" i="3"/>
  <c r="E23" i="3"/>
  <c r="F22" i="3"/>
  <c r="E22" i="3"/>
  <c r="F21" i="3"/>
  <c r="E21" i="3"/>
  <c r="F20" i="3"/>
  <c r="E20" i="3"/>
  <c r="F19" i="3"/>
  <c r="E19" i="3"/>
  <c r="F18" i="3"/>
  <c r="E18" i="3"/>
  <c r="I70" i="3"/>
  <c r="F17" i="3"/>
  <c r="J69" i="3"/>
  <c r="E17" i="3"/>
  <c r="I69" i="3"/>
  <c r="F16" i="3"/>
  <c r="E16" i="3"/>
  <c r="I68" i="3"/>
  <c r="F15" i="3"/>
  <c r="E15" i="3"/>
  <c r="F13" i="3"/>
  <c r="E13" i="3"/>
  <c r="F12" i="3"/>
  <c r="E12" i="3"/>
  <c r="F30" i="2"/>
  <c r="E30" i="2"/>
  <c r="F29" i="2"/>
  <c r="E29" i="2"/>
  <c r="F28" i="2"/>
  <c r="E28" i="2"/>
  <c r="F27" i="2"/>
  <c r="E27" i="2"/>
  <c r="F26" i="2"/>
  <c r="E26" i="2"/>
  <c r="F25" i="2"/>
  <c r="E25" i="2"/>
  <c r="F24" i="2"/>
  <c r="E24" i="2"/>
  <c r="F23" i="2"/>
  <c r="E23" i="2"/>
  <c r="F22" i="2"/>
  <c r="E22" i="2"/>
  <c r="F21" i="2"/>
  <c r="E21" i="2"/>
  <c r="F20" i="2"/>
  <c r="E20" i="2"/>
  <c r="F19" i="2"/>
  <c r="E19" i="2"/>
  <c r="F18" i="2"/>
  <c r="E18" i="2"/>
  <c r="F17" i="2"/>
  <c r="E17" i="2"/>
  <c r="F16" i="2"/>
  <c r="E16" i="2"/>
  <c r="F15" i="2"/>
  <c r="E15" i="2"/>
  <c r="F13" i="2"/>
  <c r="E13" i="2"/>
  <c r="F12" i="2"/>
  <c r="E12" i="2"/>
  <c r="F13" i="1"/>
  <c r="J65" i="1"/>
  <c r="F30" i="1"/>
  <c r="J82" i="1"/>
  <c r="E30" i="1"/>
  <c r="I82" i="1"/>
  <c r="F29" i="1"/>
  <c r="J81" i="1"/>
  <c r="E29" i="1"/>
  <c r="I81" i="1"/>
  <c r="F28" i="1"/>
  <c r="J80" i="1"/>
  <c r="E28" i="1"/>
  <c r="I80" i="1"/>
  <c r="F27" i="1"/>
  <c r="J79" i="1"/>
  <c r="E27" i="1"/>
  <c r="I79" i="1"/>
  <c r="F26" i="1"/>
  <c r="J78" i="1"/>
  <c r="E26" i="1"/>
  <c r="I78" i="1"/>
  <c r="F25" i="1"/>
  <c r="J77" i="1"/>
  <c r="E25" i="1"/>
  <c r="I77" i="1"/>
  <c r="F24" i="1"/>
  <c r="J76" i="1"/>
  <c r="E24" i="1"/>
  <c r="I76" i="1"/>
  <c r="F23" i="1"/>
  <c r="J75" i="1"/>
  <c r="E23" i="1"/>
  <c r="I75" i="1"/>
  <c r="F22" i="1"/>
  <c r="J74" i="1"/>
  <c r="E22" i="1"/>
  <c r="I74" i="1"/>
  <c r="F21" i="1"/>
  <c r="J73" i="1"/>
  <c r="E21" i="1"/>
  <c r="I73" i="1"/>
  <c r="F18" i="1"/>
  <c r="J70" i="1"/>
  <c r="E18" i="1"/>
  <c r="I70" i="1"/>
  <c r="F17" i="1"/>
  <c r="J69" i="1"/>
  <c r="E17" i="1"/>
  <c r="I69" i="1"/>
  <c r="F16" i="1"/>
  <c r="J68" i="1"/>
  <c r="E16" i="1"/>
  <c r="I68" i="1"/>
  <c r="E13" i="1"/>
  <c r="I65" i="1"/>
  <c r="E19" i="1"/>
  <c r="I71" i="1"/>
  <c r="F19" i="1"/>
  <c r="J71" i="1"/>
  <c r="F12" i="1"/>
  <c r="F15" i="1"/>
  <c r="J67" i="1"/>
  <c r="E15" i="1"/>
  <c r="I67" i="1"/>
  <c r="E12" i="1"/>
  <c r="E20" i="1"/>
  <c r="I72" i="1"/>
  <c r="F20" i="1"/>
  <c r="J72" i="1"/>
  <c r="E37" i="6"/>
  <c r="I64" i="6"/>
  <c r="E54" i="6"/>
  <c r="I54" i="6"/>
  <c r="I81" i="6"/>
  <c r="F46" i="6"/>
  <c r="J46" i="6"/>
  <c r="J73" i="6"/>
  <c r="F54" i="6"/>
  <c r="J54" i="6"/>
  <c r="J81" i="6"/>
  <c r="E51" i="6"/>
  <c r="I51" i="6"/>
  <c r="I78" i="6"/>
  <c r="F43" i="6"/>
  <c r="J43" i="6"/>
  <c r="J70" i="6"/>
  <c r="F52" i="6"/>
  <c r="J52" i="6"/>
  <c r="J79" i="6"/>
  <c r="E53" i="6"/>
  <c r="I53" i="6"/>
  <c r="I80" i="6"/>
  <c r="E47" i="6"/>
  <c r="I47" i="6"/>
  <c r="I74" i="6"/>
  <c r="E40" i="6"/>
  <c r="I40" i="6"/>
  <c r="I67" i="6"/>
  <c r="E52" i="6"/>
  <c r="I52" i="6"/>
  <c r="I79" i="6"/>
  <c r="F45" i="6"/>
  <c r="J45" i="6"/>
  <c r="J72" i="6"/>
  <c r="E46" i="6"/>
  <c r="I46" i="6"/>
  <c r="I73" i="6"/>
  <c r="F38" i="6"/>
  <c r="J65" i="6"/>
  <c r="E48" i="6"/>
  <c r="I48" i="6"/>
  <c r="I75" i="6"/>
  <c r="E41" i="6"/>
  <c r="I41" i="6"/>
  <c r="I68" i="6"/>
  <c r="E45" i="6"/>
  <c r="I45" i="6"/>
  <c r="I72" i="6"/>
  <c r="E55" i="6"/>
  <c r="I55" i="6"/>
  <c r="I82" i="6"/>
  <c r="F47" i="6"/>
  <c r="J47" i="6"/>
  <c r="J74" i="6"/>
  <c r="F40" i="6"/>
  <c r="J40" i="6"/>
  <c r="J67" i="6"/>
  <c r="E49" i="6"/>
  <c r="I49" i="6"/>
  <c r="I76" i="6"/>
  <c r="F41" i="6"/>
  <c r="J41" i="6"/>
  <c r="J68" i="6"/>
  <c r="F49" i="6"/>
  <c r="J49" i="6"/>
  <c r="J76" i="6"/>
  <c r="F51" i="6"/>
  <c r="J51" i="6"/>
  <c r="J78" i="6"/>
  <c r="E44" i="6"/>
  <c r="I44" i="6"/>
  <c r="I71" i="6"/>
  <c r="F44" i="6"/>
  <c r="J44" i="6"/>
  <c r="J71" i="6"/>
  <c r="F53" i="6"/>
  <c r="J53" i="6"/>
  <c r="J80" i="6"/>
  <c r="F55" i="6"/>
  <c r="J55" i="6"/>
  <c r="J82" i="6"/>
  <c r="F48" i="6"/>
  <c r="J48" i="6"/>
  <c r="J75" i="6"/>
  <c r="E50" i="6"/>
  <c r="I50" i="6"/>
  <c r="I77" i="6"/>
  <c r="E38" i="6"/>
  <c r="I38" i="6"/>
  <c r="I65" i="6"/>
  <c r="E43" i="6"/>
  <c r="I43" i="6"/>
  <c r="F42" i="6"/>
  <c r="J42" i="6"/>
  <c r="J69" i="6"/>
  <c r="F50" i="6"/>
  <c r="J50" i="6"/>
  <c r="J77" i="6"/>
  <c r="F54" i="5"/>
  <c r="J54" i="5"/>
  <c r="J81" i="5"/>
  <c r="E38" i="5"/>
  <c r="I38" i="5"/>
  <c r="I65" i="5"/>
  <c r="F38" i="5"/>
  <c r="J65" i="5"/>
  <c r="E43" i="5"/>
  <c r="I43" i="5"/>
  <c r="I70" i="5"/>
  <c r="E47" i="5"/>
  <c r="I47" i="5"/>
  <c r="I74" i="5"/>
  <c r="F48" i="5"/>
  <c r="J48" i="5"/>
  <c r="J75" i="5"/>
  <c r="E49" i="5"/>
  <c r="I49" i="5"/>
  <c r="I76" i="5"/>
  <c r="E44" i="5"/>
  <c r="I44" i="5"/>
  <c r="I71" i="5"/>
  <c r="E52" i="5"/>
  <c r="I52" i="5"/>
  <c r="I79" i="5"/>
  <c r="F47" i="5"/>
  <c r="J47" i="5"/>
  <c r="J74" i="5"/>
  <c r="E48" i="5"/>
  <c r="I48" i="5"/>
  <c r="I75" i="5"/>
  <c r="F40" i="5"/>
  <c r="J40" i="5"/>
  <c r="J67" i="5"/>
  <c r="F44" i="5"/>
  <c r="J44" i="5"/>
  <c r="J71" i="5"/>
  <c r="F52" i="5"/>
  <c r="J52" i="5"/>
  <c r="J79" i="5"/>
  <c r="F55" i="5"/>
  <c r="J55" i="5"/>
  <c r="J82" i="5"/>
  <c r="E40" i="5"/>
  <c r="I40" i="5"/>
  <c r="I67" i="5"/>
  <c r="E50" i="5"/>
  <c r="I50" i="5"/>
  <c r="I77" i="5"/>
  <c r="E51" i="5"/>
  <c r="I51" i="5"/>
  <c r="I78" i="5"/>
  <c r="E45" i="5"/>
  <c r="I45" i="5"/>
  <c r="I72" i="5"/>
  <c r="E53" i="5"/>
  <c r="I53" i="5"/>
  <c r="I80" i="5"/>
  <c r="F46" i="5"/>
  <c r="J46" i="5"/>
  <c r="J73" i="5"/>
  <c r="E55" i="5"/>
  <c r="I55" i="5"/>
  <c r="I82" i="5"/>
  <c r="F49" i="5"/>
  <c r="J49" i="5"/>
  <c r="J76" i="5"/>
  <c r="F42" i="5"/>
  <c r="J42" i="5"/>
  <c r="J69" i="5"/>
  <c r="F43" i="5"/>
  <c r="J43" i="5"/>
  <c r="J70" i="5"/>
  <c r="F45" i="5"/>
  <c r="J45" i="5"/>
  <c r="J72" i="5"/>
  <c r="F53" i="5"/>
  <c r="J53" i="5"/>
  <c r="J80" i="5"/>
  <c r="F50" i="5"/>
  <c r="J50" i="5"/>
  <c r="J77" i="5"/>
  <c r="F51" i="5"/>
  <c r="J51" i="5"/>
  <c r="J78" i="5"/>
  <c r="E37" i="5"/>
  <c r="I64" i="5"/>
  <c r="E46" i="5"/>
  <c r="I46" i="5"/>
  <c r="I73" i="5"/>
  <c r="E54" i="5"/>
  <c r="I54" i="5"/>
  <c r="I81" i="5"/>
  <c r="F41" i="4"/>
  <c r="J41" i="4"/>
  <c r="F42" i="4"/>
  <c r="J42" i="4"/>
  <c r="E54" i="4"/>
  <c r="I54" i="4"/>
  <c r="I81" i="4"/>
  <c r="E37" i="4"/>
  <c r="I37" i="4"/>
  <c r="I64" i="4"/>
  <c r="F40" i="4"/>
  <c r="J40" i="4"/>
  <c r="J67" i="4"/>
  <c r="E51" i="4"/>
  <c r="I51" i="4"/>
  <c r="I78" i="4"/>
  <c r="E52" i="4"/>
  <c r="I52" i="4"/>
  <c r="I79" i="4"/>
  <c r="F52" i="4"/>
  <c r="J52" i="4"/>
  <c r="J79" i="4"/>
  <c r="F45" i="4"/>
  <c r="J45" i="4"/>
  <c r="J72" i="4"/>
  <c r="E46" i="4"/>
  <c r="I46" i="4"/>
  <c r="I73" i="4"/>
  <c r="E55" i="4"/>
  <c r="I55" i="4"/>
  <c r="I82" i="4"/>
  <c r="F47" i="4"/>
  <c r="J47" i="4"/>
  <c r="J74" i="4"/>
  <c r="F48" i="4"/>
  <c r="J48" i="4"/>
  <c r="J75" i="4"/>
  <c r="E41" i="4"/>
  <c r="I41" i="4"/>
  <c r="I68" i="4"/>
  <c r="E49" i="4"/>
  <c r="I49" i="4"/>
  <c r="I76" i="4"/>
  <c r="E43" i="4"/>
  <c r="I43" i="4"/>
  <c r="F51" i="4"/>
  <c r="J51" i="4"/>
  <c r="J78" i="4"/>
  <c r="E44" i="4"/>
  <c r="I44" i="4"/>
  <c r="I71" i="4"/>
  <c r="F46" i="4"/>
  <c r="J46" i="4"/>
  <c r="J73" i="4"/>
  <c r="E38" i="4"/>
  <c r="I38" i="4"/>
  <c r="I65" i="4"/>
  <c r="F55" i="4"/>
  <c r="J55" i="4"/>
  <c r="J82" i="4"/>
  <c r="E40" i="4"/>
  <c r="I40" i="4"/>
  <c r="I67" i="4"/>
  <c r="F49" i="4"/>
  <c r="J49" i="4"/>
  <c r="J76" i="4"/>
  <c r="F43" i="4"/>
  <c r="J43" i="4"/>
  <c r="E53" i="4"/>
  <c r="I53" i="4"/>
  <c r="I80" i="4"/>
  <c r="E47" i="4"/>
  <c r="I47" i="4"/>
  <c r="I74" i="4"/>
  <c r="F38" i="4"/>
  <c r="J65" i="4"/>
  <c r="E48" i="4"/>
  <c r="I48" i="4"/>
  <c r="I75" i="4"/>
  <c r="E42" i="4"/>
  <c r="I42" i="4"/>
  <c r="I69" i="4"/>
  <c r="E50" i="4"/>
  <c r="I50" i="4"/>
  <c r="F44" i="4"/>
  <c r="J44" i="4"/>
  <c r="J71" i="4"/>
  <c r="E45" i="4"/>
  <c r="I45" i="4"/>
  <c r="I72" i="4"/>
  <c r="F53" i="4"/>
  <c r="J53" i="4"/>
  <c r="J80" i="4"/>
  <c r="F54" i="4"/>
  <c r="J54" i="4"/>
  <c r="J81" i="4"/>
  <c r="F50" i="4"/>
  <c r="J50" i="4"/>
  <c r="J77" i="4"/>
  <c r="E38" i="3"/>
  <c r="I38" i="3"/>
  <c r="I65" i="3"/>
  <c r="F48" i="3"/>
  <c r="J48" i="3"/>
  <c r="J75" i="3"/>
  <c r="E49" i="3"/>
  <c r="I49" i="3"/>
  <c r="I76" i="3"/>
  <c r="F41" i="3"/>
  <c r="J41" i="3"/>
  <c r="J68" i="3"/>
  <c r="F49" i="3"/>
  <c r="J49" i="3"/>
  <c r="J76" i="3"/>
  <c r="E43" i="3"/>
  <c r="I43" i="3"/>
  <c r="E50" i="3"/>
  <c r="I50" i="3"/>
  <c r="I77" i="3"/>
  <c r="F50" i="3"/>
  <c r="J50" i="3"/>
  <c r="J77" i="3"/>
  <c r="E45" i="3"/>
  <c r="I45" i="3"/>
  <c r="I72" i="3"/>
  <c r="E53" i="3"/>
  <c r="I53" i="3"/>
  <c r="I80" i="3"/>
  <c r="F45" i="3"/>
  <c r="J45" i="3"/>
  <c r="J72" i="3"/>
  <c r="F53" i="3"/>
  <c r="J53" i="3"/>
  <c r="J80" i="3"/>
  <c r="E47" i="3"/>
  <c r="I47" i="3"/>
  <c r="I74" i="3"/>
  <c r="E55" i="3"/>
  <c r="I55" i="3"/>
  <c r="I82" i="3"/>
  <c r="F38" i="3"/>
  <c r="J38" i="3"/>
  <c r="J65" i="3"/>
  <c r="F47" i="3"/>
  <c r="J47" i="3"/>
  <c r="J74" i="3"/>
  <c r="F55" i="3"/>
  <c r="J55" i="3"/>
  <c r="J82" i="3"/>
  <c r="E40" i="3"/>
  <c r="I40" i="3"/>
  <c r="I67" i="3"/>
  <c r="E48" i="3"/>
  <c r="I48" i="3"/>
  <c r="I75" i="3"/>
  <c r="F40" i="3"/>
  <c r="J40" i="3"/>
  <c r="J67" i="3"/>
  <c r="E51" i="3"/>
  <c r="I51" i="3"/>
  <c r="I78" i="3"/>
  <c r="F43" i="3"/>
  <c r="J43" i="3"/>
  <c r="J70" i="3"/>
  <c r="F51" i="3"/>
  <c r="J51" i="3"/>
  <c r="J78" i="3"/>
  <c r="E44" i="3"/>
  <c r="I44" i="3"/>
  <c r="I71" i="3"/>
  <c r="E52" i="3"/>
  <c r="I52" i="3"/>
  <c r="I79" i="3"/>
  <c r="F44" i="3"/>
  <c r="J44" i="3"/>
  <c r="J71" i="3"/>
  <c r="F52" i="3"/>
  <c r="J52" i="3"/>
  <c r="J79" i="3"/>
  <c r="E37" i="3"/>
  <c r="I37" i="3"/>
  <c r="I64" i="3"/>
  <c r="E46" i="3"/>
  <c r="I46" i="3"/>
  <c r="I73" i="3"/>
  <c r="E54" i="3"/>
  <c r="I54" i="3"/>
  <c r="I81" i="3"/>
  <c r="F46" i="3"/>
  <c r="J46" i="3"/>
  <c r="J73" i="3"/>
  <c r="F54" i="3"/>
  <c r="J54" i="3"/>
  <c r="J81" i="3"/>
  <c r="F41" i="2"/>
  <c r="J41" i="2"/>
  <c r="J68" i="2"/>
  <c r="F42" i="2"/>
  <c r="J42" i="2"/>
  <c r="J69" i="2"/>
  <c r="F51" i="2"/>
  <c r="J51" i="2"/>
  <c r="J78" i="2"/>
  <c r="E44" i="2"/>
  <c r="I44" i="2"/>
  <c r="I71" i="2"/>
  <c r="E52" i="2"/>
  <c r="I52" i="2"/>
  <c r="I79" i="2"/>
  <c r="E41" i="2"/>
  <c r="I41" i="2"/>
  <c r="I68" i="2"/>
  <c r="F49" i="2"/>
  <c r="J49" i="2"/>
  <c r="J76" i="2"/>
  <c r="E50" i="2"/>
  <c r="I50" i="2"/>
  <c r="I77" i="2"/>
  <c r="F43" i="2"/>
  <c r="J43" i="2"/>
  <c r="J70" i="2"/>
  <c r="F44" i="2"/>
  <c r="J44" i="2"/>
  <c r="J71" i="2"/>
  <c r="F52" i="2"/>
  <c r="J52" i="2"/>
  <c r="J79" i="2"/>
  <c r="E49" i="2"/>
  <c r="I49" i="2"/>
  <c r="I76" i="2"/>
  <c r="E53" i="2"/>
  <c r="I53" i="2"/>
  <c r="I80" i="2"/>
  <c r="F53" i="2"/>
  <c r="J53" i="2"/>
  <c r="J80" i="2"/>
  <c r="E37" i="2"/>
  <c r="I37" i="2"/>
  <c r="I64" i="2"/>
  <c r="E47" i="2"/>
  <c r="I47" i="2"/>
  <c r="I74" i="2"/>
  <c r="E42" i="2"/>
  <c r="I42" i="2"/>
  <c r="I69" i="2"/>
  <c r="E43" i="2"/>
  <c r="I43" i="2"/>
  <c r="I70" i="2"/>
  <c r="E46" i="2"/>
  <c r="I46" i="2"/>
  <c r="I73" i="2"/>
  <c r="F54" i="2"/>
  <c r="J54" i="2"/>
  <c r="J81" i="2"/>
  <c r="E38" i="2"/>
  <c r="I38" i="2"/>
  <c r="I65" i="2"/>
  <c r="E55" i="2"/>
  <c r="I55" i="2"/>
  <c r="I82" i="2"/>
  <c r="F38" i="2"/>
  <c r="J65" i="2"/>
  <c r="F47" i="2"/>
  <c r="J47" i="2"/>
  <c r="J74" i="2"/>
  <c r="F55" i="2"/>
  <c r="J55" i="2"/>
  <c r="J82" i="2"/>
  <c r="F50" i="2"/>
  <c r="J50" i="2"/>
  <c r="J77" i="2"/>
  <c r="E51" i="2"/>
  <c r="I51" i="2"/>
  <c r="I78" i="2"/>
  <c r="E45" i="2"/>
  <c r="I45" i="2"/>
  <c r="I72" i="2"/>
  <c r="F45" i="2"/>
  <c r="J45" i="2"/>
  <c r="J72" i="2"/>
  <c r="E54" i="2"/>
  <c r="I54" i="2"/>
  <c r="I81" i="2"/>
  <c r="F46" i="2"/>
  <c r="J46" i="2"/>
  <c r="J73" i="2"/>
  <c r="E48" i="2"/>
  <c r="I48" i="2"/>
  <c r="I75" i="2"/>
  <c r="E40" i="2"/>
  <c r="I40" i="2"/>
  <c r="I67" i="2"/>
  <c r="F40" i="2"/>
  <c r="J40" i="2"/>
  <c r="J67" i="2"/>
  <c r="F48" i="2"/>
  <c r="J48" i="2"/>
  <c r="J75" i="2"/>
  <c r="E43" i="1"/>
  <c r="I43" i="1"/>
  <c r="E45" i="1"/>
  <c r="I45" i="1"/>
  <c r="F42" i="14"/>
  <c r="J42" i="14"/>
  <c r="E51" i="14"/>
  <c r="I51" i="14"/>
  <c r="E49" i="14"/>
  <c r="I49" i="14"/>
  <c r="E51" i="1"/>
  <c r="I51" i="1"/>
  <c r="F50" i="1"/>
  <c r="J50" i="1"/>
  <c r="E48" i="1"/>
  <c r="I48" i="1"/>
  <c r="F47" i="1"/>
  <c r="J47" i="1"/>
  <c r="E47" i="1"/>
  <c r="I47" i="1"/>
  <c r="F43" i="1"/>
  <c r="J43" i="1"/>
  <c r="F41" i="1"/>
  <c r="J41" i="1"/>
  <c r="E40" i="1"/>
  <c r="I40" i="1"/>
  <c r="E55" i="1"/>
  <c r="I55" i="1"/>
  <c r="F48" i="1"/>
  <c r="J48" i="1"/>
  <c r="E54" i="1"/>
  <c r="I54" i="1"/>
  <c r="F42" i="1"/>
  <c r="J42" i="1"/>
  <c r="E42" i="1"/>
  <c r="I42" i="1"/>
  <c r="F51" i="1"/>
  <c r="J51" i="1"/>
  <c r="E41" i="1"/>
  <c r="I41" i="1"/>
  <c r="F38" i="1"/>
  <c r="F46" i="1"/>
  <c r="J46" i="1"/>
  <c r="F55" i="1"/>
  <c r="J55" i="1"/>
  <c r="E46" i="1"/>
  <c r="I46" i="1"/>
  <c r="J84" i="1"/>
  <c r="E50" i="1"/>
  <c r="I50" i="1"/>
  <c r="F45" i="1"/>
  <c r="J45" i="1"/>
  <c r="F54" i="1"/>
  <c r="J54" i="1"/>
  <c r="F40" i="1"/>
  <c r="J40" i="1"/>
  <c r="E38" i="1"/>
  <c r="I38" i="1"/>
  <c r="F49" i="1"/>
  <c r="J49" i="1"/>
  <c r="E49" i="1"/>
  <c r="I49" i="1"/>
  <c r="E37" i="1"/>
  <c r="I64" i="1"/>
  <c r="F52" i="1"/>
  <c r="J52" i="1"/>
  <c r="F44" i="1"/>
  <c r="J44" i="1"/>
  <c r="F53" i="1"/>
  <c r="J53" i="1"/>
  <c r="E52" i="1"/>
  <c r="I52" i="1"/>
  <c r="E44" i="1"/>
  <c r="I44" i="1"/>
  <c r="E53" i="1"/>
  <c r="F51" i="14"/>
  <c r="J51" i="14"/>
  <c r="J78" i="14"/>
  <c r="F44" i="14"/>
  <c r="J44" i="14"/>
  <c r="J71" i="14"/>
  <c r="F52" i="14"/>
  <c r="J52" i="14"/>
  <c r="J79" i="14"/>
  <c r="E45" i="14"/>
  <c r="I45" i="14"/>
  <c r="I72" i="14"/>
  <c r="E53" i="14"/>
  <c r="I53" i="14"/>
  <c r="I80" i="14"/>
  <c r="F45" i="14"/>
  <c r="J45" i="14"/>
  <c r="J72" i="14"/>
  <c r="F53" i="14"/>
  <c r="J53" i="14"/>
  <c r="J80" i="14"/>
  <c r="E37" i="14"/>
  <c r="I37" i="14"/>
  <c r="I64" i="14"/>
  <c r="E46" i="14"/>
  <c r="I46" i="14"/>
  <c r="I73" i="14"/>
  <c r="E54" i="14"/>
  <c r="I54" i="14"/>
  <c r="I81" i="14"/>
  <c r="F46" i="14"/>
  <c r="J46" i="14"/>
  <c r="J73" i="14"/>
  <c r="F54" i="14"/>
  <c r="J54" i="14"/>
  <c r="J81" i="14"/>
  <c r="E55" i="14"/>
  <c r="I55" i="14"/>
  <c r="I82" i="14"/>
  <c r="E38" i="14"/>
  <c r="I38" i="14"/>
  <c r="I65" i="14"/>
  <c r="F47" i="14"/>
  <c r="J47" i="14"/>
  <c r="J74" i="14"/>
  <c r="E48" i="14"/>
  <c r="I48" i="14"/>
  <c r="I75" i="14"/>
  <c r="F40" i="14"/>
  <c r="J40" i="14"/>
  <c r="J67" i="14"/>
  <c r="F41" i="14"/>
  <c r="J41" i="14"/>
  <c r="J68" i="14"/>
  <c r="F49" i="14"/>
  <c r="J49" i="14"/>
  <c r="J76" i="14"/>
  <c r="E50" i="14"/>
  <c r="I50" i="14"/>
  <c r="I77" i="14"/>
  <c r="E52" i="14"/>
  <c r="I52" i="14"/>
  <c r="I79" i="14"/>
  <c r="F38" i="14"/>
  <c r="J65" i="14"/>
  <c r="E40" i="14"/>
  <c r="I40" i="14"/>
  <c r="I67" i="14"/>
  <c r="E41" i="14"/>
  <c r="I41" i="14"/>
  <c r="I68" i="14"/>
  <c r="E42" i="14"/>
  <c r="I42" i="14"/>
  <c r="I69" i="14"/>
  <c r="F50" i="14"/>
  <c r="J50" i="14"/>
  <c r="J77" i="14"/>
  <c r="F43" i="14"/>
  <c r="J43" i="14"/>
  <c r="J70" i="14"/>
  <c r="E44" i="14"/>
  <c r="I44" i="14"/>
  <c r="I71" i="14"/>
  <c r="E47" i="14"/>
  <c r="I47" i="14"/>
  <c r="I74" i="14"/>
  <c r="F55" i="14"/>
  <c r="J55" i="14"/>
  <c r="J82" i="14"/>
  <c r="F48" i="14"/>
  <c r="J48" i="14"/>
  <c r="J75" i="14"/>
  <c r="E43" i="14"/>
  <c r="I43" i="14"/>
  <c r="I70" i="14"/>
  <c r="I37" i="6"/>
  <c r="J38" i="6"/>
  <c r="F57" i="5"/>
  <c r="J38" i="5"/>
  <c r="J57" i="5"/>
  <c r="J57" i="6"/>
  <c r="I57" i="6"/>
  <c r="F57" i="6"/>
  <c r="J84" i="6"/>
  <c r="E57" i="6"/>
  <c r="I84" i="6"/>
  <c r="I84" i="5"/>
  <c r="E57" i="5"/>
  <c r="J84" i="5"/>
  <c r="I37" i="5"/>
  <c r="I57" i="5"/>
  <c r="J84" i="4"/>
  <c r="E57" i="4"/>
  <c r="I84" i="4"/>
  <c r="I57" i="4"/>
  <c r="J38" i="4"/>
  <c r="J57" i="4"/>
  <c r="F57" i="4"/>
  <c r="I57" i="3"/>
  <c r="J57" i="3"/>
  <c r="E57" i="3"/>
  <c r="F57" i="3"/>
  <c r="I84" i="3"/>
  <c r="J84" i="3"/>
  <c r="E57" i="2"/>
  <c r="J84" i="2"/>
  <c r="F57" i="2"/>
  <c r="I84" i="2"/>
  <c r="J38" i="2"/>
  <c r="J57" i="2"/>
  <c r="I57" i="2"/>
  <c r="F57" i="14"/>
  <c r="I57" i="14"/>
  <c r="I37" i="1"/>
  <c r="F57" i="1"/>
  <c r="E57" i="1"/>
  <c r="I53" i="1"/>
  <c r="I57" i="1"/>
  <c r="J38" i="1"/>
  <c r="J57" i="1"/>
  <c r="I84" i="1"/>
  <c r="E57" i="14"/>
  <c r="J38" i="14"/>
  <c r="J57" i="14"/>
  <c r="I84" i="14"/>
  <c r="J84" i="14"/>
  <c r="AA15" i="36" l="1"/>
  <c r="AA11" i="36"/>
  <c r="AC11" i="36"/>
  <c r="Z11" i="36"/>
  <c r="Z24" i="36"/>
  <c r="AA24" i="36"/>
  <c r="AB24" i="36" s="1"/>
  <c r="AA10" i="36"/>
  <c r="AC10" i="36"/>
  <c r="Z10" i="36"/>
  <c r="AG10" i="36"/>
  <c r="Z23" i="36"/>
  <c r="AA12" i="36"/>
  <c r="AC12" i="36"/>
  <c r="Z12" i="36"/>
  <c r="AH13" i="36"/>
  <c r="AH10" i="36"/>
  <c r="AA26" i="36"/>
  <c r="Z21" i="36"/>
  <c r="AB21" i="36" s="1"/>
  <c r="AI10" i="36"/>
  <c r="AF13" i="36"/>
  <c r="AG12" i="36"/>
  <c r="AE10" i="36"/>
  <c r="AD12" i="36"/>
  <c r="AG13" i="36"/>
  <c r="AA13" i="36"/>
  <c r="AC13" i="36"/>
  <c r="Z13" i="36"/>
  <c r="AA22" i="36"/>
  <c r="Z22" i="36"/>
  <c r="AF11" i="36"/>
  <c r="Z26" i="36"/>
  <c r="Q10" i="36"/>
  <c r="AC15" i="36"/>
  <c r="Z15" i="36"/>
  <c r="AA23" i="36"/>
  <c r="AA14" i="36"/>
  <c r="Z14" i="36"/>
  <c r="AD14" i="36"/>
  <c r="AA25" i="36"/>
  <c r="Z25" i="36"/>
  <c r="E40" i="111"/>
  <c r="I40" i="111" s="1"/>
  <c r="E41" i="111"/>
  <c r="I41" i="111" s="1"/>
  <c r="E43" i="111"/>
  <c r="I43" i="111" s="1"/>
  <c r="I69" i="111"/>
  <c r="E48" i="111"/>
  <c r="I48" i="111" s="1"/>
  <c r="E49" i="111"/>
  <c r="I49" i="111" s="1"/>
  <c r="I77" i="111"/>
  <c r="J68" i="111"/>
  <c r="F49" i="111"/>
  <c r="J49" i="111" s="1"/>
  <c r="F39" i="111"/>
  <c r="J39" i="111" s="1"/>
  <c r="F40" i="111"/>
  <c r="J40" i="111" s="1"/>
  <c r="F55" i="111"/>
  <c r="J55" i="111" s="1"/>
  <c r="F43" i="111"/>
  <c r="J43" i="111" s="1"/>
  <c r="J38" i="111"/>
  <c r="J77" i="111"/>
  <c r="F52" i="111"/>
  <c r="J52" i="111" s="1"/>
  <c r="I80" i="111"/>
  <c r="J80" i="111"/>
  <c r="F45" i="111"/>
  <c r="J45" i="111" s="1"/>
  <c r="I65" i="111"/>
  <c r="I73" i="111"/>
  <c r="I81" i="111"/>
  <c r="E51" i="111"/>
  <c r="I51" i="111" s="1"/>
  <c r="F51" i="111"/>
  <c r="J51" i="111" s="1"/>
  <c r="J69" i="111"/>
  <c r="E52" i="111"/>
  <c r="I52" i="111" s="1"/>
  <c r="J71" i="111"/>
  <c r="E37" i="111"/>
  <c r="J65" i="111"/>
  <c r="J73" i="111"/>
  <c r="J81" i="111"/>
  <c r="E44" i="111"/>
  <c r="I44" i="111" s="1"/>
  <c r="E45" i="111"/>
  <c r="I45" i="111" s="1"/>
  <c r="E55" i="110"/>
  <c r="I55" i="110" s="1"/>
  <c r="I80" i="110"/>
  <c r="I71" i="110"/>
  <c r="E39" i="110"/>
  <c r="I39" i="110" s="1"/>
  <c r="I72" i="110"/>
  <c r="E37" i="110"/>
  <c r="I37" i="110" s="1"/>
  <c r="E43" i="110"/>
  <c r="I43" i="110" s="1"/>
  <c r="F52" i="110"/>
  <c r="J52" i="110" s="1"/>
  <c r="F40" i="110"/>
  <c r="J40" i="110" s="1"/>
  <c r="F41" i="110"/>
  <c r="J41" i="110" s="1"/>
  <c r="J76" i="110"/>
  <c r="F48" i="110"/>
  <c r="J48" i="110" s="1"/>
  <c r="F43" i="110"/>
  <c r="J43" i="110" s="1"/>
  <c r="F51" i="110"/>
  <c r="J51" i="110" s="1"/>
  <c r="J69" i="110"/>
  <c r="J77" i="110"/>
  <c r="I78" i="110"/>
  <c r="I84" i="110" s="1"/>
  <c r="E40" i="110"/>
  <c r="I40" i="110" s="1"/>
  <c r="I57" i="110" s="1"/>
  <c r="E48" i="110"/>
  <c r="I48" i="110" s="1"/>
  <c r="J72" i="110"/>
  <c r="J80" i="110"/>
  <c r="I81" i="110"/>
  <c r="J81" i="110"/>
  <c r="J73" i="110"/>
  <c r="E38" i="110"/>
  <c r="I38" i="110" s="1"/>
  <c r="E46" i="110"/>
  <c r="I46" i="110" s="1"/>
  <c r="F38" i="110"/>
  <c r="I71" i="109"/>
  <c r="E40" i="109"/>
  <c r="I40" i="109" s="1"/>
  <c r="I72" i="109"/>
  <c r="I77" i="109"/>
  <c r="I79" i="109"/>
  <c r="E47" i="109"/>
  <c r="I47" i="109" s="1"/>
  <c r="E39" i="109"/>
  <c r="I39" i="109" s="1"/>
  <c r="F44" i="109"/>
  <c r="J44" i="109" s="1"/>
  <c r="F39" i="109"/>
  <c r="J39" i="109" s="1"/>
  <c r="F40" i="109"/>
  <c r="J40" i="109" s="1"/>
  <c r="F41" i="109"/>
  <c r="J41" i="109" s="1"/>
  <c r="F48" i="109"/>
  <c r="J48" i="109" s="1"/>
  <c r="J76" i="109"/>
  <c r="J79" i="109"/>
  <c r="J38" i="109"/>
  <c r="I37" i="109"/>
  <c r="E43" i="109"/>
  <c r="I43" i="109" s="1"/>
  <c r="E51" i="109"/>
  <c r="I51" i="109" s="1"/>
  <c r="F43" i="109"/>
  <c r="J43" i="109" s="1"/>
  <c r="F51" i="109"/>
  <c r="J51" i="109" s="1"/>
  <c r="J69" i="109"/>
  <c r="J77" i="109"/>
  <c r="J80" i="109"/>
  <c r="F45" i="109"/>
  <c r="J45" i="109" s="1"/>
  <c r="I65" i="109"/>
  <c r="I73" i="109"/>
  <c r="I81" i="109"/>
  <c r="J65" i="109"/>
  <c r="J73" i="109"/>
  <c r="J81" i="109"/>
  <c r="E55" i="108"/>
  <c r="I55" i="108" s="1"/>
  <c r="I81" i="108"/>
  <c r="E39" i="108"/>
  <c r="I39" i="108" s="1"/>
  <c r="I72" i="108"/>
  <c r="I65" i="108"/>
  <c r="E40" i="108"/>
  <c r="I40" i="108" s="1"/>
  <c r="I73" i="108"/>
  <c r="E47" i="108"/>
  <c r="I47" i="108" s="1"/>
  <c r="I77" i="108"/>
  <c r="I64" i="108"/>
  <c r="E48" i="108"/>
  <c r="I48" i="108" s="1"/>
  <c r="F41" i="108"/>
  <c r="J41" i="108" s="1"/>
  <c r="F43" i="108"/>
  <c r="J43" i="108" s="1"/>
  <c r="J76" i="108"/>
  <c r="F39" i="108"/>
  <c r="J39" i="108" s="1"/>
  <c r="F51" i="108"/>
  <c r="J51" i="108" s="1"/>
  <c r="J80" i="108"/>
  <c r="J38" i="108"/>
  <c r="I37" i="108"/>
  <c r="E44" i="108"/>
  <c r="I44" i="108" s="1"/>
  <c r="E52" i="108"/>
  <c r="I52" i="108" s="1"/>
  <c r="I78" i="108"/>
  <c r="F44" i="108"/>
  <c r="J44" i="108" s="1"/>
  <c r="F52" i="108"/>
  <c r="J52" i="108" s="1"/>
  <c r="J65" i="108"/>
  <c r="J73" i="108"/>
  <c r="J81" i="108"/>
  <c r="J77" i="108"/>
  <c r="F42" i="108"/>
  <c r="J42" i="108" s="1"/>
  <c r="E50" i="107"/>
  <c r="I50" i="107" s="1"/>
  <c r="I80" i="107"/>
  <c r="F40" i="107"/>
  <c r="J40" i="107" s="1"/>
  <c r="J66" i="107"/>
  <c r="F41" i="107"/>
  <c r="J41" i="107" s="1"/>
  <c r="J74" i="107"/>
  <c r="J75" i="107"/>
  <c r="F49" i="107"/>
  <c r="J49" i="107" s="1"/>
  <c r="J82" i="107"/>
  <c r="J38" i="107"/>
  <c r="I68" i="107"/>
  <c r="I76" i="107"/>
  <c r="E39" i="107"/>
  <c r="I39" i="107" s="1"/>
  <c r="E43" i="107"/>
  <c r="I43" i="107" s="1"/>
  <c r="E47" i="107"/>
  <c r="I47" i="107" s="1"/>
  <c r="E51" i="107"/>
  <c r="I51" i="107" s="1"/>
  <c r="E55" i="107"/>
  <c r="I55" i="107" s="1"/>
  <c r="F43" i="107"/>
  <c r="J43" i="107" s="1"/>
  <c r="F51" i="107"/>
  <c r="J51" i="107" s="1"/>
  <c r="E40" i="107"/>
  <c r="I40" i="107" s="1"/>
  <c r="E44" i="107"/>
  <c r="I44" i="107" s="1"/>
  <c r="E48" i="107"/>
  <c r="I48" i="107" s="1"/>
  <c r="E52" i="107"/>
  <c r="I52" i="107" s="1"/>
  <c r="I65" i="107"/>
  <c r="I73" i="107"/>
  <c r="I81" i="107"/>
  <c r="J65" i="107"/>
  <c r="J73" i="107"/>
  <c r="J81" i="107"/>
  <c r="E50" i="106"/>
  <c r="I50" i="106" s="1"/>
  <c r="E51" i="106"/>
  <c r="I51" i="106" s="1"/>
  <c r="I79" i="106"/>
  <c r="I80" i="106"/>
  <c r="I71" i="106"/>
  <c r="I72" i="106"/>
  <c r="E42" i="106"/>
  <c r="I42" i="106" s="1"/>
  <c r="E38" i="106"/>
  <c r="I38" i="106" s="1"/>
  <c r="J76" i="106"/>
  <c r="F46" i="106"/>
  <c r="J46" i="106" s="1"/>
  <c r="J66" i="106"/>
  <c r="J71" i="106"/>
  <c r="F38" i="106"/>
  <c r="J38" i="106" s="1"/>
  <c r="J81" i="106"/>
  <c r="F52" i="106"/>
  <c r="J52" i="106" s="1"/>
  <c r="F40" i="106"/>
  <c r="J40" i="106" s="1"/>
  <c r="J57" i="106" s="1"/>
  <c r="F55" i="106"/>
  <c r="J55" i="106" s="1"/>
  <c r="I68" i="106"/>
  <c r="I76" i="106"/>
  <c r="J69" i="106"/>
  <c r="F43" i="106"/>
  <c r="J43" i="106" s="1"/>
  <c r="F51" i="106"/>
  <c r="J51" i="106" s="1"/>
  <c r="J77" i="106"/>
  <c r="I70" i="106"/>
  <c r="E40" i="106"/>
  <c r="I40" i="106" s="1"/>
  <c r="E48" i="106"/>
  <c r="I48" i="106" s="1"/>
  <c r="J72" i="106"/>
  <c r="J80" i="106"/>
  <c r="E55" i="105"/>
  <c r="I55" i="105" s="1"/>
  <c r="E41" i="105"/>
  <c r="I41" i="105" s="1"/>
  <c r="E42" i="105"/>
  <c r="I42" i="105" s="1"/>
  <c r="E49" i="105"/>
  <c r="I49" i="105" s="1"/>
  <c r="E50" i="105"/>
  <c r="I50" i="105" s="1"/>
  <c r="E37" i="105"/>
  <c r="I37" i="105" s="1"/>
  <c r="F54" i="105"/>
  <c r="J54" i="105" s="1"/>
  <c r="F55" i="105"/>
  <c r="J55" i="105" s="1"/>
  <c r="F52" i="105"/>
  <c r="J52" i="105" s="1"/>
  <c r="F40" i="105"/>
  <c r="J40" i="105" s="1"/>
  <c r="F44" i="105"/>
  <c r="J44" i="105" s="1"/>
  <c r="J68" i="105"/>
  <c r="F47" i="105"/>
  <c r="J47" i="105" s="1"/>
  <c r="F48" i="105"/>
  <c r="J48" i="105" s="1"/>
  <c r="J76" i="105"/>
  <c r="E43" i="105"/>
  <c r="I43" i="105" s="1"/>
  <c r="E51" i="105"/>
  <c r="I51" i="105" s="1"/>
  <c r="F43" i="105"/>
  <c r="J43" i="105" s="1"/>
  <c r="F51" i="105"/>
  <c r="J51" i="105" s="1"/>
  <c r="J69" i="105"/>
  <c r="J77" i="105"/>
  <c r="E40" i="105"/>
  <c r="I40" i="105" s="1"/>
  <c r="E44" i="105"/>
  <c r="I44" i="105" s="1"/>
  <c r="E48" i="105"/>
  <c r="I48" i="105" s="1"/>
  <c r="E52" i="105"/>
  <c r="I52" i="105" s="1"/>
  <c r="I72" i="105"/>
  <c r="I80" i="105"/>
  <c r="J72" i="105"/>
  <c r="J80" i="105"/>
  <c r="I65" i="105"/>
  <c r="I73" i="105"/>
  <c r="I81" i="105"/>
  <c r="E52" i="103"/>
  <c r="I52" i="103" s="1"/>
  <c r="E37" i="103"/>
  <c r="I37" i="103" s="1"/>
  <c r="E53" i="103"/>
  <c r="I53" i="103" s="1"/>
  <c r="E41" i="103"/>
  <c r="I41" i="103" s="1"/>
  <c r="I71" i="103"/>
  <c r="F44" i="103"/>
  <c r="J44" i="103" s="1"/>
  <c r="J66" i="103"/>
  <c r="J73" i="103"/>
  <c r="J74" i="103"/>
  <c r="J79" i="103"/>
  <c r="F40" i="103"/>
  <c r="J40" i="103" s="1"/>
  <c r="J81" i="103"/>
  <c r="J82" i="103"/>
  <c r="J38" i="103"/>
  <c r="F43" i="103"/>
  <c r="J43" i="103" s="1"/>
  <c r="F51" i="103"/>
  <c r="J51" i="103" s="1"/>
  <c r="E55" i="103"/>
  <c r="I55" i="103" s="1"/>
  <c r="J69" i="103"/>
  <c r="J84" i="103" s="1"/>
  <c r="J77" i="103"/>
  <c r="E47" i="103"/>
  <c r="I47" i="103" s="1"/>
  <c r="I70" i="103"/>
  <c r="I78" i="103"/>
  <c r="E39" i="103"/>
  <c r="I39" i="103" s="1"/>
  <c r="E40" i="103"/>
  <c r="I40" i="103" s="1"/>
  <c r="E48" i="103"/>
  <c r="I48" i="103" s="1"/>
  <c r="F48" i="103"/>
  <c r="J48" i="103" s="1"/>
  <c r="J72" i="103"/>
  <c r="J80" i="103"/>
  <c r="I65" i="103"/>
  <c r="I73" i="103"/>
  <c r="I81" i="103"/>
  <c r="E39" i="102"/>
  <c r="I39" i="102" s="1"/>
  <c r="E47" i="102"/>
  <c r="I47" i="102" s="1"/>
  <c r="E55" i="102"/>
  <c r="I55" i="102" s="1"/>
  <c r="I68" i="102"/>
  <c r="I69" i="102"/>
  <c r="I76" i="102"/>
  <c r="I77" i="102"/>
  <c r="F51" i="102"/>
  <c r="J51" i="102" s="1"/>
  <c r="J65" i="102"/>
  <c r="J68" i="102"/>
  <c r="J73" i="102"/>
  <c r="J76" i="102"/>
  <c r="F39" i="102"/>
  <c r="J39" i="102" s="1"/>
  <c r="J81" i="102"/>
  <c r="J38" i="102"/>
  <c r="J69" i="102"/>
  <c r="J77" i="102"/>
  <c r="I70" i="102"/>
  <c r="I78" i="102"/>
  <c r="E40" i="102"/>
  <c r="I40" i="102" s="1"/>
  <c r="E44" i="102"/>
  <c r="I44" i="102" s="1"/>
  <c r="E48" i="102"/>
  <c r="I48" i="102" s="1"/>
  <c r="E52" i="102"/>
  <c r="I52" i="102" s="1"/>
  <c r="J70" i="102"/>
  <c r="F44" i="102"/>
  <c r="J44" i="102" s="1"/>
  <c r="F52" i="102"/>
  <c r="J52" i="102" s="1"/>
  <c r="I72" i="102"/>
  <c r="I80" i="102"/>
  <c r="J72" i="102"/>
  <c r="J80" i="102"/>
  <c r="I65" i="102"/>
  <c r="I84" i="102" s="1"/>
  <c r="I73" i="102"/>
  <c r="I81" i="102"/>
  <c r="J68" i="100"/>
  <c r="I80" i="100"/>
  <c r="E37" i="100"/>
  <c r="I37" i="100" s="1"/>
  <c r="E44" i="100"/>
  <c r="I44" i="100" s="1"/>
  <c r="E47" i="100"/>
  <c r="I47" i="100" s="1"/>
  <c r="I68" i="100"/>
  <c r="I69" i="100"/>
  <c r="I70" i="100"/>
  <c r="I78" i="100"/>
  <c r="E41" i="101"/>
  <c r="I41" i="101" s="1"/>
  <c r="I69" i="101"/>
  <c r="I73" i="101"/>
  <c r="I77" i="101"/>
  <c r="E39" i="101"/>
  <c r="I39" i="101" s="1"/>
  <c r="I81" i="101"/>
  <c r="F55" i="101"/>
  <c r="J55" i="101" s="1"/>
  <c r="F53" i="101"/>
  <c r="J53" i="101" s="1"/>
  <c r="F47" i="101"/>
  <c r="J47" i="101" s="1"/>
  <c r="F39" i="101"/>
  <c r="J39" i="101" s="1"/>
  <c r="F40" i="101"/>
  <c r="J40" i="101" s="1"/>
  <c r="J38" i="101"/>
  <c r="I37" i="101"/>
  <c r="I57" i="101" s="1"/>
  <c r="E57" i="101"/>
  <c r="I78" i="101"/>
  <c r="J69" i="101"/>
  <c r="I70" i="101"/>
  <c r="J78" i="101"/>
  <c r="F44" i="101"/>
  <c r="J44" i="101" s="1"/>
  <c r="F52" i="101"/>
  <c r="J52" i="101" s="1"/>
  <c r="I71" i="101"/>
  <c r="I79" i="101"/>
  <c r="J70" i="101"/>
  <c r="I72" i="101"/>
  <c r="I80" i="101"/>
  <c r="I64" i="101"/>
  <c r="I84" i="101" s="1"/>
  <c r="J72" i="101"/>
  <c r="J65" i="101"/>
  <c r="J73" i="101"/>
  <c r="J81" i="101"/>
  <c r="J77" i="101"/>
  <c r="J73" i="100"/>
  <c r="F53" i="100"/>
  <c r="J53" i="100" s="1"/>
  <c r="E55" i="100"/>
  <c r="I55" i="100" s="1"/>
  <c r="F55" i="100"/>
  <c r="J55" i="100" s="1"/>
  <c r="J65" i="100"/>
  <c r="J81" i="100"/>
  <c r="F39" i="100"/>
  <c r="J39" i="100" s="1"/>
  <c r="F45" i="100"/>
  <c r="J45" i="100" s="1"/>
  <c r="I66" i="100"/>
  <c r="I76" i="100"/>
  <c r="J38" i="100"/>
  <c r="F43" i="100"/>
  <c r="J43" i="100" s="1"/>
  <c r="F51" i="100"/>
  <c r="J51" i="100" s="1"/>
  <c r="J69" i="100"/>
  <c r="J77" i="100"/>
  <c r="E40" i="100"/>
  <c r="I40" i="100" s="1"/>
  <c r="E48" i="100"/>
  <c r="I48" i="100" s="1"/>
  <c r="F40" i="100"/>
  <c r="J40" i="100" s="1"/>
  <c r="F44" i="100"/>
  <c r="J44" i="100" s="1"/>
  <c r="F48" i="100"/>
  <c r="J48" i="100" s="1"/>
  <c r="E45" i="100"/>
  <c r="I45" i="100" s="1"/>
  <c r="I65" i="100"/>
  <c r="I84" i="100" s="1"/>
  <c r="I73" i="100"/>
  <c r="I81" i="100"/>
  <c r="E44" i="95"/>
  <c r="I44" i="95" s="1"/>
  <c r="E46" i="95"/>
  <c r="I46" i="95" s="1"/>
  <c r="F54" i="95"/>
  <c r="J54" i="95" s="1"/>
  <c r="J74" i="95"/>
  <c r="F44" i="95"/>
  <c r="J44" i="95" s="1"/>
  <c r="F46" i="95"/>
  <c r="J46" i="95" s="1"/>
  <c r="F48" i="99"/>
  <c r="J48" i="99" s="1"/>
  <c r="F40" i="99"/>
  <c r="J40" i="99" s="1"/>
  <c r="F47" i="99"/>
  <c r="J47" i="99" s="1"/>
  <c r="F49" i="99"/>
  <c r="J49" i="99" s="1"/>
  <c r="F39" i="99"/>
  <c r="J39" i="99" s="1"/>
  <c r="F55" i="99"/>
  <c r="J55" i="99" s="1"/>
  <c r="E55" i="99"/>
  <c r="I55" i="99" s="1"/>
  <c r="I68" i="99"/>
  <c r="I69" i="99"/>
  <c r="E39" i="99"/>
  <c r="I39" i="99" s="1"/>
  <c r="E40" i="99"/>
  <c r="I40" i="99" s="1"/>
  <c r="E43" i="99"/>
  <c r="I43" i="99" s="1"/>
  <c r="I77" i="99"/>
  <c r="J38" i="99"/>
  <c r="E44" i="99"/>
  <c r="I44" i="99" s="1"/>
  <c r="E52" i="99"/>
  <c r="I52" i="99" s="1"/>
  <c r="J78" i="99"/>
  <c r="J77" i="99"/>
  <c r="J80" i="99"/>
  <c r="F45" i="99"/>
  <c r="J45" i="99" s="1"/>
  <c r="I65" i="99"/>
  <c r="I73" i="99"/>
  <c r="I81" i="99"/>
  <c r="J69" i="99"/>
  <c r="F52" i="99"/>
  <c r="J52" i="99" s="1"/>
  <c r="E37" i="99"/>
  <c r="J65" i="99"/>
  <c r="J73" i="99"/>
  <c r="J81" i="99"/>
  <c r="E45" i="99"/>
  <c r="I45" i="99" s="1"/>
  <c r="E53" i="99"/>
  <c r="I53" i="99" s="1"/>
  <c r="I78" i="99"/>
  <c r="J71" i="99"/>
  <c r="F52" i="98"/>
  <c r="J52" i="98" s="1"/>
  <c r="F39" i="98"/>
  <c r="J39" i="98" s="1"/>
  <c r="I69" i="98"/>
  <c r="I77" i="98"/>
  <c r="E49" i="98"/>
  <c r="I49" i="98" s="1"/>
  <c r="I79" i="98"/>
  <c r="E41" i="98"/>
  <c r="I41" i="98" s="1"/>
  <c r="E43" i="98"/>
  <c r="I43" i="98" s="1"/>
  <c r="I71" i="98"/>
  <c r="E39" i="98"/>
  <c r="I39" i="98" s="1"/>
  <c r="J38" i="98"/>
  <c r="I37" i="98"/>
  <c r="F43" i="98"/>
  <c r="J43" i="98" s="1"/>
  <c r="F51" i="98"/>
  <c r="J51" i="98" s="1"/>
  <c r="J69" i="98"/>
  <c r="J77" i="98"/>
  <c r="I78" i="98"/>
  <c r="J72" i="98"/>
  <c r="J80" i="98"/>
  <c r="I81" i="98"/>
  <c r="J65" i="98"/>
  <c r="J73" i="98"/>
  <c r="J81" i="98"/>
  <c r="I73" i="98"/>
  <c r="E38" i="98"/>
  <c r="I38" i="98" s="1"/>
  <c r="E40" i="97"/>
  <c r="I40" i="97" s="1"/>
  <c r="E47" i="97"/>
  <c r="I47" i="97" s="1"/>
  <c r="E48" i="97"/>
  <c r="I48" i="97" s="1"/>
  <c r="E49" i="97"/>
  <c r="I49" i="97" s="1"/>
  <c r="I69" i="97"/>
  <c r="I77" i="97"/>
  <c r="F47" i="97"/>
  <c r="J47" i="97" s="1"/>
  <c r="F48" i="97"/>
  <c r="J48" i="97" s="1"/>
  <c r="F40" i="97"/>
  <c r="J40" i="97" s="1"/>
  <c r="F49" i="97"/>
  <c r="J49" i="97" s="1"/>
  <c r="E55" i="97"/>
  <c r="I55" i="97" s="1"/>
  <c r="F55" i="97"/>
  <c r="J55" i="97" s="1"/>
  <c r="E39" i="97"/>
  <c r="I39" i="97" s="1"/>
  <c r="I68" i="97"/>
  <c r="F39" i="97"/>
  <c r="J39" i="97" s="1"/>
  <c r="J68" i="97"/>
  <c r="E43" i="97"/>
  <c r="I43" i="97" s="1"/>
  <c r="F43" i="97"/>
  <c r="J43" i="97" s="1"/>
  <c r="I37" i="97"/>
  <c r="J38" i="97"/>
  <c r="J77" i="97"/>
  <c r="I78" i="97"/>
  <c r="E44" i="97"/>
  <c r="I44" i="97" s="1"/>
  <c r="E52" i="97"/>
  <c r="I52" i="97" s="1"/>
  <c r="J78" i="97"/>
  <c r="J79" i="97"/>
  <c r="I80" i="97"/>
  <c r="E45" i="97"/>
  <c r="I45" i="97" s="1"/>
  <c r="I64" i="97"/>
  <c r="J72" i="97"/>
  <c r="J80" i="97"/>
  <c r="F44" i="97"/>
  <c r="J44" i="97" s="1"/>
  <c r="I65" i="97"/>
  <c r="I73" i="97"/>
  <c r="I81" i="97"/>
  <c r="J69" i="97"/>
  <c r="J65" i="97"/>
  <c r="J73" i="97"/>
  <c r="J81" i="97"/>
  <c r="E55" i="96"/>
  <c r="I55" i="96" s="1"/>
  <c r="I80" i="96"/>
  <c r="I79" i="96"/>
  <c r="E39" i="96"/>
  <c r="I39" i="96" s="1"/>
  <c r="E40" i="96"/>
  <c r="I40" i="96" s="1"/>
  <c r="I71" i="96"/>
  <c r="I72" i="96"/>
  <c r="E43" i="96"/>
  <c r="I43" i="96" s="1"/>
  <c r="F52" i="96"/>
  <c r="J52" i="96" s="1"/>
  <c r="F39" i="96"/>
  <c r="J39" i="96" s="1"/>
  <c r="F55" i="96"/>
  <c r="J55" i="96" s="1"/>
  <c r="F41" i="96"/>
  <c r="J41" i="96" s="1"/>
  <c r="F47" i="96"/>
  <c r="J47" i="96" s="1"/>
  <c r="F48" i="96"/>
  <c r="J48" i="96" s="1"/>
  <c r="F40" i="96"/>
  <c r="J40" i="96" s="1"/>
  <c r="I37" i="96"/>
  <c r="J38" i="96"/>
  <c r="F43" i="96"/>
  <c r="J43" i="96" s="1"/>
  <c r="F51" i="96"/>
  <c r="J51" i="96" s="1"/>
  <c r="J69" i="96"/>
  <c r="J77" i="96"/>
  <c r="I78" i="96"/>
  <c r="I64" i="96"/>
  <c r="J72" i="96"/>
  <c r="J80" i="96"/>
  <c r="J65" i="96"/>
  <c r="J73" i="96"/>
  <c r="J81" i="96"/>
  <c r="I65" i="96"/>
  <c r="I81" i="96"/>
  <c r="E46" i="96"/>
  <c r="I46" i="96" s="1"/>
  <c r="E42" i="95"/>
  <c r="I42" i="95" s="1"/>
  <c r="F42" i="95"/>
  <c r="J42" i="95" s="1"/>
  <c r="E50" i="95"/>
  <c r="I50" i="95" s="1"/>
  <c r="J78" i="95"/>
  <c r="E38" i="95"/>
  <c r="I38" i="95" s="1"/>
  <c r="E52" i="95"/>
  <c r="I52" i="95" s="1"/>
  <c r="F38" i="95"/>
  <c r="J38" i="95" s="1"/>
  <c r="F52" i="95"/>
  <c r="J52" i="95" s="1"/>
  <c r="J70" i="95"/>
  <c r="F50" i="95"/>
  <c r="J50" i="95" s="1"/>
  <c r="E39" i="95"/>
  <c r="I39" i="95" s="1"/>
  <c r="E54" i="95"/>
  <c r="I54" i="95" s="1"/>
  <c r="J82" i="95"/>
  <c r="I37" i="95"/>
  <c r="J39" i="95"/>
  <c r="E43" i="95"/>
  <c r="I43" i="95" s="1"/>
  <c r="E51" i="95"/>
  <c r="I51" i="95" s="1"/>
  <c r="J68" i="95"/>
  <c r="J76" i="95"/>
  <c r="I68" i="95"/>
  <c r="I80" i="95"/>
  <c r="I72" i="95"/>
  <c r="I64" i="95"/>
  <c r="I84" i="95" s="1"/>
  <c r="J72" i="95"/>
  <c r="J80" i="95"/>
  <c r="I64" i="94"/>
  <c r="I72" i="94"/>
  <c r="E40" i="94"/>
  <c r="I40" i="94" s="1"/>
  <c r="E43" i="94"/>
  <c r="I43" i="94" s="1"/>
  <c r="I65" i="94"/>
  <c r="E39" i="94"/>
  <c r="I39" i="94" s="1"/>
  <c r="I73" i="94"/>
  <c r="E47" i="94"/>
  <c r="I47" i="94" s="1"/>
  <c r="I81" i="94"/>
  <c r="F40" i="94"/>
  <c r="J40" i="94" s="1"/>
  <c r="J72" i="94"/>
  <c r="F47" i="94"/>
  <c r="J47" i="94" s="1"/>
  <c r="F41" i="94"/>
  <c r="J41" i="94" s="1"/>
  <c r="J76" i="94"/>
  <c r="J80" i="94"/>
  <c r="F43" i="94"/>
  <c r="J43" i="94" s="1"/>
  <c r="F39" i="94"/>
  <c r="J39" i="94" s="1"/>
  <c r="J38" i="94"/>
  <c r="I37" i="94"/>
  <c r="J69" i="94"/>
  <c r="E44" i="94"/>
  <c r="I44" i="94" s="1"/>
  <c r="E52" i="94"/>
  <c r="I52" i="94" s="1"/>
  <c r="J78" i="94"/>
  <c r="E51" i="94"/>
  <c r="I51" i="94" s="1"/>
  <c r="J77" i="94"/>
  <c r="F44" i="94"/>
  <c r="J44" i="94" s="1"/>
  <c r="F52" i="94"/>
  <c r="J52" i="94" s="1"/>
  <c r="J65" i="94"/>
  <c r="J73" i="94"/>
  <c r="J81" i="94"/>
  <c r="F47" i="93"/>
  <c r="J47" i="93" s="1"/>
  <c r="F49" i="93"/>
  <c r="J49" i="93" s="1"/>
  <c r="E47" i="93"/>
  <c r="I47" i="93" s="1"/>
  <c r="E48" i="93"/>
  <c r="I48" i="93" s="1"/>
  <c r="F48" i="93"/>
  <c r="J48" i="93" s="1"/>
  <c r="E49" i="93"/>
  <c r="I49" i="93" s="1"/>
  <c r="E39" i="93"/>
  <c r="I39" i="93" s="1"/>
  <c r="F52" i="93"/>
  <c r="J52" i="93" s="1"/>
  <c r="F39" i="93"/>
  <c r="J39" i="93" s="1"/>
  <c r="E55" i="93"/>
  <c r="I55" i="93" s="1"/>
  <c r="E40" i="93"/>
  <c r="I40" i="93" s="1"/>
  <c r="F55" i="93"/>
  <c r="J55" i="93" s="1"/>
  <c r="F40" i="93"/>
  <c r="J40" i="93" s="1"/>
  <c r="I68" i="93"/>
  <c r="J68" i="93"/>
  <c r="I69" i="93"/>
  <c r="E43" i="93"/>
  <c r="I43" i="93" s="1"/>
  <c r="F43" i="93"/>
  <c r="J43" i="93" s="1"/>
  <c r="I77" i="93"/>
  <c r="I37" i="93"/>
  <c r="J38" i="93"/>
  <c r="I78" i="93"/>
  <c r="E44" i="93"/>
  <c r="I44" i="93" s="1"/>
  <c r="E52" i="93"/>
  <c r="I52" i="93" s="1"/>
  <c r="J78" i="93"/>
  <c r="F44" i="93"/>
  <c r="J44" i="93" s="1"/>
  <c r="I80" i="93"/>
  <c r="E45" i="93"/>
  <c r="I45" i="93" s="1"/>
  <c r="I64" i="93"/>
  <c r="J72" i="93"/>
  <c r="J80" i="93"/>
  <c r="J69" i="93"/>
  <c r="I65" i="93"/>
  <c r="I73" i="93"/>
  <c r="I81" i="93"/>
  <c r="J65" i="93"/>
  <c r="J73" i="93"/>
  <c r="J81" i="93"/>
  <c r="J77" i="93"/>
  <c r="E55" i="92"/>
  <c r="I55" i="92" s="1"/>
  <c r="E47" i="92"/>
  <c r="I47" i="92" s="1"/>
  <c r="E49" i="92"/>
  <c r="I49" i="92" s="1"/>
  <c r="E48" i="92"/>
  <c r="I48" i="92" s="1"/>
  <c r="I77" i="92"/>
  <c r="E40" i="92"/>
  <c r="I40" i="92" s="1"/>
  <c r="E41" i="92"/>
  <c r="I41" i="92" s="1"/>
  <c r="I69" i="92"/>
  <c r="F49" i="92"/>
  <c r="J49" i="92" s="1"/>
  <c r="F39" i="92"/>
  <c r="J39" i="92" s="1"/>
  <c r="F40" i="92"/>
  <c r="J40" i="92" s="1"/>
  <c r="J38" i="92"/>
  <c r="J57" i="92" s="1"/>
  <c r="E43" i="92"/>
  <c r="I43" i="92" s="1"/>
  <c r="E51" i="92"/>
  <c r="I51" i="92" s="1"/>
  <c r="J77" i="92"/>
  <c r="E44" i="92"/>
  <c r="I44" i="92" s="1"/>
  <c r="J78" i="92"/>
  <c r="J79" i="92"/>
  <c r="I80" i="92"/>
  <c r="E45" i="92"/>
  <c r="I45" i="92" s="1"/>
  <c r="J72" i="92"/>
  <c r="I73" i="92"/>
  <c r="J65" i="92"/>
  <c r="J81" i="92"/>
  <c r="J69" i="92"/>
  <c r="J70" i="92"/>
  <c r="F44" i="92"/>
  <c r="J44" i="92" s="1"/>
  <c r="I79" i="92"/>
  <c r="J80" i="92"/>
  <c r="I81" i="92"/>
  <c r="E37" i="92"/>
  <c r="J73" i="92"/>
  <c r="E38" i="92"/>
  <c r="I38" i="92" s="1"/>
  <c r="E55" i="91"/>
  <c r="I55" i="91" s="1"/>
  <c r="I68" i="91"/>
  <c r="E39" i="91"/>
  <c r="I39" i="91" s="1"/>
  <c r="I71" i="91"/>
  <c r="I76" i="91"/>
  <c r="E47" i="91"/>
  <c r="I47" i="91" s="1"/>
  <c r="F44" i="91"/>
  <c r="J44" i="91" s="1"/>
  <c r="F48" i="91"/>
  <c r="J48" i="91" s="1"/>
  <c r="F51" i="91"/>
  <c r="J51" i="91" s="1"/>
  <c r="F39" i="91"/>
  <c r="J39" i="91" s="1"/>
  <c r="F40" i="91"/>
  <c r="J40" i="91" s="1"/>
  <c r="F52" i="91"/>
  <c r="J52" i="91" s="1"/>
  <c r="J38" i="91"/>
  <c r="E43" i="91"/>
  <c r="I43" i="91" s="1"/>
  <c r="E51" i="91"/>
  <c r="I51" i="91" s="1"/>
  <c r="J69" i="91"/>
  <c r="J77" i="91"/>
  <c r="F43" i="91"/>
  <c r="J43" i="91" s="1"/>
  <c r="E40" i="91"/>
  <c r="I40" i="91" s="1"/>
  <c r="E48" i="91"/>
  <c r="I48" i="91" s="1"/>
  <c r="J72" i="91"/>
  <c r="J80" i="91"/>
  <c r="I65" i="91"/>
  <c r="I73" i="91"/>
  <c r="I81" i="91"/>
  <c r="J65" i="91"/>
  <c r="J73" i="91"/>
  <c r="J81" i="91"/>
  <c r="E41" i="90"/>
  <c r="I41" i="90" s="1"/>
  <c r="E49" i="90"/>
  <c r="I49" i="90" s="1"/>
  <c r="E51" i="90"/>
  <c r="I51" i="90" s="1"/>
  <c r="E52" i="90"/>
  <c r="I52" i="90" s="1"/>
  <c r="E55" i="90"/>
  <c r="I55" i="90" s="1"/>
  <c r="I69" i="90"/>
  <c r="E39" i="90"/>
  <c r="I39" i="90" s="1"/>
  <c r="I77" i="90"/>
  <c r="J68" i="90"/>
  <c r="F40" i="90"/>
  <c r="J40" i="90" s="1"/>
  <c r="J76" i="90"/>
  <c r="I37" i="90"/>
  <c r="I57" i="90" s="1"/>
  <c r="E57" i="90"/>
  <c r="J38" i="90"/>
  <c r="F43" i="90"/>
  <c r="J43" i="90" s="1"/>
  <c r="F51" i="90"/>
  <c r="J51" i="90" s="1"/>
  <c r="J69" i="90"/>
  <c r="J77" i="90"/>
  <c r="I70" i="90"/>
  <c r="F44" i="90"/>
  <c r="J44" i="90" s="1"/>
  <c r="F52" i="90"/>
  <c r="J52" i="90" s="1"/>
  <c r="I72" i="90"/>
  <c r="I80" i="90"/>
  <c r="I64" i="90"/>
  <c r="J72" i="90"/>
  <c r="J80" i="90"/>
  <c r="I65" i="90"/>
  <c r="I73" i="90"/>
  <c r="I81" i="90"/>
  <c r="J65" i="90"/>
  <c r="J73" i="90"/>
  <c r="J81" i="90"/>
  <c r="E52" i="89"/>
  <c r="I52" i="89" s="1"/>
  <c r="E54" i="89"/>
  <c r="I54" i="89" s="1"/>
  <c r="I65" i="89"/>
  <c r="E37" i="89"/>
  <c r="I37" i="89" s="1"/>
  <c r="I71" i="89"/>
  <c r="E42" i="89"/>
  <c r="I42" i="89" s="1"/>
  <c r="F41" i="89"/>
  <c r="J41" i="89" s="1"/>
  <c r="F42" i="89"/>
  <c r="J42" i="89" s="1"/>
  <c r="J73" i="89"/>
  <c r="F49" i="89"/>
  <c r="J49" i="89" s="1"/>
  <c r="F50" i="89"/>
  <c r="J50" i="89" s="1"/>
  <c r="J78" i="89"/>
  <c r="F52" i="89"/>
  <c r="J52" i="89" s="1"/>
  <c r="J81" i="89"/>
  <c r="J38" i="89"/>
  <c r="I68" i="89"/>
  <c r="I84" i="89" s="1"/>
  <c r="I76" i="89"/>
  <c r="E43" i="89"/>
  <c r="I43" i="89" s="1"/>
  <c r="E51" i="89"/>
  <c r="I51" i="89" s="1"/>
  <c r="F55" i="89"/>
  <c r="J55" i="89" s="1"/>
  <c r="E40" i="89"/>
  <c r="I40" i="89" s="1"/>
  <c r="E48" i="89"/>
  <c r="I48" i="89" s="1"/>
  <c r="E57" i="89"/>
  <c r="I72" i="89"/>
  <c r="I80" i="89"/>
  <c r="J72" i="89"/>
  <c r="J80" i="89"/>
  <c r="E48" i="88"/>
  <c r="I48" i="88" s="1"/>
  <c r="E51" i="88"/>
  <c r="I51" i="88" s="1"/>
  <c r="F47" i="88"/>
  <c r="J47" i="88" s="1"/>
  <c r="F48" i="88"/>
  <c r="J48" i="88" s="1"/>
  <c r="F49" i="88"/>
  <c r="J49" i="88" s="1"/>
  <c r="E39" i="88"/>
  <c r="I39" i="88" s="1"/>
  <c r="E55" i="88"/>
  <c r="I55" i="88" s="1"/>
  <c r="F39" i="88"/>
  <c r="J39" i="88" s="1"/>
  <c r="F55" i="88"/>
  <c r="J55" i="88" s="1"/>
  <c r="E40" i="88"/>
  <c r="I40" i="88" s="1"/>
  <c r="I68" i="88"/>
  <c r="F40" i="88"/>
  <c r="J40" i="88" s="1"/>
  <c r="J68" i="88"/>
  <c r="I69" i="88"/>
  <c r="E43" i="88"/>
  <c r="I43" i="88" s="1"/>
  <c r="E47" i="88"/>
  <c r="I47" i="88" s="1"/>
  <c r="I77" i="88"/>
  <c r="I37" i="88"/>
  <c r="J38" i="88"/>
  <c r="F43" i="88"/>
  <c r="J43" i="88" s="1"/>
  <c r="F51" i="88"/>
  <c r="J51" i="88" s="1"/>
  <c r="J69" i="88"/>
  <c r="J77" i="88"/>
  <c r="E44" i="88"/>
  <c r="I44" i="88" s="1"/>
  <c r="E52" i="88"/>
  <c r="I52" i="88" s="1"/>
  <c r="F44" i="88"/>
  <c r="J44" i="88" s="1"/>
  <c r="F52" i="88"/>
  <c r="J52" i="88" s="1"/>
  <c r="I72" i="88"/>
  <c r="I80" i="88"/>
  <c r="I64" i="88"/>
  <c r="I84" i="88" s="1"/>
  <c r="J72" i="88"/>
  <c r="J80" i="88"/>
  <c r="I65" i="88"/>
  <c r="I73" i="88"/>
  <c r="I81" i="88"/>
  <c r="J65" i="88"/>
  <c r="J73" i="88"/>
  <c r="J81" i="88"/>
  <c r="I78" i="74"/>
  <c r="E43" i="74"/>
  <c r="I43" i="74" s="1"/>
  <c r="I67" i="74"/>
  <c r="E52" i="74"/>
  <c r="I52" i="74" s="1"/>
  <c r="E39" i="74"/>
  <c r="I39" i="74" s="1"/>
  <c r="E38" i="74"/>
  <c r="I38" i="74" s="1"/>
  <c r="I84" i="74"/>
  <c r="F55" i="74"/>
  <c r="J55" i="74" s="1"/>
  <c r="J74" i="74"/>
  <c r="J75" i="74"/>
  <c r="J76" i="74"/>
  <c r="F41" i="74"/>
  <c r="J41" i="74" s="1"/>
  <c r="F53" i="74"/>
  <c r="J53" i="74" s="1"/>
  <c r="F45" i="74"/>
  <c r="J45" i="74" s="1"/>
  <c r="F46" i="74"/>
  <c r="J46" i="74" s="1"/>
  <c r="J65" i="74"/>
  <c r="J66" i="74"/>
  <c r="F52" i="74"/>
  <c r="J52" i="74" s="1"/>
  <c r="E38" i="71"/>
  <c r="I38" i="71" s="1"/>
  <c r="E55" i="87"/>
  <c r="I55" i="87" s="1"/>
  <c r="E52" i="87"/>
  <c r="I52" i="87" s="1"/>
  <c r="E47" i="87"/>
  <c r="I47" i="87" s="1"/>
  <c r="E50" i="87"/>
  <c r="I50" i="87" s="1"/>
  <c r="I69" i="87"/>
  <c r="E38" i="87"/>
  <c r="I38" i="87" s="1"/>
  <c r="F55" i="87"/>
  <c r="J55" i="87" s="1"/>
  <c r="J67" i="87"/>
  <c r="J68" i="87"/>
  <c r="J71" i="87"/>
  <c r="F46" i="87"/>
  <c r="J46" i="87" s="1"/>
  <c r="J69" i="87"/>
  <c r="F48" i="87"/>
  <c r="J48" i="87" s="1"/>
  <c r="F38" i="87"/>
  <c r="F39" i="87"/>
  <c r="J39" i="87" s="1"/>
  <c r="F52" i="87"/>
  <c r="J52" i="87" s="1"/>
  <c r="F54" i="87"/>
  <c r="J54" i="87" s="1"/>
  <c r="J76" i="87"/>
  <c r="I37" i="87"/>
  <c r="E57" i="87"/>
  <c r="J38" i="87"/>
  <c r="I68" i="87"/>
  <c r="I76" i="87"/>
  <c r="F43" i="87"/>
  <c r="J43" i="87" s="1"/>
  <c r="F51" i="87"/>
  <c r="J51" i="87" s="1"/>
  <c r="I78" i="87"/>
  <c r="I72" i="87"/>
  <c r="I80" i="87"/>
  <c r="I64" i="87"/>
  <c r="J72" i="87"/>
  <c r="J84" i="87" s="1"/>
  <c r="J80" i="87"/>
  <c r="E55" i="86"/>
  <c r="I55" i="86" s="1"/>
  <c r="E40" i="86"/>
  <c r="I40" i="86" s="1"/>
  <c r="E47" i="86"/>
  <c r="I47" i="86" s="1"/>
  <c r="E48" i="86"/>
  <c r="I48" i="86" s="1"/>
  <c r="I68" i="86"/>
  <c r="I76" i="86"/>
  <c r="I77" i="86"/>
  <c r="E39" i="86"/>
  <c r="I39" i="86" s="1"/>
  <c r="F55" i="86"/>
  <c r="J55" i="86" s="1"/>
  <c r="F48" i="86"/>
  <c r="J48" i="86" s="1"/>
  <c r="J68" i="86"/>
  <c r="J76" i="86"/>
  <c r="J69" i="86"/>
  <c r="F39" i="86"/>
  <c r="J39" i="86" s="1"/>
  <c r="F40" i="86"/>
  <c r="J40" i="86" s="1"/>
  <c r="J77" i="86"/>
  <c r="I37" i="86"/>
  <c r="I57" i="86" s="1"/>
  <c r="J38" i="86"/>
  <c r="E43" i="86"/>
  <c r="I43" i="86" s="1"/>
  <c r="E51" i="86"/>
  <c r="I51" i="86" s="1"/>
  <c r="E44" i="86"/>
  <c r="I44" i="86" s="1"/>
  <c r="E52" i="86"/>
  <c r="I52" i="86" s="1"/>
  <c r="J70" i="86"/>
  <c r="J78" i="86"/>
  <c r="F44" i="86"/>
  <c r="J44" i="86" s="1"/>
  <c r="F52" i="86"/>
  <c r="J52" i="86" s="1"/>
  <c r="I72" i="86"/>
  <c r="I80" i="86"/>
  <c r="I64" i="86"/>
  <c r="J72" i="86"/>
  <c r="J80" i="86"/>
  <c r="I65" i="86"/>
  <c r="I73" i="86"/>
  <c r="I81" i="86"/>
  <c r="J65" i="86"/>
  <c r="J73" i="86"/>
  <c r="J81" i="86"/>
  <c r="I82" i="85"/>
  <c r="I79" i="85"/>
  <c r="I81" i="85"/>
  <c r="I69" i="85"/>
  <c r="E49" i="85"/>
  <c r="I49" i="85" s="1"/>
  <c r="I77" i="85"/>
  <c r="I78" i="85"/>
  <c r="I65" i="85"/>
  <c r="I66" i="85"/>
  <c r="F52" i="85"/>
  <c r="J52" i="85" s="1"/>
  <c r="F41" i="85"/>
  <c r="J41" i="85" s="1"/>
  <c r="J76" i="85"/>
  <c r="J78" i="85"/>
  <c r="J69" i="85"/>
  <c r="J70" i="85"/>
  <c r="I84" i="85"/>
  <c r="J38" i="85"/>
  <c r="F39" i="85"/>
  <c r="J39" i="85" s="1"/>
  <c r="F47" i="85"/>
  <c r="J47" i="85" s="1"/>
  <c r="F55" i="85"/>
  <c r="J55" i="85" s="1"/>
  <c r="J77" i="85"/>
  <c r="E40" i="85"/>
  <c r="I40" i="85" s="1"/>
  <c r="I57" i="85" s="1"/>
  <c r="E48" i="85"/>
  <c r="I48" i="85" s="1"/>
  <c r="F40" i="85"/>
  <c r="J40" i="85" s="1"/>
  <c r="F48" i="85"/>
  <c r="J48" i="85" s="1"/>
  <c r="J65" i="85"/>
  <c r="J73" i="85"/>
  <c r="J81" i="85"/>
  <c r="I64" i="84"/>
  <c r="E39" i="84"/>
  <c r="I39" i="84" s="1"/>
  <c r="I68" i="84"/>
  <c r="E40" i="84"/>
  <c r="I40" i="84" s="1"/>
  <c r="E43" i="84"/>
  <c r="I43" i="84" s="1"/>
  <c r="I77" i="84"/>
  <c r="E53" i="84"/>
  <c r="I53" i="84" s="1"/>
  <c r="J68" i="84"/>
  <c r="F47" i="84"/>
  <c r="J47" i="84" s="1"/>
  <c r="F39" i="84"/>
  <c r="J39" i="84" s="1"/>
  <c r="F40" i="84"/>
  <c r="J40" i="84" s="1"/>
  <c r="F43" i="84"/>
  <c r="J43" i="84" s="1"/>
  <c r="F55" i="84"/>
  <c r="J55" i="84" s="1"/>
  <c r="F48" i="84"/>
  <c r="J48" i="84" s="1"/>
  <c r="I37" i="84"/>
  <c r="F57" i="84"/>
  <c r="J38" i="84"/>
  <c r="J57" i="84" s="1"/>
  <c r="J77" i="84"/>
  <c r="I78" i="84"/>
  <c r="E44" i="84"/>
  <c r="I44" i="84" s="1"/>
  <c r="E52" i="84"/>
  <c r="I52" i="84" s="1"/>
  <c r="J78" i="84"/>
  <c r="J72" i="84"/>
  <c r="J80" i="84"/>
  <c r="I73" i="84"/>
  <c r="J65" i="84"/>
  <c r="J73" i="84"/>
  <c r="J81" i="84"/>
  <c r="J69" i="84"/>
  <c r="I81" i="84"/>
  <c r="E38" i="84"/>
  <c r="I38" i="84" s="1"/>
  <c r="I65" i="81"/>
  <c r="I76" i="81"/>
  <c r="E45" i="81"/>
  <c r="I45" i="81" s="1"/>
  <c r="E47" i="81"/>
  <c r="I47" i="81" s="1"/>
  <c r="E48" i="81"/>
  <c r="I48" i="81" s="1"/>
  <c r="F45" i="81"/>
  <c r="J45" i="81" s="1"/>
  <c r="F48" i="81"/>
  <c r="J48" i="81" s="1"/>
  <c r="F55" i="81"/>
  <c r="J55" i="81" s="1"/>
  <c r="E49" i="83"/>
  <c r="I49" i="83" s="1"/>
  <c r="F48" i="83"/>
  <c r="J48" i="83" s="1"/>
  <c r="F49" i="83"/>
  <c r="J49" i="83" s="1"/>
  <c r="E39" i="83"/>
  <c r="I39" i="83" s="1"/>
  <c r="E40" i="83"/>
  <c r="I40" i="83" s="1"/>
  <c r="E55" i="83"/>
  <c r="I55" i="83" s="1"/>
  <c r="F55" i="83"/>
  <c r="J55" i="83" s="1"/>
  <c r="E41" i="83"/>
  <c r="I41" i="83" s="1"/>
  <c r="J68" i="83"/>
  <c r="E43" i="83"/>
  <c r="I43" i="83" s="1"/>
  <c r="J73" i="83"/>
  <c r="F43" i="83"/>
  <c r="J43" i="83" s="1"/>
  <c r="E47" i="83"/>
  <c r="I47" i="83" s="1"/>
  <c r="F47" i="83"/>
  <c r="J47" i="83" s="1"/>
  <c r="I77" i="83"/>
  <c r="F39" i="83"/>
  <c r="J39" i="83" s="1"/>
  <c r="F40" i="83"/>
  <c r="J40" i="83" s="1"/>
  <c r="J65" i="83"/>
  <c r="I69" i="83"/>
  <c r="E48" i="83"/>
  <c r="I48" i="83" s="1"/>
  <c r="J81" i="83"/>
  <c r="J38" i="83"/>
  <c r="I37" i="83"/>
  <c r="F52" i="83"/>
  <c r="J52" i="83" s="1"/>
  <c r="J71" i="83"/>
  <c r="I72" i="83"/>
  <c r="I80" i="83"/>
  <c r="I64" i="83"/>
  <c r="J72" i="83"/>
  <c r="J80" i="83"/>
  <c r="E51" i="83"/>
  <c r="I51" i="83" s="1"/>
  <c r="I65" i="83"/>
  <c r="I73" i="83"/>
  <c r="I81" i="83"/>
  <c r="J69" i="83"/>
  <c r="E52" i="83"/>
  <c r="I52" i="83" s="1"/>
  <c r="F51" i="83"/>
  <c r="J51" i="83" s="1"/>
  <c r="J77" i="83"/>
  <c r="E44" i="83"/>
  <c r="I44" i="83" s="1"/>
  <c r="I76" i="82"/>
  <c r="I77" i="82"/>
  <c r="E40" i="82"/>
  <c r="I40" i="82" s="1"/>
  <c r="E48" i="82"/>
  <c r="I48" i="82" s="1"/>
  <c r="E41" i="82"/>
  <c r="I41" i="82" s="1"/>
  <c r="I78" i="82"/>
  <c r="I84" i="82" s="1"/>
  <c r="J76" i="82"/>
  <c r="J77" i="82"/>
  <c r="J78" i="82"/>
  <c r="J79" i="82"/>
  <c r="J68" i="82"/>
  <c r="J84" i="82" s="1"/>
  <c r="J69" i="82"/>
  <c r="F47" i="82"/>
  <c r="J47" i="82" s="1"/>
  <c r="J57" i="82"/>
  <c r="I57" i="82"/>
  <c r="F57" i="82"/>
  <c r="E42" i="79"/>
  <c r="I42" i="79" s="1"/>
  <c r="E55" i="79"/>
  <c r="I55" i="79" s="1"/>
  <c r="E47" i="79"/>
  <c r="I47" i="79" s="1"/>
  <c r="E48" i="79"/>
  <c r="I48" i="79" s="1"/>
  <c r="E39" i="79"/>
  <c r="I39" i="79" s="1"/>
  <c r="E40" i="79"/>
  <c r="I40" i="79" s="1"/>
  <c r="E41" i="79"/>
  <c r="I41" i="79" s="1"/>
  <c r="F47" i="79"/>
  <c r="J47" i="79" s="1"/>
  <c r="F48" i="79"/>
  <c r="J48" i="79" s="1"/>
  <c r="F49" i="79"/>
  <c r="J49" i="79" s="1"/>
  <c r="J68" i="81"/>
  <c r="I69" i="81"/>
  <c r="I73" i="81"/>
  <c r="J76" i="81"/>
  <c r="I77" i="81"/>
  <c r="E39" i="81"/>
  <c r="I39" i="81" s="1"/>
  <c r="I80" i="81"/>
  <c r="F43" i="81"/>
  <c r="J43" i="81" s="1"/>
  <c r="F39" i="81"/>
  <c r="J39" i="81" s="1"/>
  <c r="J80" i="81"/>
  <c r="E40" i="81"/>
  <c r="I40" i="81" s="1"/>
  <c r="I81" i="81"/>
  <c r="I37" i="81"/>
  <c r="F51" i="81"/>
  <c r="J51" i="81" s="1"/>
  <c r="J69" i="81"/>
  <c r="J77" i="81"/>
  <c r="I70" i="81"/>
  <c r="I78" i="81"/>
  <c r="E44" i="81"/>
  <c r="I44" i="81" s="1"/>
  <c r="E52" i="81"/>
  <c r="I52" i="81" s="1"/>
  <c r="F44" i="81"/>
  <c r="J44" i="81" s="1"/>
  <c r="F52" i="81"/>
  <c r="J52" i="81" s="1"/>
  <c r="J81" i="81"/>
  <c r="J73" i="81"/>
  <c r="F38" i="81"/>
  <c r="E55" i="80"/>
  <c r="I55" i="80" s="1"/>
  <c r="E53" i="80"/>
  <c r="I53" i="80" s="1"/>
  <c r="I79" i="80"/>
  <c r="E49" i="80"/>
  <c r="I49" i="80" s="1"/>
  <c r="I68" i="80"/>
  <c r="F55" i="80"/>
  <c r="J55" i="80" s="1"/>
  <c r="J76" i="80"/>
  <c r="F39" i="80"/>
  <c r="J39" i="80" s="1"/>
  <c r="F40" i="80"/>
  <c r="J40" i="80" s="1"/>
  <c r="J68" i="80"/>
  <c r="E47" i="80"/>
  <c r="I47" i="80" s="1"/>
  <c r="E45" i="80"/>
  <c r="I45" i="80" s="1"/>
  <c r="I64" i="80"/>
  <c r="E48" i="80"/>
  <c r="I48" i="80" s="1"/>
  <c r="I69" i="80"/>
  <c r="I77" i="80"/>
  <c r="I71" i="80"/>
  <c r="E39" i="80"/>
  <c r="I39" i="80" s="1"/>
  <c r="E40" i="80"/>
  <c r="I40" i="80" s="1"/>
  <c r="E51" i="80"/>
  <c r="I51" i="80" s="1"/>
  <c r="I37" i="80"/>
  <c r="J38" i="80"/>
  <c r="E43" i="80"/>
  <c r="I43" i="80" s="1"/>
  <c r="F43" i="80"/>
  <c r="J43" i="80" s="1"/>
  <c r="F51" i="80"/>
  <c r="J51" i="80" s="1"/>
  <c r="J69" i="80"/>
  <c r="J77" i="80"/>
  <c r="J80" i="80"/>
  <c r="F45" i="80"/>
  <c r="J45" i="80" s="1"/>
  <c r="I65" i="80"/>
  <c r="I73" i="80"/>
  <c r="I81" i="80"/>
  <c r="J65" i="80"/>
  <c r="J73" i="80"/>
  <c r="J81" i="80"/>
  <c r="I64" i="75"/>
  <c r="I69" i="78"/>
  <c r="E50" i="79"/>
  <c r="I50" i="79" s="1"/>
  <c r="F39" i="79"/>
  <c r="J39" i="79" s="1"/>
  <c r="F55" i="79"/>
  <c r="J55" i="79" s="1"/>
  <c r="J68" i="79"/>
  <c r="F40" i="79"/>
  <c r="J40" i="79" s="1"/>
  <c r="J38" i="79"/>
  <c r="I37" i="79"/>
  <c r="I57" i="79" s="1"/>
  <c r="E57" i="79"/>
  <c r="E44" i="79"/>
  <c r="I44" i="79" s="1"/>
  <c r="E52" i="79"/>
  <c r="I52" i="79" s="1"/>
  <c r="J70" i="79"/>
  <c r="J78" i="79"/>
  <c r="F44" i="79"/>
  <c r="J44" i="79" s="1"/>
  <c r="F52" i="79"/>
  <c r="J52" i="79" s="1"/>
  <c r="I64" i="79"/>
  <c r="F45" i="79"/>
  <c r="J45" i="79" s="1"/>
  <c r="F53" i="79"/>
  <c r="J53" i="79" s="1"/>
  <c r="I65" i="79"/>
  <c r="I73" i="79"/>
  <c r="I81" i="79"/>
  <c r="J77" i="79"/>
  <c r="I80" i="79"/>
  <c r="J65" i="79"/>
  <c r="J73" i="79"/>
  <c r="J81" i="79"/>
  <c r="E51" i="79"/>
  <c r="I51" i="79" s="1"/>
  <c r="J69" i="79"/>
  <c r="I72" i="79"/>
  <c r="I71" i="78"/>
  <c r="F44" i="78"/>
  <c r="J44" i="78" s="1"/>
  <c r="I67" i="78"/>
  <c r="I68" i="78"/>
  <c r="I75" i="78"/>
  <c r="J75" i="78"/>
  <c r="I77" i="78"/>
  <c r="I79" i="78"/>
  <c r="E55" i="78"/>
  <c r="I55" i="78" s="1"/>
  <c r="E39" i="78"/>
  <c r="I39" i="78" s="1"/>
  <c r="J67" i="78"/>
  <c r="E47" i="78"/>
  <c r="I47" i="78" s="1"/>
  <c r="F47" i="78"/>
  <c r="J47" i="78" s="1"/>
  <c r="J68" i="78"/>
  <c r="F52" i="78"/>
  <c r="J52" i="78" s="1"/>
  <c r="F39" i="78"/>
  <c r="J39" i="78" s="1"/>
  <c r="F55" i="78"/>
  <c r="J55" i="78" s="1"/>
  <c r="J76" i="78"/>
  <c r="I37" i="78"/>
  <c r="J38" i="78"/>
  <c r="E43" i="78"/>
  <c r="I43" i="78" s="1"/>
  <c r="E51" i="78"/>
  <c r="I51" i="78" s="1"/>
  <c r="F43" i="78"/>
  <c r="J43" i="78" s="1"/>
  <c r="F51" i="78"/>
  <c r="J51" i="78" s="1"/>
  <c r="J69" i="78"/>
  <c r="J77" i="78"/>
  <c r="J80" i="78"/>
  <c r="F45" i="78"/>
  <c r="J45" i="78" s="1"/>
  <c r="I65" i="78"/>
  <c r="I73" i="78"/>
  <c r="I81" i="78"/>
  <c r="J65" i="78"/>
  <c r="J73" i="78"/>
  <c r="J81" i="78"/>
  <c r="F43" i="77"/>
  <c r="J43" i="77" s="1"/>
  <c r="E49" i="77"/>
  <c r="I49" i="77" s="1"/>
  <c r="F47" i="77"/>
  <c r="J47" i="77" s="1"/>
  <c r="E48" i="77"/>
  <c r="I48" i="77" s="1"/>
  <c r="F49" i="77"/>
  <c r="J49" i="77" s="1"/>
  <c r="E47" i="77"/>
  <c r="I47" i="77" s="1"/>
  <c r="F48" i="77"/>
  <c r="J48" i="77" s="1"/>
  <c r="E50" i="77"/>
  <c r="I50" i="77" s="1"/>
  <c r="J82" i="18"/>
  <c r="F53" i="18"/>
  <c r="J53" i="18" s="1"/>
  <c r="F44" i="18"/>
  <c r="J44" i="18" s="1"/>
  <c r="F54" i="18"/>
  <c r="J54" i="18" s="1"/>
  <c r="J65" i="18"/>
  <c r="F52" i="18"/>
  <c r="J52" i="18" s="1"/>
  <c r="E53" i="18"/>
  <c r="I53" i="18" s="1"/>
  <c r="I72" i="18"/>
  <c r="E40" i="18"/>
  <c r="I40" i="18" s="1"/>
  <c r="E47" i="18"/>
  <c r="I47" i="18" s="1"/>
  <c r="E38" i="18"/>
  <c r="I38" i="18" s="1"/>
  <c r="E46" i="18"/>
  <c r="I46" i="18" s="1"/>
  <c r="E55" i="18"/>
  <c r="I55" i="18" s="1"/>
  <c r="I81" i="18"/>
  <c r="E48" i="18"/>
  <c r="I48" i="18" s="1"/>
  <c r="E57" i="18"/>
  <c r="F40" i="18"/>
  <c r="J40" i="18" s="1"/>
  <c r="J74" i="18"/>
  <c r="J73" i="18"/>
  <c r="J75" i="18"/>
  <c r="F49" i="18"/>
  <c r="J49" i="18" s="1"/>
  <c r="F41" i="77"/>
  <c r="J41" i="77" s="1"/>
  <c r="E39" i="77"/>
  <c r="I39" i="77" s="1"/>
  <c r="F55" i="77"/>
  <c r="J55" i="77" s="1"/>
  <c r="I68" i="77"/>
  <c r="F40" i="77"/>
  <c r="J40" i="77" s="1"/>
  <c r="I69" i="77"/>
  <c r="E55" i="77"/>
  <c r="I55" i="77" s="1"/>
  <c r="F39" i="77"/>
  <c r="J39" i="77" s="1"/>
  <c r="E40" i="77"/>
  <c r="I40" i="77" s="1"/>
  <c r="E43" i="77"/>
  <c r="I43" i="77" s="1"/>
  <c r="J38" i="77"/>
  <c r="I37" i="77"/>
  <c r="I71" i="77"/>
  <c r="J71" i="77"/>
  <c r="I72" i="77"/>
  <c r="E53" i="77"/>
  <c r="I53" i="77" s="1"/>
  <c r="I64" i="77"/>
  <c r="J72" i="77"/>
  <c r="J80" i="77"/>
  <c r="I65" i="77"/>
  <c r="I73" i="77"/>
  <c r="I81" i="77"/>
  <c r="J65" i="77"/>
  <c r="J73" i="77"/>
  <c r="J81" i="77"/>
  <c r="E51" i="77"/>
  <c r="I51" i="77" s="1"/>
  <c r="E52" i="77"/>
  <c r="I52" i="77" s="1"/>
  <c r="F51" i="77"/>
  <c r="J51" i="77" s="1"/>
  <c r="J69" i="77"/>
  <c r="J77" i="77"/>
  <c r="J79" i="77"/>
  <c r="E37" i="76"/>
  <c r="I37" i="76" s="1"/>
  <c r="E55" i="76"/>
  <c r="I55" i="76" s="1"/>
  <c r="I68" i="76"/>
  <c r="E39" i="76"/>
  <c r="I39" i="76" s="1"/>
  <c r="E47" i="76"/>
  <c r="I47" i="76" s="1"/>
  <c r="I76" i="76"/>
  <c r="F55" i="76"/>
  <c r="J55" i="76" s="1"/>
  <c r="J73" i="76"/>
  <c r="F40" i="76"/>
  <c r="J40" i="76" s="1"/>
  <c r="J65" i="76"/>
  <c r="F39" i="76"/>
  <c r="J39" i="76" s="1"/>
  <c r="J76" i="76"/>
  <c r="J68" i="76"/>
  <c r="F43" i="76"/>
  <c r="J43" i="76" s="1"/>
  <c r="J57" i="76" s="1"/>
  <c r="F51" i="76"/>
  <c r="J51" i="76" s="1"/>
  <c r="I69" i="76"/>
  <c r="I77" i="76"/>
  <c r="J69" i="76"/>
  <c r="J77" i="76"/>
  <c r="E40" i="76"/>
  <c r="I40" i="76" s="1"/>
  <c r="E44" i="76"/>
  <c r="I44" i="76" s="1"/>
  <c r="E48" i="76"/>
  <c r="I48" i="76" s="1"/>
  <c r="E52" i="76"/>
  <c r="I52" i="76" s="1"/>
  <c r="E57" i="76"/>
  <c r="F44" i="76"/>
  <c r="J44" i="76" s="1"/>
  <c r="F52" i="76"/>
  <c r="J52" i="76" s="1"/>
  <c r="I72" i="76"/>
  <c r="I80" i="76"/>
  <c r="J72" i="76"/>
  <c r="J80" i="76"/>
  <c r="I78" i="76"/>
  <c r="I65" i="76"/>
  <c r="I84" i="76" s="1"/>
  <c r="I73" i="76"/>
  <c r="I81" i="76"/>
  <c r="E48" i="75"/>
  <c r="I48" i="75" s="1"/>
  <c r="E49" i="75"/>
  <c r="I49" i="75" s="1"/>
  <c r="E53" i="75"/>
  <c r="I53" i="75" s="1"/>
  <c r="E54" i="75"/>
  <c r="I54" i="75" s="1"/>
  <c r="I67" i="75"/>
  <c r="J67" i="75"/>
  <c r="E39" i="75"/>
  <c r="I39" i="75" s="1"/>
  <c r="I68" i="75"/>
  <c r="J68" i="75"/>
  <c r="I71" i="75"/>
  <c r="E43" i="75"/>
  <c r="I43" i="75" s="1"/>
  <c r="I73" i="75"/>
  <c r="E45" i="75"/>
  <c r="I45" i="75" s="1"/>
  <c r="I79" i="75"/>
  <c r="E47" i="75"/>
  <c r="I47" i="75" s="1"/>
  <c r="E38" i="75"/>
  <c r="I38" i="75" s="1"/>
  <c r="F46" i="75"/>
  <c r="J46" i="75" s="1"/>
  <c r="F45" i="75"/>
  <c r="J45" i="75" s="1"/>
  <c r="F38" i="75"/>
  <c r="J38" i="75" s="1"/>
  <c r="F48" i="75"/>
  <c r="J48" i="75" s="1"/>
  <c r="F49" i="75"/>
  <c r="J49" i="75" s="1"/>
  <c r="F53" i="75"/>
  <c r="J53" i="75" s="1"/>
  <c r="F54" i="75"/>
  <c r="J54" i="75" s="1"/>
  <c r="I37" i="75"/>
  <c r="F39" i="75"/>
  <c r="F43" i="75"/>
  <c r="J43" i="75" s="1"/>
  <c r="F47" i="75"/>
  <c r="J47" i="75" s="1"/>
  <c r="F51" i="75"/>
  <c r="J51" i="75" s="1"/>
  <c r="F55" i="75"/>
  <c r="J55" i="75" s="1"/>
  <c r="I69" i="75"/>
  <c r="I84" i="75" s="1"/>
  <c r="I77" i="75"/>
  <c r="E55" i="75"/>
  <c r="I55" i="75" s="1"/>
  <c r="J69" i="75"/>
  <c r="J77" i="75"/>
  <c r="E51" i="75"/>
  <c r="I51" i="75" s="1"/>
  <c r="F44" i="75"/>
  <c r="J44" i="75" s="1"/>
  <c r="F52" i="75"/>
  <c r="J52" i="75" s="1"/>
  <c r="F53" i="64"/>
  <c r="J53" i="64" s="1"/>
  <c r="E39" i="73"/>
  <c r="I39" i="73" s="1"/>
  <c r="E48" i="73"/>
  <c r="I48" i="73" s="1"/>
  <c r="E43" i="73"/>
  <c r="I43" i="73" s="1"/>
  <c r="E47" i="73"/>
  <c r="I47" i="73" s="1"/>
  <c r="F47" i="73"/>
  <c r="J47" i="73" s="1"/>
  <c r="F48" i="73"/>
  <c r="J48" i="73" s="1"/>
  <c r="F49" i="73"/>
  <c r="J49" i="73" s="1"/>
  <c r="E55" i="72"/>
  <c r="I55" i="72" s="1"/>
  <c r="E47" i="72"/>
  <c r="I47" i="72" s="1"/>
  <c r="E48" i="72"/>
  <c r="I48" i="72" s="1"/>
  <c r="E37" i="74"/>
  <c r="F51" i="74"/>
  <c r="J51" i="74" s="1"/>
  <c r="J77" i="74"/>
  <c r="F42" i="74"/>
  <c r="J42" i="74" s="1"/>
  <c r="J71" i="74"/>
  <c r="F43" i="74"/>
  <c r="J43" i="74" s="1"/>
  <c r="E54" i="74"/>
  <c r="I54" i="74" s="1"/>
  <c r="J81" i="74"/>
  <c r="J67" i="74"/>
  <c r="J84" i="74" s="1"/>
  <c r="I77" i="73"/>
  <c r="E40" i="73"/>
  <c r="I40" i="73" s="1"/>
  <c r="F40" i="73"/>
  <c r="J40" i="73" s="1"/>
  <c r="F43" i="73"/>
  <c r="J43" i="73" s="1"/>
  <c r="F51" i="73"/>
  <c r="J51" i="73" s="1"/>
  <c r="F55" i="73"/>
  <c r="J55" i="73" s="1"/>
  <c r="F39" i="73"/>
  <c r="J39" i="73" s="1"/>
  <c r="J68" i="73"/>
  <c r="J38" i="73"/>
  <c r="I79" i="73"/>
  <c r="J71" i="73"/>
  <c r="J79" i="73"/>
  <c r="J72" i="73"/>
  <c r="I81" i="73"/>
  <c r="E37" i="73"/>
  <c r="J65" i="73"/>
  <c r="J73" i="73"/>
  <c r="J81" i="73"/>
  <c r="J69" i="73"/>
  <c r="I78" i="73"/>
  <c r="E44" i="73"/>
  <c r="I44" i="73" s="1"/>
  <c r="I65" i="73"/>
  <c r="J77" i="73"/>
  <c r="I73" i="73"/>
  <c r="I80" i="73"/>
  <c r="E45" i="73"/>
  <c r="I45" i="73" s="1"/>
  <c r="J80" i="73"/>
  <c r="E54" i="71"/>
  <c r="I54" i="71" s="1"/>
  <c r="F50" i="71"/>
  <c r="J50" i="71" s="1"/>
  <c r="F44" i="71"/>
  <c r="J44" i="71" s="1"/>
  <c r="E50" i="72"/>
  <c r="I50" i="72" s="1"/>
  <c r="E53" i="64"/>
  <c r="I53" i="64" s="1"/>
  <c r="I64" i="71"/>
  <c r="E40" i="71"/>
  <c r="I40" i="71" s="1"/>
  <c r="F47" i="72"/>
  <c r="J47" i="72" s="1"/>
  <c r="F48" i="72"/>
  <c r="J48" i="72" s="1"/>
  <c r="F55" i="72"/>
  <c r="J55" i="72" s="1"/>
  <c r="I67" i="72"/>
  <c r="F40" i="72"/>
  <c r="J40" i="72" s="1"/>
  <c r="J74" i="71"/>
  <c r="F38" i="71"/>
  <c r="J38" i="71" s="1"/>
  <c r="I75" i="71"/>
  <c r="F39" i="71"/>
  <c r="J39" i="71" s="1"/>
  <c r="I74" i="71"/>
  <c r="F55" i="71"/>
  <c r="J55" i="71" s="1"/>
  <c r="I82" i="71"/>
  <c r="E46" i="71"/>
  <c r="I46" i="71" s="1"/>
  <c r="I69" i="71"/>
  <c r="F46" i="71"/>
  <c r="J46" i="71" s="1"/>
  <c r="J69" i="71"/>
  <c r="F54" i="71"/>
  <c r="J54" i="71" s="1"/>
  <c r="I70" i="71"/>
  <c r="I66" i="71"/>
  <c r="I71" i="71"/>
  <c r="E39" i="72"/>
  <c r="I39" i="72" s="1"/>
  <c r="F39" i="72"/>
  <c r="J39" i="72" s="1"/>
  <c r="J68" i="72"/>
  <c r="I69" i="72"/>
  <c r="J76" i="72"/>
  <c r="E43" i="72"/>
  <c r="I43" i="72" s="1"/>
  <c r="J38" i="72"/>
  <c r="I37" i="72"/>
  <c r="F43" i="72"/>
  <c r="J43" i="72" s="1"/>
  <c r="F51" i="72"/>
  <c r="J51" i="72" s="1"/>
  <c r="J77" i="72"/>
  <c r="I78" i="72"/>
  <c r="F44" i="72"/>
  <c r="J44" i="72" s="1"/>
  <c r="I71" i="72"/>
  <c r="E45" i="72"/>
  <c r="I45" i="72" s="1"/>
  <c r="E53" i="72"/>
  <c r="I53" i="72" s="1"/>
  <c r="I64" i="72"/>
  <c r="J72" i="72"/>
  <c r="J80" i="72"/>
  <c r="F52" i="72"/>
  <c r="J52" i="72" s="1"/>
  <c r="I65" i="72"/>
  <c r="I73" i="72"/>
  <c r="I81" i="72"/>
  <c r="J69" i="72"/>
  <c r="E52" i="72"/>
  <c r="I52" i="72" s="1"/>
  <c r="J65" i="72"/>
  <c r="J73" i="72"/>
  <c r="J81" i="72"/>
  <c r="J40" i="71"/>
  <c r="I37" i="71"/>
  <c r="I68" i="71"/>
  <c r="I76" i="71"/>
  <c r="J67" i="71"/>
  <c r="J75" i="71"/>
  <c r="J68" i="71"/>
  <c r="J76" i="71"/>
  <c r="F43" i="71"/>
  <c r="J43" i="71" s="1"/>
  <c r="F51" i="71"/>
  <c r="J51" i="71" s="1"/>
  <c r="J72" i="71"/>
  <c r="J80" i="71"/>
  <c r="E39" i="69"/>
  <c r="I39" i="69" s="1"/>
  <c r="E55" i="69"/>
  <c r="I55" i="69" s="1"/>
  <c r="F55" i="69"/>
  <c r="J55" i="69" s="1"/>
  <c r="I78" i="69"/>
  <c r="F49" i="69"/>
  <c r="J49" i="69" s="1"/>
  <c r="E48" i="69"/>
  <c r="I48" i="69" s="1"/>
  <c r="E47" i="69"/>
  <c r="I47" i="69" s="1"/>
  <c r="I70" i="69"/>
  <c r="I69" i="69"/>
  <c r="E55" i="68"/>
  <c r="I55" i="68" s="1"/>
  <c r="I76" i="68"/>
  <c r="J76" i="68"/>
  <c r="E48" i="68"/>
  <c r="I48" i="68" s="1"/>
  <c r="F48" i="68"/>
  <c r="J48" i="68" s="1"/>
  <c r="E47" i="68"/>
  <c r="I47" i="68" s="1"/>
  <c r="F47" i="68"/>
  <c r="J47" i="68" s="1"/>
  <c r="I68" i="68"/>
  <c r="J68" i="68"/>
  <c r="I66" i="67"/>
  <c r="E48" i="67"/>
  <c r="I48" i="67" s="1"/>
  <c r="F48" i="67"/>
  <c r="J48" i="67" s="1"/>
  <c r="I69" i="67"/>
  <c r="E50" i="69"/>
  <c r="I50" i="69" s="1"/>
  <c r="E40" i="69"/>
  <c r="I40" i="69" s="1"/>
  <c r="F39" i="69"/>
  <c r="J39" i="69" s="1"/>
  <c r="J68" i="69"/>
  <c r="F40" i="69"/>
  <c r="J40" i="69" s="1"/>
  <c r="J69" i="69"/>
  <c r="F47" i="69"/>
  <c r="J47" i="69" s="1"/>
  <c r="J77" i="69"/>
  <c r="F48" i="69"/>
  <c r="J48" i="69" s="1"/>
  <c r="J38" i="69"/>
  <c r="I37" i="69"/>
  <c r="I57" i="69" s="1"/>
  <c r="E57" i="69"/>
  <c r="F43" i="69"/>
  <c r="J43" i="69" s="1"/>
  <c r="F51" i="69"/>
  <c r="J51" i="69" s="1"/>
  <c r="E44" i="69"/>
  <c r="I44" i="69" s="1"/>
  <c r="E52" i="69"/>
  <c r="I52" i="69" s="1"/>
  <c r="F44" i="69"/>
  <c r="J44" i="69" s="1"/>
  <c r="F52" i="69"/>
  <c r="J52" i="69" s="1"/>
  <c r="I72" i="69"/>
  <c r="I80" i="69"/>
  <c r="I64" i="69"/>
  <c r="J72" i="69"/>
  <c r="J80" i="69"/>
  <c r="I65" i="69"/>
  <c r="I73" i="69"/>
  <c r="I81" i="69"/>
  <c r="J65" i="69"/>
  <c r="J73" i="69"/>
  <c r="J81" i="69"/>
  <c r="E50" i="68"/>
  <c r="I50" i="68" s="1"/>
  <c r="E40" i="68"/>
  <c r="I40" i="68" s="1"/>
  <c r="F55" i="68"/>
  <c r="J55" i="68" s="1"/>
  <c r="F39" i="68"/>
  <c r="J39" i="68" s="1"/>
  <c r="F40" i="68"/>
  <c r="J40" i="68" s="1"/>
  <c r="I37" i="68"/>
  <c r="I57" i="68" s="1"/>
  <c r="E57" i="68"/>
  <c r="J38" i="68"/>
  <c r="F43" i="68"/>
  <c r="J43" i="68" s="1"/>
  <c r="F51" i="68"/>
  <c r="J51" i="68" s="1"/>
  <c r="J69" i="68"/>
  <c r="J77" i="68"/>
  <c r="I70" i="68"/>
  <c r="I78" i="68"/>
  <c r="E44" i="68"/>
  <c r="I44" i="68" s="1"/>
  <c r="E52" i="68"/>
  <c r="I52" i="68" s="1"/>
  <c r="F44" i="68"/>
  <c r="J44" i="68" s="1"/>
  <c r="F52" i="68"/>
  <c r="J52" i="68" s="1"/>
  <c r="I72" i="68"/>
  <c r="I80" i="68"/>
  <c r="I64" i="68"/>
  <c r="J72" i="68"/>
  <c r="J80" i="68"/>
  <c r="I65" i="68"/>
  <c r="I73" i="68"/>
  <c r="I81" i="68"/>
  <c r="J65" i="68"/>
  <c r="J73" i="68"/>
  <c r="J81" i="68"/>
  <c r="I77" i="67"/>
  <c r="F49" i="67"/>
  <c r="J49" i="67" s="1"/>
  <c r="F55" i="67"/>
  <c r="J55" i="67" s="1"/>
  <c r="J68" i="67"/>
  <c r="J65" i="67"/>
  <c r="I70" i="67"/>
  <c r="J73" i="67"/>
  <c r="F39" i="67"/>
  <c r="J39" i="67" s="1"/>
  <c r="I78" i="67"/>
  <c r="E40" i="67"/>
  <c r="I40" i="67" s="1"/>
  <c r="J81" i="67"/>
  <c r="F40" i="67"/>
  <c r="J40" i="67" s="1"/>
  <c r="E55" i="67"/>
  <c r="I55" i="67" s="1"/>
  <c r="I37" i="67"/>
  <c r="J38" i="67"/>
  <c r="F43" i="67"/>
  <c r="J43" i="67" s="1"/>
  <c r="F51" i="67"/>
  <c r="J51" i="67" s="1"/>
  <c r="J69" i="67"/>
  <c r="J77" i="67"/>
  <c r="E44" i="67"/>
  <c r="I44" i="67" s="1"/>
  <c r="E52" i="67"/>
  <c r="I52" i="67" s="1"/>
  <c r="F44" i="67"/>
  <c r="J44" i="67" s="1"/>
  <c r="F52" i="67"/>
  <c r="J52" i="67" s="1"/>
  <c r="I72" i="67"/>
  <c r="I80" i="67"/>
  <c r="I64" i="67"/>
  <c r="J72" i="67"/>
  <c r="J80" i="67"/>
  <c r="I65" i="67"/>
  <c r="I73" i="67"/>
  <c r="I81" i="67"/>
  <c r="F55" i="66"/>
  <c r="J55" i="66" s="1"/>
  <c r="I80" i="66"/>
  <c r="J80" i="66"/>
  <c r="J79" i="66"/>
  <c r="J84" i="66"/>
  <c r="F47" i="66"/>
  <c r="J47" i="66" s="1"/>
  <c r="E39" i="66"/>
  <c r="I39" i="66" s="1"/>
  <c r="I79" i="64"/>
  <c r="I84" i="64"/>
  <c r="F47" i="64"/>
  <c r="J47" i="64" s="1"/>
  <c r="E43" i="64"/>
  <c r="J84" i="64"/>
  <c r="F48" i="64"/>
  <c r="J48" i="64" s="1"/>
  <c r="F55" i="63"/>
  <c r="J55" i="63" s="1"/>
  <c r="I84" i="63"/>
  <c r="F47" i="63"/>
  <c r="J47" i="63" s="1"/>
  <c r="E43" i="66"/>
  <c r="I43" i="66" s="1"/>
  <c r="J57" i="66"/>
  <c r="F57" i="66"/>
  <c r="I38" i="66"/>
  <c r="I57" i="66" s="1"/>
  <c r="E57" i="66"/>
  <c r="I65" i="66"/>
  <c r="F57" i="61"/>
  <c r="J52" i="61"/>
  <c r="J57" i="61" s="1"/>
  <c r="F45" i="63"/>
  <c r="J45" i="63" s="1"/>
  <c r="E42" i="63"/>
  <c r="I42" i="63" s="1"/>
  <c r="J84" i="63"/>
  <c r="J57" i="63"/>
  <c r="F57" i="63"/>
  <c r="E57" i="63"/>
  <c r="I38" i="63"/>
  <c r="I57" i="63" s="1"/>
  <c r="J38" i="64"/>
  <c r="AB22" i="36" l="1"/>
  <c r="AB23" i="36"/>
  <c r="AD10" i="36"/>
  <c r="AF10" i="36"/>
  <c r="AB26" i="36"/>
  <c r="AB25" i="36"/>
  <c r="I84" i="111"/>
  <c r="J57" i="111"/>
  <c r="J84" i="111"/>
  <c r="F57" i="111"/>
  <c r="I37" i="111"/>
  <c r="I57" i="111" s="1"/>
  <c r="E57" i="111"/>
  <c r="J84" i="110"/>
  <c r="E57" i="110"/>
  <c r="J38" i="110"/>
  <c r="J57" i="110" s="1"/>
  <c r="F57" i="110"/>
  <c r="I84" i="109"/>
  <c r="E57" i="109"/>
  <c r="I57" i="109"/>
  <c r="F57" i="109"/>
  <c r="J84" i="109"/>
  <c r="I84" i="108"/>
  <c r="J84" i="108"/>
  <c r="E57" i="108"/>
  <c r="I57" i="108"/>
  <c r="F57" i="108"/>
  <c r="J57" i="108"/>
  <c r="I84" i="107"/>
  <c r="I57" i="107"/>
  <c r="J84" i="107"/>
  <c r="E57" i="107"/>
  <c r="J57" i="107"/>
  <c r="F57" i="107"/>
  <c r="I57" i="106"/>
  <c r="I84" i="106"/>
  <c r="J84" i="106"/>
  <c r="F57" i="106"/>
  <c r="E57" i="106"/>
  <c r="I84" i="105"/>
  <c r="I57" i="105"/>
  <c r="F57" i="105"/>
  <c r="J84" i="105"/>
  <c r="J57" i="105"/>
  <c r="E57" i="105"/>
  <c r="I84" i="103"/>
  <c r="I57" i="103"/>
  <c r="E57" i="103"/>
  <c r="J57" i="103"/>
  <c r="F57" i="103"/>
  <c r="E57" i="102"/>
  <c r="I57" i="102"/>
  <c r="J84" i="102"/>
  <c r="J57" i="102"/>
  <c r="F57" i="102"/>
  <c r="I57" i="100"/>
  <c r="J84" i="101"/>
  <c r="J57" i="101"/>
  <c r="F57" i="101"/>
  <c r="J84" i="100"/>
  <c r="E57" i="100"/>
  <c r="J57" i="100"/>
  <c r="F57" i="100"/>
  <c r="J57" i="95"/>
  <c r="F57" i="95"/>
  <c r="J84" i="99"/>
  <c r="I84" i="99"/>
  <c r="I37" i="99"/>
  <c r="I57" i="99" s="1"/>
  <c r="E57" i="99"/>
  <c r="F57" i="99"/>
  <c r="J57" i="99"/>
  <c r="J57" i="98"/>
  <c r="I84" i="98"/>
  <c r="J84" i="98"/>
  <c r="E57" i="98"/>
  <c r="I57" i="98"/>
  <c r="F57" i="98"/>
  <c r="I84" i="97"/>
  <c r="J84" i="97"/>
  <c r="J57" i="97"/>
  <c r="F57" i="97"/>
  <c r="E57" i="97"/>
  <c r="I57" i="97"/>
  <c r="J84" i="96"/>
  <c r="I84" i="96"/>
  <c r="F57" i="96"/>
  <c r="J57" i="96"/>
  <c r="E57" i="96"/>
  <c r="I57" i="96"/>
  <c r="J84" i="95"/>
  <c r="E57" i="95"/>
  <c r="I57" i="95"/>
  <c r="I84" i="94"/>
  <c r="J84" i="94"/>
  <c r="E57" i="94"/>
  <c r="I57" i="94"/>
  <c r="J57" i="94"/>
  <c r="F57" i="94"/>
  <c r="I84" i="93"/>
  <c r="J57" i="93"/>
  <c r="J84" i="93"/>
  <c r="F57" i="93"/>
  <c r="E57" i="93"/>
  <c r="I57" i="93"/>
  <c r="I84" i="92"/>
  <c r="J84" i="92"/>
  <c r="F57" i="92"/>
  <c r="E57" i="92"/>
  <c r="I37" i="92"/>
  <c r="I57" i="92" s="1"/>
  <c r="I84" i="91"/>
  <c r="I57" i="91"/>
  <c r="E57" i="91"/>
  <c r="J57" i="91"/>
  <c r="F57" i="91"/>
  <c r="J84" i="91"/>
  <c r="I84" i="90"/>
  <c r="J84" i="90"/>
  <c r="F57" i="90"/>
  <c r="J57" i="90"/>
  <c r="I57" i="89"/>
  <c r="J84" i="89"/>
  <c r="J57" i="89"/>
  <c r="F57" i="89"/>
  <c r="J84" i="88"/>
  <c r="F57" i="88"/>
  <c r="J57" i="88"/>
  <c r="E57" i="88"/>
  <c r="I57" i="88"/>
  <c r="J57" i="74"/>
  <c r="I57" i="71"/>
  <c r="I84" i="71"/>
  <c r="E57" i="71"/>
  <c r="I57" i="87"/>
  <c r="J57" i="87"/>
  <c r="F57" i="87"/>
  <c r="I84" i="87"/>
  <c r="I84" i="86"/>
  <c r="J84" i="86"/>
  <c r="J57" i="86"/>
  <c r="F57" i="86"/>
  <c r="E57" i="86"/>
  <c r="J84" i="85"/>
  <c r="J57" i="85"/>
  <c r="F57" i="85"/>
  <c r="E57" i="85"/>
  <c r="I84" i="84"/>
  <c r="J84" i="84"/>
  <c r="E57" i="84"/>
  <c r="I57" i="84"/>
  <c r="I84" i="81"/>
  <c r="J84" i="83"/>
  <c r="I84" i="83"/>
  <c r="E57" i="83"/>
  <c r="I57" i="83"/>
  <c r="F57" i="83"/>
  <c r="J57" i="83"/>
  <c r="E57" i="82"/>
  <c r="J84" i="81"/>
  <c r="E57" i="81"/>
  <c r="I57" i="81"/>
  <c r="J38" i="81"/>
  <c r="J57" i="81" s="1"/>
  <c r="F57" i="81"/>
  <c r="J84" i="80"/>
  <c r="I84" i="80"/>
  <c r="F57" i="80"/>
  <c r="J57" i="80"/>
  <c r="E57" i="80"/>
  <c r="I57" i="80"/>
  <c r="I84" i="78"/>
  <c r="I84" i="79"/>
  <c r="J84" i="79"/>
  <c r="F57" i="79"/>
  <c r="J57" i="79"/>
  <c r="F57" i="78"/>
  <c r="J57" i="78"/>
  <c r="E57" i="78"/>
  <c r="J84" i="78"/>
  <c r="I57" i="78"/>
  <c r="J84" i="18"/>
  <c r="I57" i="18"/>
  <c r="I84" i="18"/>
  <c r="J57" i="18"/>
  <c r="F57" i="18"/>
  <c r="I84" i="77"/>
  <c r="I57" i="77"/>
  <c r="J84" i="77"/>
  <c r="E57" i="77"/>
  <c r="F57" i="77"/>
  <c r="J57" i="77"/>
  <c r="I57" i="76"/>
  <c r="J84" i="76"/>
  <c r="F57" i="76"/>
  <c r="J84" i="75"/>
  <c r="F57" i="75"/>
  <c r="J39" i="75"/>
  <c r="J57" i="75" s="1"/>
  <c r="I57" i="75"/>
  <c r="E57" i="75"/>
  <c r="I84" i="73"/>
  <c r="I84" i="72"/>
  <c r="I37" i="74"/>
  <c r="I57" i="74" s="1"/>
  <c r="E57" i="74"/>
  <c r="F57" i="74"/>
  <c r="F57" i="73"/>
  <c r="J57" i="73"/>
  <c r="E57" i="73"/>
  <c r="I37" i="73"/>
  <c r="I57" i="73" s="1"/>
  <c r="J84" i="73"/>
  <c r="J57" i="71"/>
  <c r="J84" i="71"/>
  <c r="J84" i="72"/>
  <c r="I57" i="72"/>
  <c r="E57" i="72"/>
  <c r="F57" i="72"/>
  <c r="J57" i="72"/>
  <c r="F57" i="71"/>
  <c r="I84" i="67"/>
  <c r="I84" i="69"/>
  <c r="J84" i="69"/>
  <c r="J57" i="69"/>
  <c r="F57" i="69"/>
  <c r="J84" i="68"/>
  <c r="J57" i="68"/>
  <c r="F57" i="68"/>
  <c r="I84" i="68"/>
  <c r="J84" i="67"/>
  <c r="I57" i="67"/>
  <c r="J57" i="67"/>
  <c r="F57" i="67"/>
  <c r="E57" i="67"/>
  <c r="I84" i="66"/>
  <c r="I43" i="64"/>
  <c r="I57" i="64" s="1"/>
  <c r="E57" i="64"/>
  <c r="F57" i="64"/>
  <c r="J57" i="64"/>
</calcChain>
</file>

<file path=xl/sharedStrings.xml><?xml version="1.0" encoding="utf-8"?>
<sst xmlns="http://schemas.openxmlformats.org/spreadsheetml/2006/main" count="12203" uniqueCount="287">
  <si>
    <t>Settings:</t>
  </si>
  <si>
    <t>- TZVP basis, Krack PPTs, cutoff 900 Ry, CELL_OPT (fixing cell symmetry)</t>
  </si>
  <si>
    <r>
      <t>CP2K calculations - Thermochemistry of SiO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polymorphs</t>
    </r>
  </si>
  <si>
    <t>Reference data</t>
  </si>
  <si>
    <t xml:space="preserve">FD </t>
  </si>
  <si>
    <r>
      <t>(T atoms per 1000 Å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</si>
  <si>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(kJ/mol)</t>
  </si>
  <si>
    <t>(from Navrotsky, Chem Rev 2009)</t>
  </si>
  <si>
    <t>Supercell</t>
  </si>
  <si>
    <r>
      <rPr>
        <b/>
        <i/>
        <sz val="11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>(T)</t>
    </r>
  </si>
  <si>
    <t>α-quartz</t>
  </si>
  <si>
    <t>α-cristobalite</t>
  </si>
  <si>
    <t>Volume</t>
  </si>
  <si>
    <t>(Å)</t>
  </si>
  <si>
    <t>(HA)</t>
  </si>
  <si>
    <r>
      <rPr>
        <b/>
        <i/>
        <sz val="11"/>
        <color theme="1"/>
        <rFont val="Calibri"/>
        <family val="2"/>
        <scheme val="minor"/>
      </rPr>
      <t>E</t>
    </r>
    <r>
      <rPr>
        <b/>
        <vertAlign val="subscript"/>
        <sz val="11"/>
        <color theme="1"/>
        <rFont val="Calibri"/>
        <family val="2"/>
        <scheme val="minor"/>
      </rPr>
      <t>DFT</t>
    </r>
    <r>
      <rPr>
        <b/>
        <sz val="11"/>
        <color theme="1"/>
        <rFont val="Calibri"/>
        <family val="2"/>
        <scheme val="minor"/>
      </rPr>
      <t xml:space="preserve"> </t>
    </r>
  </si>
  <si>
    <t>CP2K output</t>
  </si>
  <si>
    <t>Structure model</t>
  </si>
  <si>
    <t>AFI</t>
  </si>
  <si>
    <t>BEA</t>
  </si>
  <si>
    <t>AST</t>
  </si>
  <si>
    <t>CFI</t>
  </si>
  <si>
    <t>CHA</t>
  </si>
  <si>
    <t>FAU</t>
  </si>
  <si>
    <t>FER</t>
  </si>
  <si>
    <t>IFR</t>
  </si>
  <si>
    <t>ISV</t>
  </si>
  <si>
    <t>ITE</t>
  </si>
  <si>
    <t>MEI</t>
  </si>
  <si>
    <t>MEL</t>
  </si>
  <si>
    <t>MFI</t>
  </si>
  <si>
    <t>MTW</t>
  </si>
  <si>
    <t>MWW</t>
  </si>
  <si>
    <t>STT</t>
  </si>
  <si>
    <t>1x1x2</t>
  </si>
  <si>
    <t>2x2x2</t>
  </si>
  <si>
    <t>Cell symmetry</t>
  </si>
  <si>
    <t>Hexagonal</t>
  </si>
  <si>
    <t>Tetragonal</t>
  </si>
  <si>
    <t>2x2x1</t>
  </si>
  <si>
    <t>1x1x1</t>
  </si>
  <si>
    <t>1x3x1</t>
  </si>
  <si>
    <t>Orthorhombic</t>
  </si>
  <si>
    <t>Cubic</t>
  </si>
  <si>
    <t>Monoclinic</t>
  </si>
  <si>
    <t>1x2x1</t>
  </si>
  <si>
    <t>3x3x3</t>
  </si>
  <si>
    <r>
      <rPr>
        <b/>
        <sz val="11"/>
        <color theme="1"/>
        <rFont val="Calibri"/>
        <family val="2"/>
      </rPr>
      <t>∆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i/>
        <sz val="11"/>
        <color theme="1"/>
        <rFont val="Calibri"/>
        <family val="2"/>
        <scheme val="minor"/>
      </rPr>
      <t>H</t>
    </r>
    <r>
      <rPr>
        <b/>
        <vertAlign val="subscript"/>
        <sz val="11"/>
        <color theme="1"/>
        <rFont val="Calibri"/>
        <family val="2"/>
        <scheme val="minor"/>
      </rPr>
      <t>trans</t>
    </r>
  </si>
  <si>
    <r>
      <t>∆</t>
    </r>
    <r>
      <rPr>
        <b/>
        <i/>
        <sz val="11"/>
        <color theme="1"/>
        <rFont val="Calibri"/>
        <family val="2"/>
        <scheme val="minor"/>
      </rPr>
      <t xml:space="preserve"> E</t>
    </r>
    <r>
      <rPr>
        <b/>
        <vertAlign val="subscript"/>
        <sz val="11"/>
        <color theme="1"/>
        <rFont val="Calibri"/>
        <family val="2"/>
        <scheme val="minor"/>
      </rPr>
      <t>DFT</t>
    </r>
    <r>
      <rPr>
        <b/>
        <sz val="11"/>
        <color theme="1"/>
        <rFont val="Calibri"/>
        <family val="2"/>
        <scheme val="minor"/>
      </rPr>
      <t xml:space="preserve"> </t>
    </r>
  </si>
  <si>
    <t>(kJ/mol per SiO2)</t>
  </si>
  <si>
    <t>DFT-calculated data</t>
  </si>
  <si>
    <t>Signed errors</t>
  </si>
  <si>
    <t>MSE</t>
  </si>
  <si>
    <t>Unsigned errors</t>
  </si>
  <si>
    <t>MUE</t>
  </si>
  <si>
    <t>Functional:</t>
  </si>
  <si>
    <t>PBE-D3, zero damping</t>
  </si>
  <si>
    <t>PBE-D3, Becke-Johnson damping</t>
  </si>
  <si>
    <t>PBEsol-D3, zero damping</t>
  </si>
  <si>
    <t>PBEsol-D3, Becke-Johnson damping</t>
  </si>
  <si>
    <t>revPBE-D3, zero damping</t>
  </si>
  <si>
    <t>revPBE-D3, Becke-Johnson damping</t>
  </si>
  <si>
    <t>B97-D3, zero damping</t>
  </si>
  <si>
    <t>B97-D3, Becke-Johnson damping</t>
  </si>
  <si>
    <t>TPSS-D3, zero damping</t>
  </si>
  <si>
    <t>HCTH120-D3, zero damping</t>
  </si>
  <si>
    <t>BLYP-D3, zero damping</t>
  </si>
  <si>
    <t>SSB-D3, zero damping</t>
  </si>
  <si>
    <t>revSSB-D3, zero damping</t>
  </si>
  <si>
    <t>BLYP-D3, Becke-Johnson damping</t>
  </si>
  <si>
    <t>TPSS-D3, Becke-Johnson damping</t>
  </si>
  <si>
    <t>BEEF-vdW</t>
  </si>
  <si>
    <t>rev-vdW-DF2</t>
  </si>
  <si>
    <t>- DZVP-SR basis, Krack PPTs, cutoff 900 Ry, CELL_OPT (fixing cell symmetry)</t>
  </si>
  <si>
    <t>- TZV2PX basis, Krack PPTs, cutoff 900 Ry, CELL_OPT (fixing cell symmetry)</t>
  </si>
  <si>
    <t>Absolute percentage error</t>
  </si>
  <si>
    <t>%</t>
  </si>
  <si>
    <t>MAPE</t>
  </si>
  <si>
    <t>PBE-D3</t>
  </si>
  <si>
    <t>SSB-D3</t>
  </si>
  <si>
    <t>HCTH120-D3</t>
  </si>
  <si>
    <t>HZF</t>
  </si>
  <si>
    <t>JZT</t>
  </si>
  <si>
    <t>ZMQ-1</t>
  </si>
  <si>
    <t>Only FDs from literature</t>
  </si>
  <si>
    <t>RPBE-D3</t>
  </si>
  <si>
    <t>RPBE-D3, zero damping</t>
  </si>
  <si>
    <t>RPBE-D3, Becke-Johnson damping</t>
  </si>
  <si>
    <t>Damping parameters from Goerigk et al. 2017</t>
  </si>
  <si>
    <t>HCTH407-D3, zero damping</t>
  </si>
  <si>
    <t>tauHCTH-D3, zero damping</t>
  </si>
  <si>
    <t>revTPSS-D3, zero damping</t>
  </si>
  <si>
    <t>SSB-D3, Becke-Johnson damping</t>
  </si>
  <si>
    <t>Tridymite</t>
  </si>
  <si>
    <t>2x1x2</t>
  </si>
  <si>
    <t>HCTH120-D3, Becke-Johnson damping</t>
  </si>
  <si>
    <t>HCTH407-D3, Becke-Johnson damping</t>
  </si>
  <si>
    <t>tauHCTH-D3, Becke-Johnson damping</t>
  </si>
  <si>
    <t>according to Peng &amp; Perdew, parameter B = 10</t>
  </si>
  <si>
    <t>PBE-rVV10L</t>
  </si>
  <si>
    <t>PBE-rVV10</t>
  </si>
  <si>
    <t>according to Peng &amp; Perdew, parameter B = 6.6 (slightly refitted from earlier work)</t>
  </si>
  <si>
    <t>Inlcuding C9 term</t>
  </si>
  <si>
    <t>Including C9 term</t>
  </si>
  <si>
    <t>b parameter set to 8.0</t>
  </si>
  <si>
    <t>b parameter set to 9.0</t>
  </si>
  <si>
    <t>rVV10 functional</t>
  </si>
  <si>
    <t>Original implementation using rPW86 exchange, using b = 6.3</t>
  </si>
  <si>
    <t>vdW-DF functional</t>
  </si>
  <si>
    <t>vdW-DF-C09 functional</t>
  </si>
  <si>
    <t>optPBE-vdW functional</t>
  </si>
  <si>
    <t>optB88-vdW functional</t>
  </si>
  <si>
    <t>optB86b-vdW functional</t>
  </si>
  <si>
    <t>PBEkappa=1-vdW functional</t>
  </si>
  <si>
    <t>rev-vdW-DF2 functional</t>
  </si>
  <si>
    <t>vdW-DF-cx functional</t>
  </si>
  <si>
    <t>- TZVP2X basis, Krack PPTs, cutoff 900 Ry, CELL_OPT (fixing cell symmetry)</t>
  </si>
  <si>
    <t>vdW-DF2 functional</t>
  </si>
  <si>
    <t>mPW91LYP-D3, zero damping</t>
  </si>
  <si>
    <t>mPW91LYP-D3, Becke-Johnson damping</t>
  </si>
  <si>
    <t>b parameter set to 8.5</t>
  </si>
  <si>
    <t>b parameter set to 7.5</t>
  </si>
  <si>
    <t>a</t>
  </si>
  <si>
    <t>c</t>
  </si>
  <si>
    <t>FD calculation</t>
  </si>
  <si>
    <t>b</t>
  </si>
  <si>
    <t>beta</t>
  </si>
  <si>
    <t>V</t>
  </si>
  <si>
    <t>FD</t>
  </si>
  <si>
    <t>- TZVP basis or TZV2PX basis, Krack PPTs, cutoff 900 Ry, CELL_OPT (fixing cell symmetry)</t>
  </si>
  <si>
    <t>PBE-D3 + C9, TZVP basis</t>
  </si>
  <si>
    <t>PBE-D3 + C9, TZV2PX basis</t>
  </si>
  <si>
    <t>SSB-D3 + C9, TZVP basis</t>
  </si>
  <si>
    <t>SSB-D3 + C9, TZV2PX basis</t>
  </si>
  <si>
    <t>HCTH120-D3 + C9, TZVP basis</t>
  </si>
  <si>
    <t>HCTH120-D3 + C9, TZV2PX basis</t>
  </si>
  <si>
    <t>tauHCTH-D3 + C9, TZVP basis</t>
  </si>
  <si>
    <t>tauHCTH-D3 + C9, TZV2PX basis</t>
  </si>
  <si>
    <t>rev-vdW-DF2, TZVP basis</t>
  </si>
  <si>
    <t>rev-vdW-DF2, TZV2PX basis</t>
  </si>
  <si>
    <t>BEEF-vdW, TZVP basis</t>
  </si>
  <si>
    <t>according to Peng &amp; Perdew, parameter b = 6.6 (slightly refitted from earlier work)</t>
  </si>
  <si>
    <t>BEEF-vdW, TZV2PX basis</t>
  </si>
  <si>
    <t>RPBE-D3 + C9, TZVP basis</t>
  </si>
  <si>
    <t>RPBE-D3 + C9, TZV2PX basis</t>
  </si>
  <si>
    <t>(using experimental cell parameters from primary references)</t>
  </si>
  <si>
    <r>
      <t>(Å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</si>
  <si>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(°)</t>
  </si>
  <si>
    <t>TZVP</t>
  </si>
  <si>
    <t>tauHTCH-D3</t>
  </si>
  <si>
    <t>Exp</t>
  </si>
  <si>
    <t>TZV2PX</t>
  </si>
  <si>
    <t>MIN</t>
  </si>
  <si>
    <t>MAX</t>
  </si>
  <si>
    <t>Overview - Relative energies</t>
  </si>
  <si>
    <t>Overview - Framework densities</t>
  </si>
  <si>
    <t>DELTA</t>
  </si>
  <si>
    <t>Hyperlinks to individual results sheets</t>
  </si>
  <si>
    <t>Functional</t>
  </si>
  <si>
    <t>Basis set</t>
  </si>
  <si>
    <t>Further information</t>
  </si>
  <si>
    <t>Link</t>
  </si>
  <si>
    <t>PBE-D3 DZVP-SR</t>
  </si>
  <si>
    <t>PBE-D3 TZVP</t>
  </si>
  <si>
    <t>PBE-D3 TZV2P</t>
  </si>
  <si>
    <t>PBE-D3 TZV2PX</t>
  </si>
  <si>
    <t>PBE-D3 C9 TZVP</t>
  </si>
  <si>
    <t>PBE-D3 C9 TZV2PX</t>
  </si>
  <si>
    <t>Zero-damping, no C9</t>
  </si>
  <si>
    <t>Zero-damping, with C9</t>
  </si>
  <si>
    <t>BJ-damping, no C9</t>
  </si>
  <si>
    <t>PBE-D3 BJ TZVP</t>
  </si>
  <si>
    <t>BJ-damping, with C9</t>
  </si>
  <si>
    <t>PBE-D3 BJ C9 TZVP</t>
  </si>
  <si>
    <t>PBEsol-D3</t>
  </si>
  <si>
    <t>PBEsol-D3 TZVP</t>
  </si>
  <si>
    <t>PBEsol-D3 C9 TZVP</t>
  </si>
  <si>
    <t>PBEsol-D3 C9 TZV2PX</t>
  </si>
  <si>
    <t>PBEsol-D3 BJ TZVP</t>
  </si>
  <si>
    <t>revPBE-D3</t>
  </si>
  <si>
    <t>revPBE-D3 TZVP</t>
  </si>
  <si>
    <t>revPBE-D3 C9 TZVP</t>
  </si>
  <si>
    <t>revPBE-D3 BJ TZVP</t>
  </si>
  <si>
    <t>m-DZVP-SR</t>
  </si>
  <si>
    <t>m-TZVP</t>
  </si>
  <si>
    <t>m-TZV2P</t>
  </si>
  <si>
    <t>m-TZV2PX</t>
  </si>
  <si>
    <t>RPBE-D3 TZVP</t>
  </si>
  <si>
    <t>RPBE-D3 C9 TZVP</t>
  </si>
  <si>
    <t>RPBE-D3 C9 TZV2PX</t>
  </si>
  <si>
    <t>RPBE-D3 BJ TZVP</t>
  </si>
  <si>
    <t>SSB-D3 TZVP</t>
  </si>
  <si>
    <t>SSB-D3 C9 TZVP</t>
  </si>
  <si>
    <t>SSB-D3 C9 TZV2PX</t>
  </si>
  <si>
    <t>SSB-D3 BJ TZVP</t>
  </si>
  <si>
    <t>revSSB-D3</t>
  </si>
  <si>
    <t>BLYP-D3</t>
  </si>
  <si>
    <t>mPW91LYP-D3</t>
  </si>
  <si>
    <t>Back to Overview</t>
  </si>
  <si>
    <t>B97-D3</t>
  </si>
  <si>
    <t>HCTH407-D3</t>
  </si>
  <si>
    <t>revSSB-D3 TZVP</t>
  </si>
  <si>
    <t>revSSB-D3 C9 TZVP</t>
  </si>
  <si>
    <t>revSSB-D3 C9 TZV2PX</t>
  </si>
  <si>
    <t>revSSB-D3 BJ TZVP</t>
  </si>
  <si>
    <t>BLYP-D3 TZVP</t>
  </si>
  <si>
    <t>BLYP-D3 C9 TZVP</t>
  </si>
  <si>
    <t>BLYP-D3 BJ TZVP</t>
  </si>
  <si>
    <t>mPW91LYP-D3 TZVP</t>
  </si>
  <si>
    <t>mPW91LYP-D3 C9 TZVP</t>
  </si>
  <si>
    <t>mPW91LYP-D3 C9 TZV2PX</t>
  </si>
  <si>
    <t>mPW91LYP-D3 BJ TZVP</t>
  </si>
  <si>
    <t>B97-D3 TZVP</t>
  </si>
  <si>
    <t>B97-D3 C9 TZVP</t>
  </si>
  <si>
    <t>B97-D3 C9 TZV2PX</t>
  </si>
  <si>
    <t>B97-D3 BJ TZVP</t>
  </si>
  <si>
    <t>B97-D3 BJ C9 TZVP</t>
  </si>
  <si>
    <t>HCTH120-D3 TZVP</t>
  </si>
  <si>
    <t>HCTH120-D3 C9 TZVP</t>
  </si>
  <si>
    <t>HCTH120-D3 C9 TZV2PX</t>
  </si>
  <si>
    <t>HCTH120-D3 BJ TZVP</t>
  </si>
  <si>
    <t>HCTH407-D3 TZVP</t>
  </si>
  <si>
    <t>HCTH407-D3 C9 TZVP</t>
  </si>
  <si>
    <t>HCTH407-D3 BJ TZVP</t>
  </si>
  <si>
    <t>tauHCTH-D3</t>
  </si>
  <si>
    <t>TPSS-D3</t>
  </si>
  <si>
    <t>revTPSS-D3</t>
  </si>
  <si>
    <t>vdW-DF</t>
  </si>
  <si>
    <t>vdW-DF-cx</t>
  </si>
  <si>
    <t>vdW-DF-C09</t>
  </si>
  <si>
    <t>optB88-vdW</t>
  </si>
  <si>
    <t>optPBE-vdW</t>
  </si>
  <si>
    <t>PBEkappa=1-vdW</t>
  </si>
  <si>
    <t>optB86b-vdW</t>
  </si>
  <si>
    <t>vdW-DF2</t>
  </si>
  <si>
    <t>DRSLL</t>
  </si>
  <si>
    <t>LMKLL</t>
  </si>
  <si>
    <t>rVV10</t>
  </si>
  <si>
    <t>tauHCTH-D3 TZVP</t>
  </si>
  <si>
    <t>tauHCTH-D3 C9 TZVP</t>
  </si>
  <si>
    <t>tauHCTH-D3 C9 TZV2PX</t>
  </si>
  <si>
    <t>tauHCTH-D3 BJ TZVP</t>
  </si>
  <si>
    <t>TPSS-D3 TZVP</t>
  </si>
  <si>
    <t>TPSS-D3 C9 TZVP</t>
  </si>
  <si>
    <t>TPSS-D3 C9 TZV2PX</t>
  </si>
  <si>
    <t>TPSS-D3 BJ TZVP</t>
  </si>
  <si>
    <t>revTPSS-D3 TZVP</t>
  </si>
  <si>
    <t>revTPSS-D3 C9 TZVP</t>
  </si>
  <si>
    <t>vdW-DF TZVP</t>
  </si>
  <si>
    <t>vdW-DF TZV2PX</t>
  </si>
  <si>
    <t>vdW-DF-C09 TZVP</t>
  </si>
  <si>
    <t>vdW-DF-cx TZVP</t>
  </si>
  <si>
    <t>optB88-vdW TZVP</t>
  </si>
  <si>
    <t>optPBE-vdW TZVP</t>
  </si>
  <si>
    <t>PBEkappa=1-vdW TZVP</t>
  </si>
  <si>
    <t>optB86b-vdW TZVP</t>
  </si>
  <si>
    <t>vdW-DF2 TZVP</t>
  </si>
  <si>
    <t>vdW-DF2 TZV2PX</t>
  </si>
  <si>
    <t>rev-vdW-DF2 TZVP</t>
  </si>
  <si>
    <t>rev-vdW-DF2 TZV2PX</t>
  </si>
  <si>
    <t>BEEF-vdW TZVP</t>
  </si>
  <si>
    <t>BEEF-vdW TZV2PX</t>
  </si>
  <si>
    <t>rVV10 TZVP</t>
  </si>
  <si>
    <r>
      <t xml:space="preserve">rVV10, </t>
    </r>
    <r>
      <rPr>
        <i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= 6.3</t>
    </r>
  </si>
  <si>
    <r>
      <t xml:space="preserve">rVV10, </t>
    </r>
    <r>
      <rPr>
        <i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= 6.6</t>
    </r>
  </si>
  <si>
    <r>
      <t xml:space="preserve">rVV10, </t>
    </r>
    <r>
      <rPr>
        <i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= 10</t>
    </r>
  </si>
  <si>
    <r>
      <t xml:space="preserve">rVV10, </t>
    </r>
    <r>
      <rPr>
        <i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= 9.0</t>
    </r>
  </si>
  <si>
    <r>
      <t xml:space="preserve">rVV10, </t>
    </r>
    <r>
      <rPr>
        <i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= 8.5</t>
    </r>
  </si>
  <si>
    <r>
      <t xml:space="preserve">rVV10, </t>
    </r>
    <r>
      <rPr>
        <i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= 8.0</t>
    </r>
  </si>
  <si>
    <r>
      <t xml:space="preserve">rVV10, </t>
    </r>
    <r>
      <rPr>
        <i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= 7.5</t>
    </r>
  </si>
  <si>
    <r>
      <t xml:space="preserve">Variation of </t>
    </r>
    <r>
      <rPr>
        <b/>
        <i/>
        <sz val="11"/>
        <color theme="1"/>
        <rFont val="Calibri"/>
        <family val="2"/>
        <scheme val="minor"/>
      </rPr>
      <t xml:space="preserve">b </t>
    </r>
    <r>
      <rPr>
        <b/>
        <sz val="11"/>
        <color theme="1"/>
        <rFont val="Calibri"/>
        <family val="2"/>
        <scheme val="minor"/>
      </rPr>
      <t>in PBE-rVV10</t>
    </r>
  </si>
  <si>
    <t>Results for extra-large pore zeolites</t>
  </si>
  <si>
    <t>Various functionals</t>
  </si>
  <si>
    <t>m-TZVP and m-TZV2PX</t>
  </si>
  <si>
    <t>PBE-rVV10 TZVP</t>
  </si>
  <si>
    <t>PBE-rVV10 TZV2PX</t>
  </si>
  <si>
    <t>PBE-rVV10L TZVP</t>
  </si>
  <si>
    <t>PBE-rVV10L TZV2PX</t>
  </si>
  <si>
    <t>PBE-rVV10 b 9.0 TZVP</t>
  </si>
  <si>
    <t>PBE-rVV10 b 9.0 TZV2PX</t>
  </si>
  <si>
    <t>PBE-rVV10 b 8.5 TZVP</t>
  </si>
  <si>
    <t>PBE-rVV10 b 8.5 TZV2PX</t>
  </si>
  <si>
    <t>PBE-rVV10 b 8.0 TZVP</t>
  </si>
  <si>
    <t>PBE-rVV10 b 8.0 TZV2PX</t>
  </si>
  <si>
    <t>PBE-rVV10 b 7.5 TZVP</t>
  </si>
  <si>
    <t>PBE-rVV10 b 7.5 TZV2PX</t>
  </si>
  <si>
    <t>Extra-large pore zeolites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</si>
</sst>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quotePrefix="1"/>
    <xf numFmtId="0" fontId="1" fillId="0" borderId="0" xfId="0" applyFont="1"/>
    <xf numFmtId="0" fontId="5" fillId="0" borderId="0" xfId="0" applyFont="1"/>
    <xf numFmtId="164" fontId="0" fillId="0" borderId="0" xfId="0" applyNumberFormat="1"/>
    <xf numFmtId="2" fontId="0" fillId="0" borderId="0" xfId="0" applyNumberFormat="1"/>
    <xf numFmtId="0" fontId="4" fillId="0" borderId="0" xfId="0" applyFont="1"/>
    <xf numFmtId="0" fontId="0" fillId="2" borderId="0" xfId="0" applyFill="1"/>
    <xf numFmtId="0" fontId="7" fillId="0" borderId="0" xfId="0" quotePrefix="1" applyFont="1"/>
    <xf numFmtId="0" fontId="7" fillId="0" borderId="0" xfId="0" applyFont="1"/>
    <xf numFmtId="0" fontId="0" fillId="0" borderId="0" xfId="0" applyFont="1"/>
    <xf numFmtId="0" fontId="8" fillId="0" borderId="0" xfId="0" applyFont="1"/>
    <xf numFmtId="165" fontId="0" fillId="0" borderId="0" xfId="0" applyNumberFormat="1"/>
    <xf numFmtId="0" fontId="9" fillId="0" borderId="0" xfId="1"/>
    <xf numFmtId="0" fontId="9" fillId="0" borderId="0" xfId="1" quotePrefix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styles" Target="style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14.xml.rels><?xml version="1.0" encoding="UTF-8" standalone="yes"?>
<Relationships xmlns="http://schemas.openxmlformats.org/package/2006/relationships"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15.xml.rels><?xml version="1.0" encoding="UTF-8" standalone="yes"?>
<Relationships xmlns="http://schemas.openxmlformats.org/package/2006/relationships"><Relationship Id="rId2" Type="http://schemas.microsoft.com/office/2011/relationships/chartColorStyle" Target="colors115.xml"/><Relationship Id="rId1" Type="http://schemas.microsoft.com/office/2011/relationships/chartStyle" Target="style115.xml"/></Relationships>
</file>

<file path=xl/charts/_rels/chart116.xml.rels><?xml version="1.0" encoding="UTF-8" standalone="yes"?>
<Relationships xmlns="http://schemas.openxmlformats.org/package/2006/relationships"><Relationship Id="rId2" Type="http://schemas.microsoft.com/office/2011/relationships/chartColorStyle" Target="colors116.xml"/><Relationship Id="rId1" Type="http://schemas.microsoft.com/office/2011/relationships/chartStyle" Target="style116.xml"/></Relationships>
</file>

<file path=xl/charts/_rels/chart117.xml.rels><?xml version="1.0" encoding="UTF-8" standalone="yes"?>
<Relationships xmlns="http://schemas.openxmlformats.org/package/2006/relationships"><Relationship Id="rId2" Type="http://schemas.microsoft.com/office/2011/relationships/chartColorStyle" Target="colors117.xml"/><Relationship Id="rId1" Type="http://schemas.microsoft.com/office/2011/relationships/chartStyle" Target="style117.xml"/></Relationships>
</file>

<file path=xl/charts/_rels/chart118.xml.rels><?xml version="1.0" encoding="UTF-8" standalone="yes"?>
<Relationships xmlns="http://schemas.openxmlformats.org/package/2006/relationships"><Relationship Id="rId2" Type="http://schemas.microsoft.com/office/2011/relationships/chartColorStyle" Target="colors118.xml"/><Relationship Id="rId1" Type="http://schemas.microsoft.com/office/2011/relationships/chartStyle" Target="style118.xml"/></Relationships>
</file>

<file path=xl/charts/_rels/chart119.xml.rels><?xml version="1.0" encoding="UTF-8" standalone="yes"?>
<Relationships xmlns="http://schemas.openxmlformats.org/package/2006/relationships"><Relationship Id="rId2" Type="http://schemas.microsoft.com/office/2011/relationships/chartColorStyle" Target="colors119.xml"/><Relationship Id="rId1" Type="http://schemas.microsoft.com/office/2011/relationships/chartStyle" Target="style11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0.xml.rels><?xml version="1.0" encoding="UTF-8" standalone="yes"?>
<Relationships xmlns="http://schemas.openxmlformats.org/package/2006/relationships"><Relationship Id="rId2" Type="http://schemas.microsoft.com/office/2011/relationships/chartColorStyle" Target="colors120.xml"/><Relationship Id="rId1" Type="http://schemas.microsoft.com/office/2011/relationships/chartStyle" Target="style120.xml"/></Relationships>
</file>

<file path=xl/charts/_rels/chart121.xml.rels><?xml version="1.0" encoding="UTF-8" standalone="yes"?>
<Relationships xmlns="http://schemas.openxmlformats.org/package/2006/relationships"><Relationship Id="rId2" Type="http://schemas.microsoft.com/office/2011/relationships/chartColorStyle" Target="colors121.xml"/><Relationship Id="rId1" Type="http://schemas.microsoft.com/office/2011/relationships/chartStyle" Target="style121.xml"/></Relationships>
</file>

<file path=xl/charts/_rels/chart122.xml.rels><?xml version="1.0" encoding="UTF-8" standalone="yes"?>
<Relationships xmlns="http://schemas.openxmlformats.org/package/2006/relationships"><Relationship Id="rId2" Type="http://schemas.microsoft.com/office/2011/relationships/chartColorStyle" Target="colors122.xml"/><Relationship Id="rId1" Type="http://schemas.microsoft.com/office/2011/relationships/chartStyle" Target="style122.xml"/></Relationships>
</file>

<file path=xl/charts/_rels/chart123.xml.rels><?xml version="1.0" encoding="UTF-8" standalone="yes"?>
<Relationships xmlns="http://schemas.openxmlformats.org/package/2006/relationships"><Relationship Id="rId2" Type="http://schemas.microsoft.com/office/2011/relationships/chartColorStyle" Target="colors123.xml"/><Relationship Id="rId1" Type="http://schemas.microsoft.com/office/2011/relationships/chartStyle" Target="style123.xml"/></Relationships>
</file>

<file path=xl/charts/_rels/chart124.xml.rels><?xml version="1.0" encoding="UTF-8" standalone="yes"?>
<Relationships xmlns="http://schemas.openxmlformats.org/package/2006/relationships"><Relationship Id="rId2" Type="http://schemas.microsoft.com/office/2011/relationships/chartColorStyle" Target="colors124.xml"/><Relationship Id="rId1" Type="http://schemas.microsoft.com/office/2011/relationships/chartStyle" Target="style124.xml"/></Relationships>
</file>

<file path=xl/charts/_rels/chart125.xml.rels><?xml version="1.0" encoding="UTF-8" standalone="yes"?>
<Relationships xmlns="http://schemas.openxmlformats.org/package/2006/relationships"><Relationship Id="rId2" Type="http://schemas.microsoft.com/office/2011/relationships/chartColorStyle" Target="colors125.xml"/><Relationship Id="rId1" Type="http://schemas.microsoft.com/office/2011/relationships/chartStyle" Target="style125.xml"/></Relationships>
</file>

<file path=xl/charts/_rels/chart126.xml.rels><?xml version="1.0" encoding="UTF-8" standalone="yes"?>
<Relationships xmlns="http://schemas.openxmlformats.org/package/2006/relationships"><Relationship Id="rId2" Type="http://schemas.microsoft.com/office/2011/relationships/chartColorStyle" Target="colors126.xml"/><Relationship Id="rId1" Type="http://schemas.microsoft.com/office/2011/relationships/chartStyle" Target="style126.xml"/></Relationships>
</file>

<file path=xl/charts/_rels/chart127.xml.rels><?xml version="1.0" encoding="UTF-8" standalone="yes"?>
<Relationships xmlns="http://schemas.openxmlformats.org/package/2006/relationships"><Relationship Id="rId2" Type="http://schemas.microsoft.com/office/2011/relationships/chartColorStyle" Target="colors127.xml"/><Relationship Id="rId1" Type="http://schemas.microsoft.com/office/2011/relationships/chartStyle" Target="style127.xml"/></Relationships>
</file>

<file path=xl/charts/_rels/chart128.xml.rels><?xml version="1.0" encoding="UTF-8" standalone="yes"?>
<Relationships xmlns="http://schemas.openxmlformats.org/package/2006/relationships"><Relationship Id="rId2" Type="http://schemas.microsoft.com/office/2011/relationships/chartColorStyle" Target="colors128.xml"/><Relationship Id="rId1" Type="http://schemas.microsoft.com/office/2011/relationships/chartStyle" Target="style128.xml"/></Relationships>
</file>

<file path=xl/charts/_rels/chart129.xml.rels><?xml version="1.0" encoding="UTF-8" standalone="yes"?>
<Relationships xmlns="http://schemas.openxmlformats.org/package/2006/relationships"><Relationship Id="rId2" Type="http://schemas.microsoft.com/office/2011/relationships/chartColorStyle" Target="colors129.xml"/><Relationship Id="rId1" Type="http://schemas.microsoft.com/office/2011/relationships/chartStyle" Target="style12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30.xml.rels><?xml version="1.0" encoding="UTF-8" standalone="yes"?>
<Relationships xmlns="http://schemas.openxmlformats.org/package/2006/relationships"><Relationship Id="rId2" Type="http://schemas.microsoft.com/office/2011/relationships/chartColorStyle" Target="colors130.xml"/><Relationship Id="rId1" Type="http://schemas.microsoft.com/office/2011/relationships/chartStyle" Target="style130.xml"/></Relationships>
</file>

<file path=xl/charts/_rels/chart131.xml.rels><?xml version="1.0" encoding="UTF-8" standalone="yes"?>
<Relationships xmlns="http://schemas.openxmlformats.org/package/2006/relationships"><Relationship Id="rId2" Type="http://schemas.microsoft.com/office/2011/relationships/chartColorStyle" Target="colors131.xml"/><Relationship Id="rId1" Type="http://schemas.microsoft.com/office/2011/relationships/chartStyle" Target="style131.xml"/></Relationships>
</file>

<file path=xl/charts/_rels/chart132.xml.rels><?xml version="1.0" encoding="UTF-8" standalone="yes"?>
<Relationships xmlns="http://schemas.openxmlformats.org/package/2006/relationships"><Relationship Id="rId2" Type="http://schemas.microsoft.com/office/2011/relationships/chartColorStyle" Target="colors132.xml"/><Relationship Id="rId1" Type="http://schemas.microsoft.com/office/2011/relationships/chartStyle" Target="style132.xml"/></Relationships>
</file>

<file path=xl/charts/_rels/chart133.xml.rels><?xml version="1.0" encoding="UTF-8" standalone="yes"?>
<Relationships xmlns="http://schemas.openxmlformats.org/package/2006/relationships"><Relationship Id="rId2" Type="http://schemas.microsoft.com/office/2011/relationships/chartColorStyle" Target="colors133.xml"/><Relationship Id="rId1" Type="http://schemas.microsoft.com/office/2011/relationships/chartStyle" Target="style133.xml"/></Relationships>
</file>

<file path=xl/charts/_rels/chart134.xml.rels><?xml version="1.0" encoding="UTF-8" standalone="yes"?>
<Relationships xmlns="http://schemas.openxmlformats.org/package/2006/relationships"><Relationship Id="rId2" Type="http://schemas.microsoft.com/office/2011/relationships/chartColorStyle" Target="colors134.xml"/><Relationship Id="rId1" Type="http://schemas.microsoft.com/office/2011/relationships/chartStyle" Target="style134.xml"/></Relationships>
</file>

<file path=xl/charts/_rels/chart135.xml.rels><?xml version="1.0" encoding="UTF-8" standalone="yes"?>
<Relationships xmlns="http://schemas.openxmlformats.org/package/2006/relationships"><Relationship Id="rId2" Type="http://schemas.microsoft.com/office/2011/relationships/chartColorStyle" Target="colors135.xml"/><Relationship Id="rId1" Type="http://schemas.microsoft.com/office/2011/relationships/chartStyle" Target="style135.xml"/></Relationships>
</file>

<file path=xl/charts/_rels/chart136.xml.rels><?xml version="1.0" encoding="UTF-8" standalone="yes"?>
<Relationships xmlns="http://schemas.openxmlformats.org/package/2006/relationships"><Relationship Id="rId2" Type="http://schemas.microsoft.com/office/2011/relationships/chartColorStyle" Target="colors136.xml"/><Relationship Id="rId1" Type="http://schemas.microsoft.com/office/2011/relationships/chartStyle" Target="style136.xml"/></Relationships>
</file>

<file path=xl/charts/_rels/chart137.xml.rels><?xml version="1.0" encoding="UTF-8" standalone="yes"?>
<Relationships xmlns="http://schemas.openxmlformats.org/package/2006/relationships"><Relationship Id="rId2" Type="http://schemas.microsoft.com/office/2011/relationships/chartColorStyle" Target="colors137.xml"/><Relationship Id="rId1" Type="http://schemas.microsoft.com/office/2011/relationships/chartStyle" Target="style137.xml"/></Relationships>
</file>

<file path=xl/charts/_rels/chart138.xml.rels><?xml version="1.0" encoding="UTF-8" standalone="yes"?>
<Relationships xmlns="http://schemas.openxmlformats.org/package/2006/relationships"><Relationship Id="rId2" Type="http://schemas.microsoft.com/office/2011/relationships/chartColorStyle" Target="colors138.xml"/><Relationship Id="rId1" Type="http://schemas.microsoft.com/office/2011/relationships/chartStyle" Target="style138.xml"/></Relationships>
</file>

<file path=xl/charts/_rels/chart139.xml.rels><?xml version="1.0" encoding="UTF-8" standalone="yes"?>
<Relationships xmlns="http://schemas.openxmlformats.org/package/2006/relationships"><Relationship Id="rId2" Type="http://schemas.microsoft.com/office/2011/relationships/chartColorStyle" Target="colors139.xml"/><Relationship Id="rId1" Type="http://schemas.microsoft.com/office/2011/relationships/chartStyle" Target="style13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40.xml.rels><?xml version="1.0" encoding="UTF-8" standalone="yes"?>
<Relationships xmlns="http://schemas.openxmlformats.org/package/2006/relationships"><Relationship Id="rId2" Type="http://schemas.microsoft.com/office/2011/relationships/chartColorStyle" Target="colors140.xml"/><Relationship Id="rId1" Type="http://schemas.microsoft.com/office/2011/relationships/chartStyle" Target="style140.xml"/></Relationships>
</file>

<file path=xl/charts/_rels/chart141.xml.rels><?xml version="1.0" encoding="UTF-8" standalone="yes"?>
<Relationships xmlns="http://schemas.openxmlformats.org/package/2006/relationships"><Relationship Id="rId2" Type="http://schemas.microsoft.com/office/2011/relationships/chartColorStyle" Target="colors141.xml"/><Relationship Id="rId1" Type="http://schemas.microsoft.com/office/2011/relationships/chartStyle" Target="style141.xml"/></Relationships>
</file>

<file path=xl/charts/_rels/chart142.xml.rels><?xml version="1.0" encoding="UTF-8" standalone="yes"?>
<Relationships xmlns="http://schemas.openxmlformats.org/package/2006/relationships"><Relationship Id="rId2" Type="http://schemas.microsoft.com/office/2011/relationships/chartColorStyle" Target="colors142.xml"/><Relationship Id="rId1" Type="http://schemas.microsoft.com/office/2011/relationships/chartStyle" Target="style142.xml"/></Relationships>
</file>

<file path=xl/charts/_rels/chart143.xml.rels><?xml version="1.0" encoding="UTF-8" standalone="yes"?>
<Relationships xmlns="http://schemas.openxmlformats.org/package/2006/relationships"><Relationship Id="rId2" Type="http://schemas.microsoft.com/office/2011/relationships/chartColorStyle" Target="colors143.xml"/><Relationship Id="rId1" Type="http://schemas.microsoft.com/office/2011/relationships/chartStyle" Target="style143.xml"/></Relationships>
</file>

<file path=xl/charts/_rels/chart144.xml.rels><?xml version="1.0" encoding="UTF-8" standalone="yes"?>
<Relationships xmlns="http://schemas.openxmlformats.org/package/2006/relationships"><Relationship Id="rId2" Type="http://schemas.microsoft.com/office/2011/relationships/chartColorStyle" Target="colors144.xml"/><Relationship Id="rId1" Type="http://schemas.microsoft.com/office/2011/relationships/chartStyle" Target="style144.xml"/></Relationships>
</file>

<file path=xl/charts/_rels/chart145.xml.rels><?xml version="1.0" encoding="UTF-8" standalone="yes"?>
<Relationships xmlns="http://schemas.openxmlformats.org/package/2006/relationships"><Relationship Id="rId2" Type="http://schemas.microsoft.com/office/2011/relationships/chartColorStyle" Target="colors145.xml"/><Relationship Id="rId1" Type="http://schemas.microsoft.com/office/2011/relationships/chartStyle" Target="style145.xml"/></Relationships>
</file>

<file path=xl/charts/_rels/chart146.xml.rels><?xml version="1.0" encoding="UTF-8" standalone="yes"?>
<Relationships xmlns="http://schemas.openxmlformats.org/package/2006/relationships"><Relationship Id="rId2" Type="http://schemas.microsoft.com/office/2011/relationships/chartColorStyle" Target="colors146.xml"/><Relationship Id="rId1" Type="http://schemas.microsoft.com/office/2011/relationships/chartStyle" Target="style146.xml"/></Relationships>
</file>

<file path=xl/charts/_rels/chart147.xml.rels><?xml version="1.0" encoding="UTF-8" standalone="yes"?>
<Relationships xmlns="http://schemas.openxmlformats.org/package/2006/relationships"><Relationship Id="rId2" Type="http://schemas.microsoft.com/office/2011/relationships/chartColorStyle" Target="colors147.xml"/><Relationship Id="rId1" Type="http://schemas.microsoft.com/office/2011/relationships/chartStyle" Target="style147.xml"/></Relationships>
</file>

<file path=xl/charts/_rels/chart148.xml.rels><?xml version="1.0" encoding="UTF-8" standalone="yes"?>
<Relationships xmlns="http://schemas.openxmlformats.org/package/2006/relationships"><Relationship Id="rId2" Type="http://schemas.microsoft.com/office/2011/relationships/chartColorStyle" Target="colors148.xml"/><Relationship Id="rId1" Type="http://schemas.microsoft.com/office/2011/relationships/chartStyle" Target="style148.xml"/></Relationships>
</file>

<file path=xl/charts/_rels/chart149.xml.rels><?xml version="1.0" encoding="UTF-8" standalone="yes"?>
<Relationships xmlns="http://schemas.openxmlformats.org/package/2006/relationships"><Relationship Id="rId2" Type="http://schemas.microsoft.com/office/2011/relationships/chartColorStyle" Target="colors149.xml"/><Relationship Id="rId1" Type="http://schemas.microsoft.com/office/2011/relationships/chartStyle" Target="style14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50.xml.rels><?xml version="1.0" encoding="UTF-8" standalone="yes"?>
<Relationships xmlns="http://schemas.openxmlformats.org/package/2006/relationships"><Relationship Id="rId2" Type="http://schemas.microsoft.com/office/2011/relationships/chartColorStyle" Target="colors150.xml"/><Relationship Id="rId1" Type="http://schemas.microsoft.com/office/2011/relationships/chartStyle" Target="style150.xml"/></Relationships>
</file>

<file path=xl/charts/_rels/chart151.xml.rels><?xml version="1.0" encoding="UTF-8" standalone="yes"?>
<Relationships xmlns="http://schemas.openxmlformats.org/package/2006/relationships"><Relationship Id="rId2" Type="http://schemas.microsoft.com/office/2011/relationships/chartColorStyle" Target="colors151.xml"/><Relationship Id="rId1" Type="http://schemas.microsoft.com/office/2011/relationships/chartStyle" Target="style151.xml"/></Relationships>
</file>

<file path=xl/charts/_rels/chart152.xml.rels><?xml version="1.0" encoding="UTF-8" standalone="yes"?>
<Relationships xmlns="http://schemas.openxmlformats.org/package/2006/relationships"><Relationship Id="rId2" Type="http://schemas.microsoft.com/office/2011/relationships/chartColorStyle" Target="colors152.xml"/><Relationship Id="rId1" Type="http://schemas.microsoft.com/office/2011/relationships/chartStyle" Target="style152.xml"/></Relationships>
</file>

<file path=xl/charts/_rels/chart153.xml.rels><?xml version="1.0" encoding="UTF-8" standalone="yes"?>
<Relationships xmlns="http://schemas.openxmlformats.org/package/2006/relationships"><Relationship Id="rId2" Type="http://schemas.microsoft.com/office/2011/relationships/chartColorStyle" Target="colors153.xml"/><Relationship Id="rId1" Type="http://schemas.microsoft.com/office/2011/relationships/chartStyle" Target="style153.xml"/></Relationships>
</file>

<file path=xl/charts/_rels/chart154.xml.rels><?xml version="1.0" encoding="UTF-8" standalone="yes"?>
<Relationships xmlns="http://schemas.openxmlformats.org/package/2006/relationships"><Relationship Id="rId2" Type="http://schemas.microsoft.com/office/2011/relationships/chartColorStyle" Target="colors154.xml"/><Relationship Id="rId1" Type="http://schemas.microsoft.com/office/2011/relationships/chartStyle" Target="style154.xml"/></Relationships>
</file>

<file path=xl/charts/_rels/chart155.xml.rels><?xml version="1.0" encoding="UTF-8" standalone="yes"?>
<Relationships xmlns="http://schemas.openxmlformats.org/package/2006/relationships"><Relationship Id="rId2" Type="http://schemas.microsoft.com/office/2011/relationships/chartColorStyle" Target="colors155.xml"/><Relationship Id="rId1" Type="http://schemas.microsoft.com/office/2011/relationships/chartStyle" Target="style155.xml"/></Relationships>
</file>

<file path=xl/charts/_rels/chart156.xml.rels><?xml version="1.0" encoding="UTF-8" standalone="yes"?>
<Relationships xmlns="http://schemas.openxmlformats.org/package/2006/relationships"><Relationship Id="rId2" Type="http://schemas.microsoft.com/office/2011/relationships/chartColorStyle" Target="colors156.xml"/><Relationship Id="rId1" Type="http://schemas.microsoft.com/office/2011/relationships/chartStyle" Target="style156.xml"/></Relationships>
</file>

<file path=xl/charts/_rels/chart157.xml.rels><?xml version="1.0" encoding="UTF-8" standalone="yes"?>
<Relationships xmlns="http://schemas.openxmlformats.org/package/2006/relationships"><Relationship Id="rId2" Type="http://schemas.microsoft.com/office/2011/relationships/chartColorStyle" Target="colors157.xml"/><Relationship Id="rId1" Type="http://schemas.microsoft.com/office/2011/relationships/chartStyle" Target="style157.xml"/></Relationships>
</file>

<file path=xl/charts/_rels/chart158.xml.rels><?xml version="1.0" encoding="UTF-8" standalone="yes"?>
<Relationships xmlns="http://schemas.openxmlformats.org/package/2006/relationships"><Relationship Id="rId2" Type="http://schemas.microsoft.com/office/2011/relationships/chartColorStyle" Target="colors158.xml"/><Relationship Id="rId1" Type="http://schemas.microsoft.com/office/2011/relationships/chartStyle" Target="style158.xml"/></Relationships>
</file>

<file path=xl/charts/_rels/chart159.xml.rels><?xml version="1.0" encoding="UTF-8" standalone="yes"?>
<Relationships xmlns="http://schemas.openxmlformats.org/package/2006/relationships"><Relationship Id="rId2" Type="http://schemas.microsoft.com/office/2011/relationships/chartColorStyle" Target="colors159.xml"/><Relationship Id="rId1" Type="http://schemas.microsoft.com/office/2011/relationships/chartStyle" Target="style159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60.xml.rels><?xml version="1.0" encoding="UTF-8" standalone="yes"?>
<Relationships xmlns="http://schemas.openxmlformats.org/package/2006/relationships"><Relationship Id="rId2" Type="http://schemas.microsoft.com/office/2011/relationships/chartColorStyle" Target="colors160.xml"/><Relationship Id="rId1" Type="http://schemas.microsoft.com/office/2011/relationships/chartStyle" Target="style160.xml"/></Relationships>
</file>

<file path=xl/charts/_rels/chart161.xml.rels><?xml version="1.0" encoding="UTF-8" standalone="yes"?>
<Relationships xmlns="http://schemas.openxmlformats.org/package/2006/relationships"><Relationship Id="rId2" Type="http://schemas.microsoft.com/office/2011/relationships/chartColorStyle" Target="colors161.xml"/><Relationship Id="rId1" Type="http://schemas.microsoft.com/office/2011/relationships/chartStyle" Target="style161.xml"/></Relationships>
</file>

<file path=xl/charts/_rels/chart162.xml.rels><?xml version="1.0" encoding="UTF-8" standalone="yes"?>
<Relationships xmlns="http://schemas.openxmlformats.org/package/2006/relationships"><Relationship Id="rId2" Type="http://schemas.microsoft.com/office/2011/relationships/chartColorStyle" Target="colors162.xml"/><Relationship Id="rId1" Type="http://schemas.microsoft.com/office/2011/relationships/chartStyle" Target="style162.xml"/></Relationships>
</file>

<file path=xl/charts/_rels/chart163.xml.rels><?xml version="1.0" encoding="UTF-8" standalone="yes"?>
<Relationships xmlns="http://schemas.openxmlformats.org/package/2006/relationships"><Relationship Id="rId2" Type="http://schemas.microsoft.com/office/2011/relationships/chartColorStyle" Target="colors163.xml"/><Relationship Id="rId1" Type="http://schemas.microsoft.com/office/2011/relationships/chartStyle" Target="style163.xml"/></Relationships>
</file>

<file path=xl/charts/_rels/chart164.xml.rels><?xml version="1.0" encoding="UTF-8" standalone="yes"?>
<Relationships xmlns="http://schemas.openxmlformats.org/package/2006/relationships"><Relationship Id="rId2" Type="http://schemas.microsoft.com/office/2011/relationships/chartColorStyle" Target="colors164.xml"/><Relationship Id="rId1" Type="http://schemas.microsoft.com/office/2011/relationships/chartStyle" Target="style164.xml"/></Relationships>
</file>

<file path=xl/charts/_rels/chart165.xml.rels><?xml version="1.0" encoding="UTF-8" standalone="yes"?>
<Relationships xmlns="http://schemas.openxmlformats.org/package/2006/relationships"><Relationship Id="rId2" Type="http://schemas.microsoft.com/office/2011/relationships/chartColorStyle" Target="colors165.xml"/><Relationship Id="rId1" Type="http://schemas.microsoft.com/office/2011/relationships/chartStyle" Target="style165.xml"/></Relationships>
</file>

<file path=xl/charts/_rels/chart166.xml.rels><?xml version="1.0" encoding="UTF-8" standalone="yes"?>
<Relationships xmlns="http://schemas.openxmlformats.org/package/2006/relationships"><Relationship Id="rId2" Type="http://schemas.microsoft.com/office/2011/relationships/chartColorStyle" Target="colors166.xml"/><Relationship Id="rId1" Type="http://schemas.microsoft.com/office/2011/relationships/chartStyle" Target="style16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'PBE-D3 DZVP-SR'!$B$12:$B$30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'PBE-D3 DZVP-SR'!$E$12:$E$30</c:f>
              <c:numCache>
                <c:formatCode>0.00</c:formatCode>
                <c:ptCount val="19"/>
                <c:pt idx="0">
                  <c:v>27.066877400062204</c:v>
                </c:pt>
                <c:pt idx="1">
                  <c:v>25.155199760829394</c:v>
                </c:pt>
                <c:pt idx="2">
                  <c:v>24.095677265944381</c:v>
                </c:pt>
                <c:pt idx="3">
                  <c:v>18.616254205022532</c:v>
                </c:pt>
                <c:pt idx="4">
                  <c:v>19.161370945965036</c:v>
                </c:pt>
                <c:pt idx="5">
                  <c:v>15.752079846475604</c:v>
                </c:pt>
                <c:pt idx="6">
                  <c:v>18.97136749424017</c:v>
                </c:pt>
                <c:pt idx="7">
                  <c:v>14.903077919683959</c:v>
                </c:pt>
                <c:pt idx="8">
                  <c:v>13.261352079978288</c:v>
                </c:pt>
                <c:pt idx="9">
                  <c:v>18.763071679896914</c:v>
                </c:pt>
                <c:pt idx="10">
                  <c:v>17.28851058934794</c:v>
                </c:pt>
                <c:pt idx="11">
                  <c:v>15.058263950150895</c:v>
                </c:pt>
                <c:pt idx="12">
                  <c:v>16.479819114848024</c:v>
                </c:pt>
                <c:pt idx="13">
                  <c:v>14.591488353450369</c:v>
                </c:pt>
                <c:pt idx="14">
                  <c:v>18.108103036921619</c:v>
                </c:pt>
                <c:pt idx="15">
                  <c:v>18.410008716147672</c:v>
                </c:pt>
                <c:pt idx="16">
                  <c:v>20.154134330264373</c:v>
                </c:pt>
                <c:pt idx="17">
                  <c:v>15.893042364243632</c:v>
                </c:pt>
                <c:pt idx="18">
                  <c:v>17.147070772169389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263-4961-A570-E7D443D62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'PBE-D3 C9 TZVP'!$C$12:$C$30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'PBE-D3 C9 TZVP'!$F$12:$F$30</c:f>
              <c:numCache>
                <c:formatCode>0.0</c:formatCode>
                <c:ptCount val="19"/>
                <c:pt idx="0">
                  <c:v>0</c:v>
                </c:pt>
                <c:pt idx="1">
                  <c:v>2.4711033915506637</c:v>
                </c:pt>
                <c:pt idx="2">
                  <c:v>3.2739649330364631</c:v>
                </c:pt>
                <c:pt idx="3">
                  <c:v>7.9975251844672242</c:v>
                </c:pt>
                <c:pt idx="4">
                  <c:v>10.672869102307985</c:v>
                </c:pt>
                <c:pt idx="5">
                  <c:v>11.067159187220225</c:v>
                </c:pt>
                <c:pt idx="6">
                  <c:v>8.0418112395290269</c:v>
                </c:pt>
                <c:pt idx="7">
                  <c:v>12.20837652047142</c:v>
                </c:pt>
                <c:pt idx="8">
                  <c:v>12.469264771631336</c:v>
                </c:pt>
                <c:pt idx="9">
                  <c:v>9.0174825808437848</c:v>
                </c:pt>
                <c:pt idx="10">
                  <c:v>9.8963603245429734</c:v>
                </c:pt>
                <c:pt idx="11">
                  <c:v>13.196667674737283</c:v>
                </c:pt>
                <c:pt idx="12">
                  <c:v>10.418965264866337</c:v>
                </c:pt>
                <c:pt idx="13">
                  <c:v>12.807756205158311</c:v>
                </c:pt>
                <c:pt idx="14">
                  <c:v>9.0562150597523168</c:v>
                </c:pt>
                <c:pt idx="15">
                  <c:v>7.9762661862947288</c:v>
                </c:pt>
                <c:pt idx="16">
                  <c:v>6.1403649291673643</c:v>
                </c:pt>
                <c:pt idx="17">
                  <c:v>11.309182107968716</c:v>
                </c:pt>
                <c:pt idx="18">
                  <c:v>10.996378111134998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56-4270-B0EF-521C936A0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'tauHCTH-D3 BJ TZVP'!$C$12:$C$30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'tauHCTH-D3 BJ TZVP'!$F$12:$F$30</c:f>
              <c:numCache>
                <c:formatCode>0.0</c:formatCode>
                <c:ptCount val="19"/>
                <c:pt idx="0">
                  <c:v>0</c:v>
                </c:pt>
                <c:pt idx="1">
                  <c:v>4.6861434417294578</c:v>
                </c:pt>
                <c:pt idx="2">
                  <c:v>7.7837850653901457</c:v>
                </c:pt>
                <c:pt idx="3">
                  <c:v>14.310900493545546</c:v>
                </c:pt>
                <c:pt idx="4">
                  <c:v>21.307857201453107</c:v>
                </c:pt>
                <c:pt idx="5">
                  <c:v>23.159999420923569</c:v>
                </c:pt>
                <c:pt idx="6">
                  <c:v>15.104306971894852</c:v>
                </c:pt>
                <c:pt idx="7">
                  <c:v>23.649037919753205</c:v>
                </c:pt>
                <c:pt idx="8">
                  <c:v>21.206180631380924</c:v>
                </c:pt>
                <c:pt idx="9">
                  <c:v>18.45908400421645</c:v>
                </c:pt>
                <c:pt idx="10">
                  <c:v>17.628005306023613</c:v>
                </c:pt>
                <c:pt idx="11">
                  <c:v>23.71210309649199</c:v>
                </c:pt>
                <c:pt idx="12">
                  <c:v>20.05761207008381</c:v>
                </c:pt>
                <c:pt idx="13">
                  <c:v>22.385238756472404</c:v>
                </c:pt>
                <c:pt idx="14">
                  <c:v>20.527820683284542</c:v>
                </c:pt>
                <c:pt idx="15">
                  <c:v>16.424196338130386</c:v>
                </c:pt>
                <c:pt idx="16">
                  <c:v>12.378720622109638</c:v>
                </c:pt>
                <c:pt idx="17">
                  <c:v>23.082582116493029</c:v>
                </c:pt>
                <c:pt idx="18">
                  <c:v>20.550847859399848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474-48EB-B41D-D6EDD1596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'TPSS-D3 TZVP'!$B$12:$B$30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'TPSS-D3 TZVP'!$E$12:$E$30</c:f>
              <c:numCache>
                <c:formatCode>0.00</c:formatCode>
                <c:ptCount val="19"/>
                <c:pt idx="0">
                  <c:v>26.616003439284476</c:v>
                </c:pt>
                <c:pt idx="1">
                  <c:v>24.069674963492904</c:v>
                </c:pt>
                <c:pt idx="2">
                  <c:v>23.077030257524424</c:v>
                </c:pt>
                <c:pt idx="3">
                  <c:v>18.092401885805426</c:v>
                </c:pt>
                <c:pt idx="4">
                  <c:v>17.534549833700446</c:v>
                </c:pt>
                <c:pt idx="5">
                  <c:v>15.403408372243817</c:v>
                </c:pt>
                <c:pt idx="6">
                  <c:v>18.329551576433428</c:v>
                </c:pt>
                <c:pt idx="7">
                  <c:v>15.093922891138558</c:v>
                </c:pt>
                <c:pt idx="8">
                  <c:v>13.257269282218958</c:v>
                </c:pt>
                <c:pt idx="9">
                  <c:v>18.399781120088193</c:v>
                </c:pt>
                <c:pt idx="10">
                  <c:v>16.849293845884301</c:v>
                </c:pt>
                <c:pt idx="11">
                  <c:v>15.012134695505974</c:v>
                </c:pt>
                <c:pt idx="12">
                  <c:v>16.105528637799761</c:v>
                </c:pt>
                <c:pt idx="13">
                  <c:v>14.500357787585546</c:v>
                </c:pt>
                <c:pt idx="14">
                  <c:v>17.9163593675881</c:v>
                </c:pt>
                <c:pt idx="15">
                  <c:v>17.996093928691927</c:v>
                </c:pt>
                <c:pt idx="16">
                  <c:v>19.57519550373457</c:v>
                </c:pt>
                <c:pt idx="17">
                  <c:v>16.296649305192787</c:v>
                </c:pt>
                <c:pt idx="18">
                  <c:v>16.702555552172594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D54-4C6A-800D-4FEE47EEE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'TPSS-D3 TZVP'!$C$12:$C$30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'TPSS-D3 TZVP'!$F$12:$F$30</c:f>
              <c:numCache>
                <c:formatCode>0.0</c:formatCode>
                <c:ptCount val="19"/>
                <c:pt idx="0">
                  <c:v>0</c:v>
                </c:pt>
                <c:pt idx="1">
                  <c:v>3.9318185888011397</c:v>
                </c:pt>
                <c:pt idx="2">
                  <c:v>4.9468140888610677</c:v>
                </c:pt>
                <c:pt idx="3">
                  <c:v>10.648836247561391</c:v>
                </c:pt>
                <c:pt idx="4">
                  <c:v>13.754853209648848</c:v>
                </c:pt>
                <c:pt idx="5">
                  <c:v>13.990999985894478</c:v>
                </c:pt>
                <c:pt idx="6">
                  <c:v>10.516971713361167</c:v>
                </c:pt>
                <c:pt idx="7">
                  <c:v>15.671078168901653</c:v>
                </c:pt>
                <c:pt idx="8">
                  <c:v>16.135522046616668</c:v>
                </c:pt>
                <c:pt idx="9">
                  <c:v>11.528021775941047</c:v>
                </c:pt>
                <c:pt idx="10">
                  <c:v>12.840434366507219</c:v>
                </c:pt>
                <c:pt idx="11">
                  <c:v>16.269822332052769</c:v>
                </c:pt>
                <c:pt idx="12">
                  <c:v>13.523547020113272</c:v>
                </c:pt>
                <c:pt idx="13">
                  <c:v>16.217526257595253</c:v>
                </c:pt>
                <c:pt idx="14">
                  <c:v>10.931552268661262</c:v>
                </c:pt>
                <c:pt idx="15">
                  <c:v>10.500018894268456</c:v>
                </c:pt>
                <c:pt idx="16">
                  <c:v>8.3959317784980279</c:v>
                </c:pt>
                <c:pt idx="17">
                  <c:v>13.706920404047347</c:v>
                </c:pt>
                <c:pt idx="18">
                  <c:v>13.896828593620116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EB8-45AD-82DC-834FDD266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'TPSS-D3 C9 TZVP'!$B$12:$B$30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'TPSS-D3 C9 TZVP'!$E$12:$E$30</c:f>
              <c:numCache>
                <c:formatCode>0.00</c:formatCode>
                <c:ptCount val="19"/>
                <c:pt idx="0">
                  <c:v>26.547254067667282</c:v>
                </c:pt>
                <c:pt idx="1">
                  <c:v>23.859438411525378</c:v>
                </c:pt>
                <c:pt idx="2">
                  <c:v>22.947938599978201</c:v>
                </c:pt>
                <c:pt idx="3">
                  <c:v>17.974745848318562</c:v>
                </c:pt>
                <c:pt idx="4">
                  <c:v>17.518796091514549</c:v>
                </c:pt>
                <c:pt idx="5">
                  <c:v>15.393611337073022</c:v>
                </c:pt>
                <c:pt idx="6">
                  <c:v>18.236447737116812</c:v>
                </c:pt>
                <c:pt idx="7">
                  <c:v>15.078254084285321</c:v>
                </c:pt>
                <c:pt idx="8">
                  <c:v>13.233872482883593</c:v>
                </c:pt>
                <c:pt idx="9">
                  <c:v>18.378210158150427</c:v>
                </c:pt>
                <c:pt idx="10">
                  <c:v>16.836360519723716</c:v>
                </c:pt>
                <c:pt idx="11">
                  <c:v>15.001695132949651</c:v>
                </c:pt>
                <c:pt idx="12">
                  <c:v>16.090734432592253</c:v>
                </c:pt>
                <c:pt idx="13">
                  <c:v>14.484364947045302</c:v>
                </c:pt>
                <c:pt idx="14">
                  <c:v>17.312825863327149</c:v>
                </c:pt>
                <c:pt idx="15">
                  <c:v>17.962362430286628</c:v>
                </c:pt>
                <c:pt idx="16">
                  <c:v>19.475250675468811</c:v>
                </c:pt>
                <c:pt idx="17">
                  <c:v>15.994989292357689</c:v>
                </c:pt>
                <c:pt idx="18">
                  <c:v>16.66753859596048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E3D-4B4F-89D1-5C0324F9E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'TPSS-D3 C9 TZVP'!$C$12:$C$30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'TPSS-D3 C9 TZVP'!$F$12:$F$30</c:f>
              <c:numCache>
                <c:formatCode>0.0</c:formatCode>
                <c:ptCount val="19"/>
                <c:pt idx="0">
                  <c:v>0</c:v>
                </c:pt>
                <c:pt idx="1">
                  <c:v>3.5877500844732464</c:v>
                </c:pt>
                <c:pt idx="2">
                  <c:v>4.4615519187458927</c:v>
                </c:pt>
                <c:pt idx="3">
                  <c:v>9.5847032672451675</c:v>
                </c:pt>
                <c:pt idx="4">
                  <c:v>12.497057286977197</c:v>
                </c:pt>
                <c:pt idx="5">
                  <c:v>12.691209188203281</c:v>
                </c:pt>
                <c:pt idx="6">
                  <c:v>9.4971040291463193</c:v>
                </c:pt>
                <c:pt idx="7">
                  <c:v>14.201041421221953</c:v>
                </c:pt>
                <c:pt idx="8">
                  <c:v>14.63915834502337</c:v>
                </c:pt>
                <c:pt idx="9">
                  <c:v>10.405594551291468</c:v>
                </c:pt>
                <c:pt idx="10">
                  <c:v>11.59201387788589</c:v>
                </c:pt>
                <c:pt idx="11">
                  <c:v>14.920665642373764</c:v>
                </c:pt>
                <c:pt idx="12">
                  <c:v>12.187489163031474</c:v>
                </c:pt>
                <c:pt idx="13">
                  <c:v>14.772215274999891</c:v>
                </c:pt>
                <c:pt idx="14">
                  <c:v>10.520164825456527</c:v>
                </c:pt>
                <c:pt idx="15">
                  <c:v>9.3982703749608429</c:v>
                </c:pt>
                <c:pt idx="16">
                  <c:v>7.4942848323432587</c:v>
                </c:pt>
                <c:pt idx="17">
                  <c:v>12.851414403361932</c:v>
                </c:pt>
                <c:pt idx="18">
                  <c:v>12.623703515055873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B9A-461B-A708-908F49408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'TPSS-D3 C9 TZV2PX'!$B$12:$B$30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'TPSS-D3 C9 TZV2PX'!$E$12:$E$30</c:f>
              <c:numCache>
                <c:formatCode>0.00</c:formatCode>
                <c:ptCount val="19"/>
                <c:pt idx="0">
                  <c:v>26.373023046447134</c:v>
                </c:pt>
                <c:pt idx="1">
                  <c:v>23.689724976077489</c:v>
                </c:pt>
                <c:pt idx="2">
                  <c:v>22.527486248841655</c:v>
                </c:pt>
                <c:pt idx="3">
                  <c:v>17.851729632271489</c:v>
                </c:pt>
                <c:pt idx="4">
                  <c:v>17.621783709979159</c:v>
                </c:pt>
                <c:pt idx="5">
                  <c:v>15.346529338328812</c:v>
                </c:pt>
                <c:pt idx="6">
                  <c:v>18.15551594545208</c:v>
                </c:pt>
                <c:pt idx="7">
                  <c:v>15.163916152364022</c:v>
                </c:pt>
                <c:pt idx="8">
                  <c:v>13.255834155726435</c:v>
                </c:pt>
                <c:pt idx="9">
                  <c:v>18.304478889228655</c:v>
                </c:pt>
                <c:pt idx="10">
                  <c:v>16.887355474324337</c:v>
                </c:pt>
                <c:pt idx="11">
                  <c:v>15.026205596908</c:v>
                </c:pt>
                <c:pt idx="12">
                  <c:v>16.03036562628877</c:v>
                </c:pt>
                <c:pt idx="13">
                  <c:v>14.530329830337344</c:v>
                </c:pt>
                <c:pt idx="14">
                  <c:v>17.333528923188499</c:v>
                </c:pt>
                <c:pt idx="15">
                  <c:v>17.864053923285407</c:v>
                </c:pt>
                <c:pt idx="16">
                  <c:v>19.319997135907023</c:v>
                </c:pt>
                <c:pt idx="17">
                  <c:v>16.240609381065497</c:v>
                </c:pt>
                <c:pt idx="18">
                  <c:v>16.565936218844445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89D-4D70-B807-416F21BEA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'TPSS-D3 C9 TZV2PX'!$C$12:$C$30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'TPSS-D3 C9 TZV2PX'!$F$12:$F$30</c:f>
              <c:numCache>
                <c:formatCode>0.0</c:formatCode>
                <c:ptCount val="19"/>
                <c:pt idx="0">
                  <c:v>0</c:v>
                </c:pt>
                <c:pt idx="1">
                  <c:v>3.6264604575089838</c:v>
                </c:pt>
                <c:pt idx="2">
                  <c:v>4.0731463183731336</c:v>
                </c:pt>
                <c:pt idx="3">
                  <c:v>9.0971039505876945</c:v>
                </c:pt>
                <c:pt idx="4">
                  <c:v>11.634454802804441</c:v>
                </c:pt>
                <c:pt idx="5">
                  <c:v>11.709745405079572</c:v>
                </c:pt>
                <c:pt idx="6">
                  <c:v>8.832256114181682</c:v>
                </c:pt>
                <c:pt idx="7">
                  <c:v>13.254456792345206</c:v>
                </c:pt>
                <c:pt idx="8">
                  <c:v>14.376076313270723</c:v>
                </c:pt>
                <c:pt idx="9">
                  <c:v>9.3548040908572716</c:v>
                </c:pt>
                <c:pt idx="10">
                  <c:v>11.08196348358017</c:v>
                </c:pt>
                <c:pt idx="11">
                  <c:v>13.926756192479488</c:v>
                </c:pt>
                <c:pt idx="12">
                  <c:v>11.257484835137664</c:v>
                </c:pt>
                <c:pt idx="13">
                  <c:v>14.218629070597103</c:v>
                </c:pt>
                <c:pt idx="14">
                  <c:v>9.3260117523298014</c:v>
                </c:pt>
                <c:pt idx="15">
                  <c:v>8.6241032387876597</c:v>
                </c:pt>
                <c:pt idx="16">
                  <c:v>7.0719032669010709</c:v>
                </c:pt>
                <c:pt idx="17">
                  <c:v>11.46060943059423</c:v>
                </c:pt>
                <c:pt idx="18">
                  <c:v>11.693395424880546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1C6-41AC-B157-B706C23A3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'TPSS-D3 BJ TZVP'!$B$12:$B$30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'TPSS-D3 BJ TZVP'!$E$12:$E$30</c:f>
              <c:numCache>
                <c:formatCode>0.00</c:formatCode>
                <c:ptCount val="19"/>
                <c:pt idx="0">
                  <c:v>27.136173524854616</c:v>
                </c:pt>
                <c:pt idx="1">
                  <c:v>24.661209486777953</c:v>
                </c:pt>
                <c:pt idx="2">
                  <c:v>23.454910850605607</c:v>
                </c:pt>
                <c:pt idx="3">
                  <c:v>18.295270989529122</c:v>
                </c:pt>
                <c:pt idx="4">
                  <c:v>17.61501477507365</c:v>
                </c:pt>
                <c:pt idx="5">
                  <c:v>15.467101410410732</c:v>
                </c:pt>
                <c:pt idx="6">
                  <c:v>18.682925411407034</c:v>
                </c:pt>
                <c:pt idx="7">
                  <c:v>15.142007239175786</c:v>
                </c:pt>
                <c:pt idx="8">
                  <c:v>13.309592562955762</c:v>
                </c:pt>
                <c:pt idx="9">
                  <c:v>18.607378696788722</c:v>
                </c:pt>
                <c:pt idx="10">
                  <c:v>16.928824718100309</c:v>
                </c:pt>
                <c:pt idx="11">
                  <c:v>15.084019872657873</c:v>
                </c:pt>
                <c:pt idx="12">
                  <c:v>16.241951874292617</c:v>
                </c:pt>
                <c:pt idx="13">
                  <c:v>14.557884599817479</c:v>
                </c:pt>
                <c:pt idx="14">
                  <c:v>18.137824459193155</c:v>
                </c:pt>
                <c:pt idx="15">
                  <c:v>18.18633845135038</c:v>
                </c:pt>
                <c:pt idx="16">
                  <c:v>19.840013072792463</c:v>
                </c:pt>
                <c:pt idx="17">
                  <c:v>16.073027744408176</c:v>
                </c:pt>
                <c:pt idx="18">
                  <c:v>16.924471159383678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971-4B68-87F3-F49D05F99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'TPSS-D3 BJ TZVP'!$C$12:$C$30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'TPSS-D3 BJ TZVP'!$F$12:$F$30</c:f>
              <c:numCache>
                <c:formatCode>0.0</c:formatCode>
                <c:ptCount val="19"/>
                <c:pt idx="0">
                  <c:v>0</c:v>
                </c:pt>
                <c:pt idx="1">
                  <c:v>5.1969725549885739</c:v>
                </c:pt>
                <c:pt idx="2">
                  <c:v>6.6450905709975689</c:v>
                </c:pt>
                <c:pt idx="3">
                  <c:v>12.737144741345109</c:v>
                </c:pt>
                <c:pt idx="4">
                  <c:v>16.376357033711798</c:v>
                </c:pt>
                <c:pt idx="5">
                  <c:v>16.499583243464642</c:v>
                </c:pt>
                <c:pt idx="6">
                  <c:v>12.578255245035431</c:v>
                </c:pt>
                <c:pt idx="7">
                  <c:v>18.636268527682226</c:v>
                </c:pt>
                <c:pt idx="8">
                  <c:v>18.903514564675813</c:v>
                </c:pt>
                <c:pt idx="9">
                  <c:v>13.742573428997456</c:v>
                </c:pt>
                <c:pt idx="10">
                  <c:v>15.13116450943884</c:v>
                </c:pt>
                <c:pt idx="11">
                  <c:v>18.737320489007121</c:v>
                </c:pt>
                <c:pt idx="12">
                  <c:v>16.193079424817352</c:v>
                </c:pt>
                <c:pt idx="13">
                  <c:v>18.929614629484504</c:v>
                </c:pt>
                <c:pt idx="14">
                  <c:v>13.284163593296324</c:v>
                </c:pt>
                <c:pt idx="15">
                  <c:v>12.690271583623803</c:v>
                </c:pt>
                <c:pt idx="16">
                  <c:v>10.305640452026632</c:v>
                </c:pt>
                <c:pt idx="17">
                  <c:v>16.624460142102365</c:v>
                </c:pt>
                <c:pt idx="18">
                  <c:v>16.416394772191062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7EB-4D80-BBB1-9A9BD1F7A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'revTPSS-D3 TZVP'!$B$12:$B$30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'revTPSS-D3 TZVP'!$E$12:$E$30</c:f>
              <c:numCache>
                <c:formatCode>0.00</c:formatCode>
                <c:ptCount val="19"/>
                <c:pt idx="0">
                  <c:v>27.43044534191225</c:v>
                </c:pt>
                <c:pt idx="1">
                  <c:v>24.829793684720595</c:v>
                </c:pt>
                <c:pt idx="2">
                  <c:v>23.633131554969069</c:v>
                </c:pt>
                <c:pt idx="3">
                  <c:v>18.256480090255291</c:v>
                </c:pt>
                <c:pt idx="4">
                  <c:v>18.097079929425856</c:v>
                </c:pt>
                <c:pt idx="5">
                  <c:v>15.517698682378965</c:v>
                </c:pt>
                <c:pt idx="6">
                  <c:v>18.62051422063325</c:v>
                </c:pt>
                <c:pt idx="7">
                  <c:v>15.071079354783983</c:v>
                </c:pt>
                <c:pt idx="8">
                  <c:v>13.269320082958892</c:v>
                </c:pt>
                <c:pt idx="9">
                  <c:v>18.563697209960466</c:v>
                </c:pt>
                <c:pt idx="10">
                  <c:v>17.237213254217284</c:v>
                </c:pt>
                <c:pt idx="11">
                  <c:v>15.075489983740342</c:v>
                </c:pt>
                <c:pt idx="12">
                  <c:v>16.317928329097374</c:v>
                </c:pt>
                <c:pt idx="13">
                  <c:v>14.607204921683573</c:v>
                </c:pt>
                <c:pt idx="14">
                  <c:v>17.908094848017932</c:v>
                </c:pt>
                <c:pt idx="15">
                  <c:v>18.256144717703638</c:v>
                </c:pt>
                <c:pt idx="16">
                  <c:v>19.991337634406957</c:v>
                </c:pt>
                <c:pt idx="17">
                  <c:v>16.384238765632801</c:v>
                </c:pt>
                <c:pt idx="18">
                  <c:v>16.970826544054738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FA6-42E5-969C-3DD99F062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'PBE-D3 C9 TZV2PX'!$B$12:$B$30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'PBE-D3 C9 TZV2PX'!$E$12:$E$30</c:f>
              <c:numCache>
                <c:formatCode>0.00</c:formatCode>
                <c:ptCount val="19"/>
                <c:pt idx="0">
                  <c:v>25.993424236807048</c:v>
                </c:pt>
                <c:pt idx="1">
                  <c:v>23.321109619882435</c:v>
                </c:pt>
                <c:pt idx="2">
                  <c:v>22.521368165027102</c:v>
                </c:pt>
                <c:pt idx="3">
                  <c:v>17.739506592535793</c:v>
                </c:pt>
                <c:pt idx="4">
                  <c:v>17.360989591719122</c:v>
                </c:pt>
                <c:pt idx="5">
                  <c:v>15.260444358697704</c:v>
                </c:pt>
                <c:pt idx="6">
                  <c:v>18.031984775081344</c:v>
                </c:pt>
                <c:pt idx="7">
                  <c:v>15.067116552295751</c:v>
                </c:pt>
                <c:pt idx="8">
                  <c:v>13.175647605509292</c:v>
                </c:pt>
                <c:pt idx="9">
                  <c:v>18.17624683627561</c:v>
                </c:pt>
                <c:pt idx="10">
                  <c:v>16.741212968660566</c:v>
                </c:pt>
                <c:pt idx="11">
                  <c:v>14.900155795144299</c:v>
                </c:pt>
                <c:pt idx="12">
                  <c:v>15.92877646514208</c:v>
                </c:pt>
                <c:pt idx="13">
                  <c:v>14.431770338280723</c:v>
                </c:pt>
                <c:pt idx="14">
                  <c:v>17.211954484960003</c:v>
                </c:pt>
                <c:pt idx="15">
                  <c:v>17.729236215755556</c:v>
                </c:pt>
                <c:pt idx="16">
                  <c:v>19.174594615385889</c:v>
                </c:pt>
                <c:pt idx="17">
                  <c:v>15.941638864596097</c:v>
                </c:pt>
                <c:pt idx="18">
                  <c:v>16.474369303527816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7D-4D44-B59D-F851B3506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'revTPSS-D3 TZVP'!$C$12:$C$30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'revTPSS-D3 TZVP'!$F$12:$F$30</c:f>
              <c:numCache>
                <c:formatCode>0.0</c:formatCode>
                <c:ptCount val="19"/>
                <c:pt idx="0">
                  <c:v>0</c:v>
                </c:pt>
                <c:pt idx="1">
                  <c:v>5.7355773998155231</c:v>
                </c:pt>
                <c:pt idx="2">
                  <c:v>6.9194842195817934</c:v>
                </c:pt>
                <c:pt idx="3">
                  <c:v>12.456491114666544</c:v>
                </c:pt>
                <c:pt idx="4">
                  <c:v>15.431950154782708</c:v>
                </c:pt>
                <c:pt idx="5">
                  <c:v>15.734164487817953</c:v>
                </c:pt>
                <c:pt idx="6">
                  <c:v>12.260923431370905</c:v>
                </c:pt>
                <c:pt idx="7">
                  <c:v>17.480370577907639</c:v>
                </c:pt>
                <c:pt idx="8">
                  <c:v>17.428009955641013</c:v>
                </c:pt>
                <c:pt idx="9">
                  <c:v>13.476862015547034</c:v>
                </c:pt>
                <c:pt idx="10">
                  <c:v>14.172881167458357</c:v>
                </c:pt>
                <c:pt idx="11">
                  <c:v>17.823821723701126</c:v>
                </c:pt>
                <c:pt idx="12">
                  <c:v>15.167695961757854</c:v>
                </c:pt>
                <c:pt idx="13">
                  <c:v>17.574701339110835</c:v>
                </c:pt>
                <c:pt idx="14">
                  <c:v>13.279983551160784</c:v>
                </c:pt>
                <c:pt idx="15">
                  <c:v>12.250193245193666</c:v>
                </c:pt>
                <c:pt idx="16">
                  <c:v>9.8735006120573257</c:v>
                </c:pt>
                <c:pt idx="17">
                  <c:v>15.740636272695443</c:v>
                </c:pt>
                <c:pt idx="18">
                  <c:v>15.454128613505748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8F8-4177-B203-053A832E6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'revTPSS-D3 C9 TZVP'!$B$12:$B$30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'revTPSS-D3 C9 TZVP'!$E$12:$E$30</c:f>
              <c:numCache>
                <c:formatCode>0.00</c:formatCode>
                <c:ptCount val="19"/>
                <c:pt idx="0">
                  <c:v>27.328838217644968</c:v>
                </c:pt>
                <c:pt idx="1">
                  <c:v>24.17360873597536</c:v>
                </c:pt>
                <c:pt idx="2">
                  <c:v>23.427217967907772</c:v>
                </c:pt>
                <c:pt idx="3">
                  <c:v>18.221596320005581</c:v>
                </c:pt>
                <c:pt idx="4">
                  <c:v>18.072519681957758</c:v>
                </c:pt>
                <c:pt idx="5">
                  <c:v>15.509135132495318</c:v>
                </c:pt>
                <c:pt idx="6">
                  <c:v>18.551844667213409</c:v>
                </c:pt>
                <c:pt idx="7">
                  <c:v>15.064559061149261</c:v>
                </c:pt>
                <c:pt idx="8">
                  <c:v>13.261511820880534</c:v>
                </c:pt>
                <c:pt idx="9">
                  <c:v>18.540969047362751</c:v>
                </c:pt>
                <c:pt idx="10">
                  <c:v>17.13111573768596</c:v>
                </c:pt>
                <c:pt idx="11">
                  <c:v>15.067007211603118</c:v>
                </c:pt>
                <c:pt idx="12">
                  <c:v>16.304138508417438</c:v>
                </c:pt>
                <c:pt idx="13">
                  <c:v>14.595309218292343</c:v>
                </c:pt>
                <c:pt idx="14">
                  <c:v>17.395679165750021</c:v>
                </c:pt>
                <c:pt idx="15">
                  <c:v>18.21632854358548</c:v>
                </c:pt>
                <c:pt idx="16">
                  <c:v>19.894377443894303</c:v>
                </c:pt>
                <c:pt idx="17">
                  <c:v>16.359682655921045</c:v>
                </c:pt>
                <c:pt idx="18">
                  <c:v>16.943955836502557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70E-4629-BEA6-4F81FC1BC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'revTPSS-D3 C9 TZVP'!$C$12:$C$30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'revTPSS-D3 C9 TZVP'!$F$12:$F$30</c:f>
              <c:numCache>
                <c:formatCode>0.0</c:formatCode>
                <c:ptCount val="19"/>
                <c:pt idx="0">
                  <c:v>0</c:v>
                </c:pt>
                <c:pt idx="1">
                  <c:v>5.3870944114267436</c:v>
                </c:pt>
                <c:pt idx="2">
                  <c:v>6.394247370532919</c:v>
                </c:pt>
                <c:pt idx="3">
                  <c:v>11.284263437535179</c:v>
                </c:pt>
                <c:pt idx="4">
                  <c:v>14.114394963561997</c:v>
                </c:pt>
                <c:pt idx="5">
                  <c:v>14.323728248872548</c:v>
                </c:pt>
                <c:pt idx="6">
                  <c:v>11.151761700080213</c:v>
                </c:pt>
                <c:pt idx="7">
                  <c:v>15.891956573376492</c:v>
                </c:pt>
                <c:pt idx="8">
                  <c:v>15.807248507396766</c:v>
                </c:pt>
                <c:pt idx="9">
                  <c:v>12.250005993854259</c:v>
                </c:pt>
                <c:pt idx="10">
                  <c:v>12.849496347651945</c:v>
                </c:pt>
                <c:pt idx="11">
                  <c:v>16.35985925332994</c:v>
                </c:pt>
                <c:pt idx="12">
                  <c:v>13.729859326789118</c:v>
                </c:pt>
                <c:pt idx="13">
                  <c:v>16.017888607252932</c:v>
                </c:pt>
                <c:pt idx="14">
                  <c:v>12.750337905360519</c:v>
                </c:pt>
                <c:pt idx="15">
                  <c:v>11.048414729116589</c:v>
                </c:pt>
                <c:pt idx="16">
                  <c:v>8.8951559613074291</c:v>
                </c:pt>
                <c:pt idx="17">
                  <c:v>14.376926036687133</c:v>
                </c:pt>
                <c:pt idx="18">
                  <c:v>14.088609751477691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879-4883-ADF0-5972D0826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'vdW-DF TZVP'!$B$12:$B$30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'vdW-DF TZVP'!$E$12:$E$30</c:f>
              <c:numCache>
                <c:formatCode>0.00</c:formatCode>
                <c:ptCount val="19"/>
                <c:pt idx="0">
                  <c:v>25.819488918593795</c:v>
                </c:pt>
                <c:pt idx="1">
                  <c:v>23.721551218980721</c:v>
                </c:pt>
                <c:pt idx="2">
                  <c:v>22.651939621067118</c:v>
                </c:pt>
                <c:pt idx="3">
                  <c:v>17.88088386809299</c:v>
                </c:pt>
                <c:pt idx="4">
                  <c:v>17.488433610174642</c:v>
                </c:pt>
                <c:pt idx="5">
                  <c:v>15.101358352908342</c:v>
                </c:pt>
                <c:pt idx="6">
                  <c:v>17.989697712758595</c:v>
                </c:pt>
                <c:pt idx="7">
                  <c:v>14.937860622232542</c:v>
                </c:pt>
                <c:pt idx="8">
                  <c:v>13.042777099071095</c:v>
                </c:pt>
                <c:pt idx="9">
                  <c:v>18.091250685473092</c:v>
                </c:pt>
                <c:pt idx="10">
                  <c:v>16.575302172336233</c:v>
                </c:pt>
                <c:pt idx="11">
                  <c:v>14.785688278695218</c:v>
                </c:pt>
                <c:pt idx="12">
                  <c:v>15.780918876638502</c:v>
                </c:pt>
                <c:pt idx="13">
                  <c:v>14.356513037669913</c:v>
                </c:pt>
                <c:pt idx="14">
                  <c:v>17.105179487637315</c:v>
                </c:pt>
                <c:pt idx="15">
                  <c:v>17.67449685214919</c:v>
                </c:pt>
                <c:pt idx="16">
                  <c:v>19.128147200555677</c:v>
                </c:pt>
                <c:pt idx="17">
                  <c:v>15.79925601184946</c:v>
                </c:pt>
                <c:pt idx="18">
                  <c:v>16.357350234405978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98-4BF4-BE22-CA22CBA25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'vdW-DF TZVP'!$C$12:$C$30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'vdW-DF TZVP'!$F$12:$F$30</c:f>
              <c:numCache>
                <c:formatCode>0.0</c:formatCode>
                <c:ptCount val="19"/>
                <c:pt idx="0">
                  <c:v>0</c:v>
                </c:pt>
                <c:pt idx="1">
                  <c:v>2.1476566191042794</c:v>
                </c:pt>
                <c:pt idx="2">
                  <c:v>3.1418655358422063</c:v>
                </c:pt>
                <c:pt idx="3">
                  <c:v>9.4385667469003369</c:v>
                </c:pt>
                <c:pt idx="4">
                  <c:v>12.795945888742525</c:v>
                </c:pt>
                <c:pt idx="5">
                  <c:v>13.567273890270938</c:v>
                </c:pt>
                <c:pt idx="6">
                  <c:v>9.5403935011529377</c:v>
                </c:pt>
                <c:pt idx="7">
                  <c:v>14.973650754143026</c:v>
                </c:pt>
                <c:pt idx="8">
                  <c:v>15.365974479429932</c:v>
                </c:pt>
                <c:pt idx="9">
                  <c:v>10.856753866782363</c:v>
                </c:pt>
                <c:pt idx="10">
                  <c:v>12.081765192608524</c:v>
                </c:pt>
                <c:pt idx="11">
                  <c:v>15.87272011779028</c:v>
                </c:pt>
                <c:pt idx="12">
                  <c:v>12.794541418516893</c:v>
                </c:pt>
                <c:pt idx="13">
                  <c:v>15.731355842791956</c:v>
                </c:pt>
                <c:pt idx="14">
                  <c:v>10.768856258435472</c:v>
                </c:pt>
                <c:pt idx="15">
                  <c:v>9.7137966293310729</c:v>
                </c:pt>
                <c:pt idx="16">
                  <c:v>7.3614428010226769</c:v>
                </c:pt>
                <c:pt idx="17">
                  <c:v>13.607482301053455</c:v>
                </c:pt>
                <c:pt idx="18">
                  <c:v>13.322350303368752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B51-45B8-9649-7E67942B2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'vdW-DF TZV2PX'!$B$12:$B$30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'vdW-DF TZV2PX'!$E$12:$E$30</c:f>
              <c:numCache>
                <c:formatCode>0.00</c:formatCode>
                <c:ptCount val="19"/>
                <c:pt idx="0">
                  <c:v>25.572013850647526</c:v>
                </c:pt>
                <c:pt idx="1">
                  <c:v>22.869601121360006</c:v>
                </c:pt>
                <c:pt idx="2">
                  <c:v>22.376261634903475</c:v>
                </c:pt>
                <c:pt idx="3">
                  <c:v>17.675477358551429</c:v>
                </c:pt>
                <c:pt idx="4">
                  <c:v>17.34940162043932</c:v>
                </c:pt>
                <c:pt idx="5">
                  <c:v>15.166167144662191</c:v>
                </c:pt>
                <c:pt idx="6">
                  <c:v>17.954359454947497</c:v>
                </c:pt>
                <c:pt idx="7">
                  <c:v>15.031340193991069</c:v>
                </c:pt>
                <c:pt idx="8">
                  <c:v>13.111687075033435</c:v>
                </c:pt>
                <c:pt idx="9">
                  <c:v>18.088565669355877</c:v>
                </c:pt>
                <c:pt idx="10">
                  <c:v>16.624376750199936</c:v>
                </c:pt>
                <c:pt idx="11">
                  <c:v>14.857772566423336</c:v>
                </c:pt>
                <c:pt idx="12">
                  <c:v>15.869140362879266</c:v>
                </c:pt>
                <c:pt idx="13">
                  <c:v>14.413303543606695</c:v>
                </c:pt>
                <c:pt idx="14">
                  <c:v>17.15858337978494</c:v>
                </c:pt>
                <c:pt idx="15">
                  <c:v>17.640756232074956</c:v>
                </c:pt>
                <c:pt idx="16">
                  <c:v>19.030218055724834</c:v>
                </c:pt>
                <c:pt idx="17">
                  <c:v>15.905619563351125</c:v>
                </c:pt>
                <c:pt idx="18">
                  <c:v>16.428822437141807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2D6-4271-8524-C56550549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'vdW-DF TZV2PX'!$C$12:$C$30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'vdW-DF TZV2PX'!$F$12:$F$30</c:f>
              <c:numCache>
                <c:formatCode>0.0</c:formatCode>
                <c:ptCount val="19"/>
                <c:pt idx="0">
                  <c:v>0</c:v>
                </c:pt>
                <c:pt idx="1">
                  <c:v>2.0240025223045546</c:v>
                </c:pt>
                <c:pt idx="2">
                  <c:v>2.694128663977549</c:v>
                </c:pt>
                <c:pt idx="3">
                  <c:v>8.7638359158355534</c:v>
                </c:pt>
                <c:pt idx="4">
                  <c:v>11.732431538804164</c:v>
                </c:pt>
                <c:pt idx="5">
                  <c:v>12.236114129121097</c:v>
                </c:pt>
                <c:pt idx="6">
                  <c:v>8.6572954209982225</c:v>
                </c:pt>
                <c:pt idx="7">
                  <c:v>13.709155177022586</c:v>
                </c:pt>
                <c:pt idx="8">
                  <c:v>14.712057822384857</c:v>
                </c:pt>
                <c:pt idx="9">
                  <c:v>9.5482261739215026</c:v>
                </c:pt>
                <c:pt idx="10">
                  <c:v>11.317099453786412</c:v>
                </c:pt>
                <c:pt idx="11">
                  <c:v>14.579211075826285</c:v>
                </c:pt>
                <c:pt idx="12">
                  <c:v>11.522046180652314</c:v>
                </c:pt>
                <c:pt idx="13">
                  <c:v>14.930391576005158</c:v>
                </c:pt>
                <c:pt idx="14">
                  <c:v>9.3126581883819686</c:v>
                </c:pt>
                <c:pt idx="15">
                  <c:v>8.6923587239663505</c:v>
                </c:pt>
                <c:pt idx="16">
                  <c:v>6.7737984390400694</c:v>
                </c:pt>
                <c:pt idx="17">
                  <c:v>12.128819299313287</c:v>
                </c:pt>
                <c:pt idx="18">
                  <c:v>12.127549889718107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521-48B7-8E7B-4CE6B0E5C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'vdW-DF-C09 TZVP'!$B$12:$B$30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'vdW-DF-C09 TZVP'!$E$12:$E$30</c:f>
              <c:numCache>
                <c:formatCode>0.00</c:formatCode>
                <c:ptCount val="19"/>
                <c:pt idx="0">
                  <c:v>26.848747099935071</c:v>
                </c:pt>
                <c:pt idx="1">
                  <c:v>24.004008861511942</c:v>
                </c:pt>
                <c:pt idx="2">
                  <c:v>23.632975745001133</c:v>
                </c:pt>
                <c:pt idx="3">
                  <c:v>18.362556688775026</c:v>
                </c:pt>
                <c:pt idx="4">
                  <c:v>17.586949909480861</c:v>
                </c:pt>
                <c:pt idx="5">
                  <c:v>15.23351723248031</c:v>
                </c:pt>
                <c:pt idx="6">
                  <c:v>18.639445629071929</c:v>
                </c:pt>
                <c:pt idx="7">
                  <c:v>15.037650825272479</c:v>
                </c:pt>
                <c:pt idx="8">
                  <c:v>13.231350870754341</c:v>
                </c:pt>
                <c:pt idx="9">
                  <c:v>18.361362914393457</c:v>
                </c:pt>
                <c:pt idx="10">
                  <c:v>16.769704236352833</c:v>
                </c:pt>
                <c:pt idx="11">
                  <c:v>14.911818239385214</c:v>
                </c:pt>
                <c:pt idx="12">
                  <c:v>15.994596639385572</c:v>
                </c:pt>
                <c:pt idx="13">
                  <c:v>14.476125325030045</c:v>
                </c:pt>
                <c:pt idx="14">
                  <c:v>17.243963746314332</c:v>
                </c:pt>
                <c:pt idx="15">
                  <c:v>18.086470590698912</c:v>
                </c:pt>
                <c:pt idx="16">
                  <c:v>19.812097505755819</c:v>
                </c:pt>
                <c:pt idx="17">
                  <c:v>15.911339987545437</c:v>
                </c:pt>
                <c:pt idx="18">
                  <c:v>16.607276020250225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21B-4F70-8DD9-3416D01BE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'vdW-DF-C09 TZVP'!$C$12:$C$30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'vdW-DF-C09 TZVP'!$F$12:$F$30</c:f>
              <c:numCache>
                <c:formatCode>0.0</c:formatCode>
                <c:ptCount val="19"/>
                <c:pt idx="0">
                  <c:v>0</c:v>
                </c:pt>
                <c:pt idx="1">
                  <c:v>5.425379029865173</c:v>
                </c:pt>
                <c:pt idx="2">
                  <c:v>6.8834233309109427</c:v>
                </c:pt>
                <c:pt idx="3">
                  <c:v>12.934260616553784</c:v>
                </c:pt>
                <c:pt idx="4">
                  <c:v>16.874658179209412</c:v>
                </c:pt>
                <c:pt idx="5">
                  <c:v>17.674247900320431</c:v>
                </c:pt>
                <c:pt idx="6">
                  <c:v>12.990714076177948</c:v>
                </c:pt>
                <c:pt idx="7">
                  <c:v>19.228580432834271</c:v>
                </c:pt>
                <c:pt idx="8">
                  <c:v>18.668918422414741</c:v>
                </c:pt>
                <c:pt idx="9">
                  <c:v>14.902175605737636</c:v>
                </c:pt>
                <c:pt idx="10">
                  <c:v>15.575131842613079</c:v>
                </c:pt>
                <c:pt idx="11">
                  <c:v>19.399517012942347</c:v>
                </c:pt>
                <c:pt idx="12">
                  <c:v>16.93954900361965</c:v>
                </c:pt>
                <c:pt idx="13">
                  <c:v>19.000027413033742</c:v>
                </c:pt>
                <c:pt idx="14">
                  <c:v>15.483591116061858</c:v>
                </c:pt>
                <c:pt idx="15">
                  <c:v>13.340478541881112</c:v>
                </c:pt>
                <c:pt idx="16">
                  <c:v>10.420183436161388</c:v>
                </c:pt>
                <c:pt idx="17">
                  <c:v>17.764242359681468</c:v>
                </c:pt>
                <c:pt idx="18">
                  <c:v>17.171555241699458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E19-4694-8DA3-F6F6A0F3F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'vdW-DF-cx TZVP'!$B$12:$B$30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'vdW-DF-cx TZVP'!$E$12:$E$30</c:f>
              <c:numCache>
                <c:formatCode>0.00</c:formatCode>
                <c:ptCount val="19"/>
                <c:pt idx="0">
                  <c:v>26.726059767119892</c:v>
                </c:pt>
                <c:pt idx="1">
                  <c:v>23.875550222500429</c:v>
                </c:pt>
                <c:pt idx="2">
                  <c:v>23.284347900894463</c:v>
                </c:pt>
                <c:pt idx="3">
                  <c:v>18.276075413917841</c:v>
                </c:pt>
                <c:pt idx="4">
                  <c:v>17.96564678190105</c:v>
                </c:pt>
                <c:pt idx="5">
                  <c:v>15.194032428289141</c:v>
                </c:pt>
                <c:pt idx="6">
                  <c:v>18.462022202024041</c:v>
                </c:pt>
                <c:pt idx="7">
                  <c:v>15.005476254811475</c:v>
                </c:pt>
                <c:pt idx="8">
                  <c:v>13.209736179001185</c:v>
                </c:pt>
                <c:pt idx="9">
                  <c:v>18.278390451485809</c:v>
                </c:pt>
                <c:pt idx="10">
                  <c:v>16.794629030191317</c:v>
                </c:pt>
                <c:pt idx="11">
                  <c:v>14.866339845283795</c:v>
                </c:pt>
                <c:pt idx="12">
                  <c:v>15.886233652819211</c:v>
                </c:pt>
                <c:pt idx="13">
                  <c:v>14.493736651918628</c:v>
                </c:pt>
                <c:pt idx="14">
                  <c:v>17.218342451480257</c:v>
                </c:pt>
                <c:pt idx="15">
                  <c:v>17.869262521577234</c:v>
                </c:pt>
                <c:pt idx="16">
                  <c:v>19.633360548131641</c:v>
                </c:pt>
                <c:pt idx="17">
                  <c:v>15.924792523790837</c:v>
                </c:pt>
                <c:pt idx="18">
                  <c:v>16.468899204366892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A1A-47DB-8025-BAB593EB7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'PBE-D3 C9 TZV2PX'!$C$12:$C$30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'PBE-D3 C9 TZV2PX'!$F$12:$F$30</c:f>
              <c:numCache>
                <c:formatCode>0.0</c:formatCode>
                <c:ptCount val="19"/>
                <c:pt idx="0">
                  <c:v>0</c:v>
                </c:pt>
                <c:pt idx="1">
                  <c:v>2.5036476433008814</c:v>
                </c:pt>
                <c:pt idx="2">
                  <c:v>3.0024054087882015</c:v>
                </c:pt>
                <c:pt idx="3">
                  <c:v>7.6515368938521569</c:v>
                </c:pt>
                <c:pt idx="4">
                  <c:v>9.9263051724994202</c:v>
                </c:pt>
                <c:pt idx="5">
                  <c:v>10.204523911626348</c:v>
                </c:pt>
                <c:pt idx="6">
                  <c:v>7.4983777676410996</c:v>
                </c:pt>
                <c:pt idx="7">
                  <c:v>11.398018940006878</c:v>
                </c:pt>
                <c:pt idx="8">
                  <c:v>12.304273256076952</c:v>
                </c:pt>
                <c:pt idx="9">
                  <c:v>8.1104380633550566</c:v>
                </c:pt>
                <c:pt idx="10">
                  <c:v>9.4868995041757618</c:v>
                </c:pt>
                <c:pt idx="11">
                  <c:v>12.331763158997775</c:v>
                </c:pt>
                <c:pt idx="12">
                  <c:v>9.6338398958685474</c:v>
                </c:pt>
                <c:pt idx="13">
                  <c:v>12.379008393631104</c:v>
                </c:pt>
                <c:pt idx="14">
                  <c:v>8.0365944506426974</c:v>
                </c:pt>
                <c:pt idx="15">
                  <c:v>7.3375936627540437</c:v>
                </c:pt>
                <c:pt idx="16">
                  <c:v>5.8277626184881424</c:v>
                </c:pt>
                <c:pt idx="17">
                  <c:v>10.247442289146141</c:v>
                </c:pt>
                <c:pt idx="18">
                  <c:v>10.176270719099701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9C9-4471-81E1-A233298DE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'vdW-DF-cx TZVP'!$C$12:$C$30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'vdW-DF-cx TZVP'!$F$12:$F$30</c:f>
              <c:numCache>
                <c:formatCode>0.0</c:formatCode>
                <c:ptCount val="19"/>
                <c:pt idx="0">
                  <c:v>0</c:v>
                </c:pt>
                <c:pt idx="1">
                  <c:v>3.2725495264793611</c:v>
                </c:pt>
                <c:pt idx="2">
                  <c:v>4.6984189372033986</c:v>
                </c:pt>
                <c:pt idx="3">
                  <c:v>10.434853555032591</c:v>
                </c:pt>
                <c:pt idx="4">
                  <c:v>13.786527111120384</c:v>
                </c:pt>
                <c:pt idx="5">
                  <c:v>15.135533391001822</c:v>
                </c:pt>
                <c:pt idx="6">
                  <c:v>10.682945222242068</c:v>
                </c:pt>
                <c:pt idx="7">
                  <c:v>16.332353509842854</c:v>
                </c:pt>
                <c:pt idx="8">
                  <c:v>15.754669094550389</c:v>
                </c:pt>
                <c:pt idx="9">
                  <c:v>12.508652428060349</c:v>
                </c:pt>
                <c:pt idx="10">
                  <c:v>13.051138645208054</c:v>
                </c:pt>
                <c:pt idx="11">
                  <c:v>16.877177146291938</c:v>
                </c:pt>
                <c:pt idx="12">
                  <c:v>14.311954184827048</c:v>
                </c:pt>
                <c:pt idx="13">
                  <c:v>16.368253461663208</c:v>
                </c:pt>
                <c:pt idx="14">
                  <c:v>12.792800702811425</c:v>
                </c:pt>
                <c:pt idx="15">
                  <c:v>11.187460686530741</c:v>
                </c:pt>
                <c:pt idx="16">
                  <c:v>8.4540710353972948</c:v>
                </c:pt>
                <c:pt idx="17">
                  <c:v>15.068662887756513</c:v>
                </c:pt>
                <c:pt idx="18">
                  <c:v>14.678164617450509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10B-48B6-A392-0D248082B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'optB88-vdW TZVP'!$B$12:$B$30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'optB88-vdW TZVP'!$E$12:$E$30</c:f>
              <c:numCache>
                <c:formatCode>0.00</c:formatCode>
                <c:ptCount val="19"/>
                <c:pt idx="0">
                  <c:v>26.765580656557951</c:v>
                </c:pt>
                <c:pt idx="1">
                  <c:v>24.384870068111734</c:v>
                </c:pt>
                <c:pt idx="2">
                  <c:v>23.47525155729274</c:v>
                </c:pt>
                <c:pt idx="3">
                  <c:v>18.225428504912593</c:v>
                </c:pt>
                <c:pt idx="4">
                  <c:v>18.255108251069107</c:v>
                </c:pt>
                <c:pt idx="5">
                  <c:v>15.419813027914858</c:v>
                </c:pt>
                <c:pt idx="6">
                  <c:v>18.581943635142999</c:v>
                </c:pt>
                <c:pt idx="7">
                  <c:v>15.009007512022018</c:v>
                </c:pt>
                <c:pt idx="8">
                  <c:v>13.228605017590152</c:v>
                </c:pt>
                <c:pt idx="9">
                  <c:v>18.503549052152465</c:v>
                </c:pt>
                <c:pt idx="10">
                  <c:v>16.987588450355098</c:v>
                </c:pt>
                <c:pt idx="11">
                  <c:v>15.186386164502492</c:v>
                </c:pt>
                <c:pt idx="12">
                  <c:v>16.133037392340484</c:v>
                </c:pt>
                <c:pt idx="13">
                  <c:v>14.489276283346673</c:v>
                </c:pt>
                <c:pt idx="14">
                  <c:v>17.277456774949087</c:v>
                </c:pt>
                <c:pt idx="15">
                  <c:v>18.082469069292472</c:v>
                </c:pt>
                <c:pt idx="16">
                  <c:v>19.750193635248145</c:v>
                </c:pt>
                <c:pt idx="17">
                  <c:v>16.411025942432424</c:v>
                </c:pt>
                <c:pt idx="18">
                  <c:v>16.749727803510325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3DD-4D87-89C8-1172968DA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'optB88-vdW TZVP'!$C$12:$C$30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'optB88-vdW TZVP'!$F$12:$F$30</c:f>
              <c:numCache>
                <c:formatCode>0.0</c:formatCode>
                <c:ptCount val="19"/>
                <c:pt idx="0">
                  <c:v>0</c:v>
                </c:pt>
                <c:pt idx="1">
                  <c:v>4.6711545626142286</c:v>
                </c:pt>
                <c:pt idx="2">
                  <c:v>6.1963828091960407</c:v>
                </c:pt>
                <c:pt idx="3">
                  <c:v>12.663071840699299</c:v>
                </c:pt>
                <c:pt idx="4">
                  <c:v>16.266322684043796</c:v>
                </c:pt>
                <c:pt idx="5">
                  <c:v>16.76280215822764</c:v>
                </c:pt>
                <c:pt idx="6">
                  <c:v>12.518509475290641</c:v>
                </c:pt>
                <c:pt idx="7">
                  <c:v>18.833701846500102</c:v>
                </c:pt>
                <c:pt idx="8">
                  <c:v>18.640656682497863</c:v>
                </c:pt>
                <c:pt idx="9">
                  <c:v>14.143989131671244</c:v>
                </c:pt>
                <c:pt idx="10">
                  <c:v>14.974210939344132</c:v>
                </c:pt>
                <c:pt idx="11">
                  <c:v>18.587911789732726</c:v>
                </c:pt>
                <c:pt idx="12">
                  <c:v>16.23676565230469</c:v>
                </c:pt>
                <c:pt idx="13">
                  <c:v>19.069860130134465</c:v>
                </c:pt>
                <c:pt idx="14">
                  <c:v>14.513721889252393</c:v>
                </c:pt>
                <c:pt idx="15">
                  <c:v>12.82201216970566</c:v>
                </c:pt>
                <c:pt idx="16">
                  <c:v>10.143148146365085</c:v>
                </c:pt>
                <c:pt idx="17">
                  <c:v>16.47438463529749</c:v>
                </c:pt>
                <c:pt idx="18">
                  <c:v>16.582816911278233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38F-403F-B2FF-672B56ED6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'optPBE-vdW TZVP'!$B$12:$B$30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'optPBE-vdW TZVP'!$E$12:$E$30</c:f>
              <c:numCache>
                <c:formatCode>0.00</c:formatCode>
                <c:ptCount val="19"/>
                <c:pt idx="0">
                  <c:v>26.322992908642906</c:v>
                </c:pt>
                <c:pt idx="1">
                  <c:v>23.904706320556969</c:v>
                </c:pt>
                <c:pt idx="2">
                  <c:v>23.145814819850969</c:v>
                </c:pt>
                <c:pt idx="3">
                  <c:v>18.014063369859361</c:v>
                </c:pt>
                <c:pt idx="4">
                  <c:v>17.835000552677684</c:v>
                </c:pt>
                <c:pt idx="5">
                  <c:v>15.164850354057602</c:v>
                </c:pt>
                <c:pt idx="6">
                  <c:v>18.260960475523476</c:v>
                </c:pt>
                <c:pt idx="7">
                  <c:v>14.99208707649378</c:v>
                </c:pt>
                <c:pt idx="8">
                  <c:v>13.173782428593633</c:v>
                </c:pt>
                <c:pt idx="9">
                  <c:v>18.280283233296771</c:v>
                </c:pt>
                <c:pt idx="10">
                  <c:v>16.720396834583298</c:v>
                </c:pt>
                <c:pt idx="11">
                  <c:v>14.868752574305251</c:v>
                </c:pt>
                <c:pt idx="12">
                  <c:v>15.952763241894791</c:v>
                </c:pt>
                <c:pt idx="13">
                  <c:v>14.407781807711565</c:v>
                </c:pt>
                <c:pt idx="14">
                  <c:v>17.216746610919838</c:v>
                </c:pt>
                <c:pt idx="15">
                  <c:v>17.903122601717627</c:v>
                </c:pt>
                <c:pt idx="16">
                  <c:v>19.463697386482664</c:v>
                </c:pt>
                <c:pt idx="17">
                  <c:v>15.865681339221741</c:v>
                </c:pt>
                <c:pt idx="18">
                  <c:v>16.585147320324467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B1D-4473-9DF2-9BB7CCF34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'optPBE-vdW TZVP'!$C$12:$C$30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'optPBE-vdW TZVP'!$F$12:$F$30</c:f>
              <c:numCache>
                <c:formatCode>0.0</c:formatCode>
                <c:ptCount val="19"/>
                <c:pt idx="0">
                  <c:v>0</c:v>
                </c:pt>
                <c:pt idx="1">
                  <c:v>3.5789948978791553</c:v>
                </c:pt>
                <c:pt idx="2">
                  <c:v>4.9673070020995347</c:v>
                </c:pt>
                <c:pt idx="3">
                  <c:v>11.562786007240661</c:v>
                </c:pt>
                <c:pt idx="4">
                  <c:v>15.20247338100854</c:v>
                </c:pt>
                <c:pt idx="5">
                  <c:v>16.148295505331632</c:v>
                </c:pt>
                <c:pt idx="6">
                  <c:v>11.644602981971971</c:v>
                </c:pt>
                <c:pt idx="7">
                  <c:v>17.84882689374248</c:v>
                </c:pt>
                <c:pt idx="8">
                  <c:v>17.753309237668766</c:v>
                </c:pt>
                <c:pt idx="9">
                  <c:v>13.231035710121779</c:v>
                </c:pt>
                <c:pt idx="10">
                  <c:v>14.218632227651495</c:v>
                </c:pt>
                <c:pt idx="11">
                  <c:v>18.271031675238557</c:v>
                </c:pt>
                <c:pt idx="12">
                  <c:v>15.350751210418975</c:v>
                </c:pt>
                <c:pt idx="13">
                  <c:v>18.237098848134536</c:v>
                </c:pt>
                <c:pt idx="14">
                  <c:v>13.384352405342749</c:v>
                </c:pt>
                <c:pt idx="15">
                  <c:v>11.919714654019103</c:v>
                </c:pt>
                <c:pt idx="16">
                  <c:v>9.2105402723063445</c:v>
                </c:pt>
                <c:pt idx="17">
                  <c:v>16.181900565675903</c:v>
                </c:pt>
                <c:pt idx="18">
                  <c:v>15.719999787385046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C18-4944-8511-AE8212BA2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'PBEkappa=1-vdW TZVP'!$B$12:$B$30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'PBEkappa=1-vdW TZVP'!$E$12:$E$30</c:f>
              <c:numCache>
                <c:formatCode>0.00</c:formatCode>
                <c:ptCount val="19"/>
                <c:pt idx="0">
                  <c:v>26.085326848295221</c:v>
                </c:pt>
                <c:pt idx="1">
                  <c:v>23.841886527299284</c:v>
                </c:pt>
                <c:pt idx="2">
                  <c:v>22.895898548365114</c:v>
                </c:pt>
                <c:pt idx="3">
                  <c:v>17.952488933271415</c:v>
                </c:pt>
                <c:pt idx="4">
                  <c:v>17.8106084800541</c:v>
                </c:pt>
                <c:pt idx="5">
                  <c:v>15.142174222417436</c:v>
                </c:pt>
                <c:pt idx="6">
                  <c:v>18.223950754839343</c:v>
                </c:pt>
                <c:pt idx="7">
                  <c:v>14.960417061553281</c:v>
                </c:pt>
                <c:pt idx="8">
                  <c:v>13.159093241479438</c:v>
                </c:pt>
                <c:pt idx="9">
                  <c:v>18.214826340360492</c:v>
                </c:pt>
                <c:pt idx="10">
                  <c:v>16.693411846914739</c:v>
                </c:pt>
                <c:pt idx="11">
                  <c:v>14.847464761010897</c:v>
                </c:pt>
                <c:pt idx="12">
                  <c:v>15.913471926622281</c:v>
                </c:pt>
                <c:pt idx="13">
                  <c:v>14.3838839065832</c:v>
                </c:pt>
                <c:pt idx="14">
                  <c:v>17.177587076746978</c:v>
                </c:pt>
                <c:pt idx="15">
                  <c:v>17.822488483657004</c:v>
                </c:pt>
                <c:pt idx="16">
                  <c:v>19.392883738255428</c:v>
                </c:pt>
                <c:pt idx="17">
                  <c:v>15.851233507007015</c:v>
                </c:pt>
                <c:pt idx="18">
                  <c:v>16.535094598008651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786-4347-AF5E-94BF8F3BB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'PBEkappa=1-vdW TZVP'!$C$12:$C$30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'PBEkappa=1-vdW TZVP'!$F$12:$F$30</c:f>
              <c:numCache>
                <c:formatCode>0.0</c:formatCode>
                <c:ptCount val="19"/>
                <c:pt idx="0">
                  <c:v>0</c:v>
                </c:pt>
                <c:pt idx="1">
                  <c:v>3.2738895690359895</c:v>
                </c:pt>
                <c:pt idx="2">
                  <c:v>4.5711868651497056</c:v>
                </c:pt>
                <c:pt idx="3">
                  <c:v>11.372393439959611</c:v>
                </c:pt>
                <c:pt idx="4">
                  <c:v>15.015442365012554</c:v>
                </c:pt>
                <c:pt idx="5">
                  <c:v>15.869638786885218</c:v>
                </c:pt>
                <c:pt idx="6">
                  <c:v>11.291213133281255</c:v>
                </c:pt>
                <c:pt idx="7">
                  <c:v>17.668215215348745</c:v>
                </c:pt>
                <c:pt idx="8">
                  <c:v>17.808392041171743</c:v>
                </c:pt>
                <c:pt idx="9">
                  <c:v>12.904717472544558</c:v>
                </c:pt>
                <c:pt idx="10">
                  <c:v>14.076298670355087</c:v>
                </c:pt>
                <c:pt idx="11">
                  <c:v>18.150477349693546</c:v>
                </c:pt>
                <c:pt idx="12">
                  <c:v>15.109301893122291</c:v>
                </c:pt>
                <c:pt idx="13">
                  <c:v>18.262917936576009</c:v>
                </c:pt>
                <c:pt idx="14">
                  <c:v>12.931375242407375</c:v>
                </c:pt>
                <c:pt idx="15">
                  <c:v>11.639566687570124</c:v>
                </c:pt>
                <c:pt idx="16">
                  <c:v>9.0104209774991251</c:v>
                </c:pt>
                <c:pt idx="17">
                  <c:v>15.881601309286431</c:v>
                </c:pt>
                <c:pt idx="18">
                  <c:v>15.532012302499671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B7E-450A-9C85-5047FAB88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'optB86b-vdW TZVP'!$B$12:$B$30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'optB86b-vdW TZVP'!$E$12:$E$30</c:f>
              <c:numCache>
                <c:formatCode>0.00</c:formatCode>
                <c:ptCount val="19"/>
                <c:pt idx="0">
                  <c:v>26.804504908449374</c:v>
                </c:pt>
                <c:pt idx="1">
                  <c:v>24.698985761388986</c:v>
                </c:pt>
                <c:pt idx="2">
                  <c:v>23.538505185413776</c:v>
                </c:pt>
                <c:pt idx="3">
                  <c:v>18.362307401167133</c:v>
                </c:pt>
                <c:pt idx="4">
                  <c:v>18.43113841122117</c:v>
                </c:pt>
                <c:pt idx="5">
                  <c:v>15.228040304485416</c:v>
                </c:pt>
                <c:pt idx="6">
                  <c:v>18.622084830195988</c:v>
                </c:pt>
                <c:pt idx="7">
                  <c:v>15.007743170049872</c:v>
                </c:pt>
                <c:pt idx="8">
                  <c:v>13.228029766984125</c:v>
                </c:pt>
                <c:pt idx="9">
                  <c:v>18.477810571123808</c:v>
                </c:pt>
                <c:pt idx="10">
                  <c:v>16.95255707017547</c:v>
                </c:pt>
                <c:pt idx="11">
                  <c:v>14.999234018414057</c:v>
                </c:pt>
                <c:pt idx="12">
                  <c:v>16.258789396913773</c:v>
                </c:pt>
                <c:pt idx="13">
                  <c:v>14.451137329074733</c:v>
                </c:pt>
                <c:pt idx="14">
                  <c:v>17.312471538229165</c:v>
                </c:pt>
                <c:pt idx="15">
                  <c:v>18.121882837825819</c:v>
                </c:pt>
                <c:pt idx="16">
                  <c:v>19.752290308395136</c:v>
                </c:pt>
                <c:pt idx="17">
                  <c:v>15.899678213766231</c:v>
                </c:pt>
                <c:pt idx="18">
                  <c:v>16.736434980196183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06C-43FC-9B49-0A9D411D8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'optB86b-vdW TZVP'!$C$12:$C$30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'optB86b-vdW TZVP'!$F$12:$F$30</c:f>
              <c:numCache>
                <c:formatCode>0.0</c:formatCode>
                <c:ptCount val="19"/>
                <c:pt idx="0">
                  <c:v>0</c:v>
                </c:pt>
                <c:pt idx="1">
                  <c:v>4.5287581427908377</c:v>
                </c:pt>
                <c:pt idx="2">
                  <c:v>6.1114451289644265</c:v>
                </c:pt>
                <c:pt idx="3">
                  <c:v>12.397753507281839</c:v>
                </c:pt>
                <c:pt idx="4">
                  <c:v>15.939018653858447</c:v>
                </c:pt>
                <c:pt idx="5">
                  <c:v>16.990829744304168</c:v>
                </c:pt>
                <c:pt idx="6">
                  <c:v>12.407022857058836</c:v>
                </c:pt>
                <c:pt idx="7">
                  <c:v>18.662033705862839</c:v>
                </c:pt>
                <c:pt idx="8">
                  <c:v>18.177671418796333</c:v>
                </c:pt>
                <c:pt idx="9">
                  <c:v>14.116130226436383</c:v>
                </c:pt>
                <c:pt idx="10">
                  <c:v>14.764437117203606</c:v>
                </c:pt>
                <c:pt idx="11">
                  <c:v>18.841342833938512</c:v>
                </c:pt>
                <c:pt idx="12">
                  <c:v>16.022754701218584</c:v>
                </c:pt>
                <c:pt idx="13">
                  <c:v>18.677044494317318</c:v>
                </c:pt>
                <c:pt idx="14">
                  <c:v>14.592354453501908</c:v>
                </c:pt>
                <c:pt idx="15">
                  <c:v>12.738850810266996</c:v>
                </c:pt>
                <c:pt idx="16">
                  <c:v>10.019948443605152</c:v>
                </c:pt>
                <c:pt idx="17">
                  <c:v>17.108896747838489</c:v>
                </c:pt>
                <c:pt idx="18">
                  <c:v>16.458267289437565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150-4F3B-977B-9CB0CAFB1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'vdW-DF2 TZVP'!$B$12:$B$30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'vdW-DF2 TZVP'!$E$12:$E$30</c:f>
              <c:numCache>
                <c:formatCode>0.00</c:formatCode>
                <c:ptCount val="19"/>
                <c:pt idx="0">
                  <c:v>25.632623714873404</c:v>
                </c:pt>
                <c:pt idx="1">
                  <c:v>23.192055470369809</c:v>
                </c:pt>
                <c:pt idx="2">
                  <c:v>22.420006846598341</c:v>
                </c:pt>
                <c:pt idx="3">
                  <c:v>17.588159008215325</c:v>
                </c:pt>
                <c:pt idx="4">
                  <c:v>17.211198068702895</c:v>
                </c:pt>
                <c:pt idx="5">
                  <c:v>15.039594116697835</c:v>
                </c:pt>
                <c:pt idx="6">
                  <c:v>17.873048816691558</c:v>
                </c:pt>
                <c:pt idx="7">
                  <c:v>14.884225723171182</c:v>
                </c:pt>
                <c:pt idx="8">
                  <c:v>13.004942458886337</c:v>
                </c:pt>
                <c:pt idx="9">
                  <c:v>17.939378574708805</c:v>
                </c:pt>
                <c:pt idx="10">
                  <c:v>16.51115653661644</c:v>
                </c:pt>
                <c:pt idx="11">
                  <c:v>14.702702315862682</c:v>
                </c:pt>
                <c:pt idx="12">
                  <c:v>15.721826422321492</c:v>
                </c:pt>
                <c:pt idx="13">
                  <c:v>14.238095770069581</c:v>
                </c:pt>
                <c:pt idx="14">
                  <c:v>17.010327925319686</c:v>
                </c:pt>
                <c:pt idx="15">
                  <c:v>17.563368359528308</c:v>
                </c:pt>
                <c:pt idx="16">
                  <c:v>19.034808593379864</c:v>
                </c:pt>
                <c:pt idx="17">
                  <c:v>15.736371185762536</c:v>
                </c:pt>
                <c:pt idx="18">
                  <c:v>16.262920228487491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89A-4AB8-AE59-E8C2B6302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'PBE-D3 BJ TZVP'!$B$12:$B$30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'PBE-D3 BJ TZVP'!$E$12:$E$30</c:f>
              <c:numCache>
                <c:formatCode>0.00</c:formatCode>
                <c:ptCount val="19"/>
                <c:pt idx="0">
                  <c:v>26.629711255283578</c:v>
                </c:pt>
                <c:pt idx="1">
                  <c:v>24.073527981137779</c:v>
                </c:pt>
                <c:pt idx="2">
                  <c:v>23.199895365958579</c:v>
                </c:pt>
                <c:pt idx="3">
                  <c:v>18.091069144036872</c:v>
                </c:pt>
                <c:pt idx="4">
                  <c:v>18.020629962217825</c:v>
                </c:pt>
                <c:pt idx="5">
                  <c:v>15.356563292046093</c:v>
                </c:pt>
                <c:pt idx="6">
                  <c:v>18.445142265976816</c:v>
                </c:pt>
                <c:pt idx="7">
                  <c:v>15.008655178761275</c:v>
                </c:pt>
                <c:pt idx="8">
                  <c:v>13.215065047206597</c:v>
                </c:pt>
                <c:pt idx="9">
                  <c:v>18.418869346592441</c:v>
                </c:pt>
                <c:pt idx="10">
                  <c:v>16.939858580481005</c:v>
                </c:pt>
                <c:pt idx="11">
                  <c:v>14.951917187831043</c:v>
                </c:pt>
                <c:pt idx="12">
                  <c:v>16.122121174403844</c:v>
                </c:pt>
                <c:pt idx="13">
                  <c:v>14.476962139310839</c:v>
                </c:pt>
                <c:pt idx="14">
                  <c:v>17.280823233188826</c:v>
                </c:pt>
                <c:pt idx="15">
                  <c:v>18.018716392081423</c:v>
                </c:pt>
                <c:pt idx="16">
                  <c:v>19.606423417553987</c:v>
                </c:pt>
                <c:pt idx="17">
                  <c:v>15.923114829582842</c:v>
                </c:pt>
                <c:pt idx="18">
                  <c:v>16.717237647057338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985-45D1-926B-215CBB157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'vdW-DF2 TZVP'!$C$12:$C$30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'vdW-DF2 TZVP'!$F$12:$F$30</c:f>
              <c:numCache>
                <c:formatCode>0.0</c:formatCode>
                <c:ptCount val="19"/>
                <c:pt idx="0">
                  <c:v>0</c:v>
                </c:pt>
                <c:pt idx="1">
                  <c:v>3.0690722894219808</c:v>
                </c:pt>
                <c:pt idx="2">
                  <c:v>3.8154861632493247</c:v>
                </c:pt>
                <c:pt idx="3">
                  <c:v>9.5353084895463152</c:v>
                </c:pt>
                <c:pt idx="4">
                  <c:v>12.601483202672618</c:v>
                </c:pt>
                <c:pt idx="5">
                  <c:v>12.562153081340405</c:v>
                </c:pt>
                <c:pt idx="6">
                  <c:v>9.2731215060798675</c:v>
                </c:pt>
                <c:pt idx="7">
                  <c:v>14.172247765910416</c:v>
                </c:pt>
                <c:pt idx="8">
                  <c:v>14.906867209108674</c:v>
                </c:pt>
                <c:pt idx="9">
                  <c:v>10.321334411579073</c:v>
                </c:pt>
                <c:pt idx="10">
                  <c:v>11.705731568982875</c:v>
                </c:pt>
                <c:pt idx="11">
                  <c:v>14.850100021581197</c:v>
                </c:pt>
                <c:pt idx="12">
                  <c:v>11.998195519427412</c:v>
                </c:pt>
                <c:pt idx="13">
                  <c:v>15.278525708064612</c:v>
                </c:pt>
                <c:pt idx="14">
                  <c:v>10.025869811250475</c:v>
                </c:pt>
                <c:pt idx="15">
                  <c:v>9.1395886463712266</c:v>
                </c:pt>
                <c:pt idx="16">
                  <c:v>7.3095116735536498</c:v>
                </c:pt>
                <c:pt idx="17">
                  <c:v>12.774857968551348</c:v>
                </c:pt>
                <c:pt idx="18">
                  <c:v>12.625956955676891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62A-4481-9F6F-26D5CE52C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'vdW-DF2 TZV2PX'!$B$12:$B$30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'vdW-DF2 TZV2PX'!$E$12:$E$30</c:f>
              <c:numCache>
                <c:formatCode>0.00</c:formatCode>
                <c:ptCount val="19"/>
                <c:pt idx="0">
                  <c:v>25.639499234547944</c:v>
                </c:pt>
                <c:pt idx="1">
                  <c:v>22.789859475974499</c:v>
                </c:pt>
                <c:pt idx="2">
                  <c:v>22.047417663651753</c:v>
                </c:pt>
                <c:pt idx="3">
                  <c:v>17.381155528897882</c:v>
                </c:pt>
                <c:pt idx="4">
                  <c:v>16.897013610050013</c:v>
                </c:pt>
                <c:pt idx="5">
                  <c:v>15.100240330022039</c:v>
                </c:pt>
                <c:pt idx="6">
                  <c:v>17.686847268939673</c:v>
                </c:pt>
                <c:pt idx="7">
                  <c:v>14.979725895957348</c:v>
                </c:pt>
                <c:pt idx="8">
                  <c:v>13.048497274042003</c:v>
                </c:pt>
                <c:pt idx="9">
                  <c:v>17.84834512806351</c:v>
                </c:pt>
                <c:pt idx="10">
                  <c:v>16.545034886191004</c:v>
                </c:pt>
                <c:pt idx="11">
                  <c:v>14.790867961337469</c:v>
                </c:pt>
                <c:pt idx="12">
                  <c:v>15.803089063672456</c:v>
                </c:pt>
                <c:pt idx="13">
                  <c:v>14.314310290116072</c:v>
                </c:pt>
                <c:pt idx="14">
                  <c:v>17.051823449955783</c:v>
                </c:pt>
                <c:pt idx="15">
                  <c:v>17.481100546233389</c:v>
                </c:pt>
                <c:pt idx="16">
                  <c:v>18.746130445093986</c:v>
                </c:pt>
                <c:pt idx="17">
                  <c:v>15.83264888370738</c:v>
                </c:pt>
                <c:pt idx="18">
                  <c:v>16.282543727428841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561-4E06-B487-D9F097833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'vdW-DF2 TZV2PX'!$C$12:$C$30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'vdW-DF2 TZV2PX'!$F$12:$F$30</c:f>
              <c:numCache>
                <c:formatCode>0.0</c:formatCode>
                <c:ptCount val="19"/>
                <c:pt idx="0">
                  <c:v>0</c:v>
                </c:pt>
                <c:pt idx="1">
                  <c:v>2.8249776590845888</c:v>
                </c:pt>
                <c:pt idx="2">
                  <c:v>3.1986391108497485</c:v>
                </c:pt>
                <c:pt idx="3">
                  <c:v>8.764038346784087</c:v>
                </c:pt>
                <c:pt idx="4">
                  <c:v>11.530790150898943</c:v>
                </c:pt>
                <c:pt idx="5">
                  <c:v>11.352271354138752</c:v>
                </c:pt>
                <c:pt idx="6">
                  <c:v>8.376815465629635</c:v>
                </c:pt>
                <c:pt idx="7">
                  <c:v>13.142009752801073</c:v>
                </c:pt>
                <c:pt idx="8">
                  <c:v>14.638811343347601</c:v>
                </c:pt>
                <c:pt idx="9">
                  <c:v>8.9505859737651665</c:v>
                </c:pt>
                <c:pt idx="10">
                  <c:v>11.110610632584239</c:v>
                </c:pt>
                <c:pt idx="11">
                  <c:v>13.717917810251173</c:v>
                </c:pt>
                <c:pt idx="12">
                  <c:v>10.860951639191027</c:v>
                </c:pt>
                <c:pt idx="13">
                  <c:v>14.728651743748628</c:v>
                </c:pt>
                <c:pt idx="14">
                  <c:v>8.5884757471732538</c:v>
                </c:pt>
                <c:pt idx="15">
                  <c:v>8.077289114550398</c:v>
                </c:pt>
                <c:pt idx="16">
                  <c:v>6.6417014032891428</c:v>
                </c:pt>
                <c:pt idx="17">
                  <c:v>11.392248426509616</c:v>
                </c:pt>
                <c:pt idx="18">
                  <c:v>11.506548448808042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14F-42C3-9202-6068D885F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'rev-vdW-DF2 TZVP'!$B$12:$B$30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'rev-vdW-DF2 TZVP'!$E$12:$E$30</c:f>
              <c:numCache>
                <c:formatCode>0.00</c:formatCode>
                <c:ptCount val="19"/>
                <c:pt idx="0">
                  <c:v>26.660889394565139</c:v>
                </c:pt>
                <c:pt idx="1">
                  <c:v>23.959933845215005</c:v>
                </c:pt>
                <c:pt idx="2">
                  <c:v>23.204721378608063</c:v>
                </c:pt>
                <c:pt idx="3">
                  <c:v>18.009131917535122</c:v>
                </c:pt>
                <c:pt idx="4">
                  <c:v>17.742619861791013</c:v>
                </c:pt>
                <c:pt idx="5">
                  <c:v>15.319081396540417</c:v>
                </c:pt>
                <c:pt idx="6">
                  <c:v>18.36448492398285</c:v>
                </c:pt>
                <c:pt idx="7">
                  <c:v>14.96938938256489</c:v>
                </c:pt>
                <c:pt idx="8">
                  <c:v>13.161811182046176</c:v>
                </c:pt>
                <c:pt idx="9">
                  <c:v>18.327934077111259</c:v>
                </c:pt>
                <c:pt idx="10">
                  <c:v>16.757567642858511</c:v>
                </c:pt>
                <c:pt idx="11">
                  <c:v>14.876857747930892</c:v>
                </c:pt>
                <c:pt idx="12">
                  <c:v>16.071134999906878</c:v>
                </c:pt>
                <c:pt idx="13">
                  <c:v>14.419695620675968</c:v>
                </c:pt>
                <c:pt idx="14">
                  <c:v>17.698490914666355</c:v>
                </c:pt>
                <c:pt idx="15">
                  <c:v>17.987202897699415</c:v>
                </c:pt>
                <c:pt idx="16">
                  <c:v>19.607758319053854</c:v>
                </c:pt>
                <c:pt idx="17">
                  <c:v>15.868126307196411</c:v>
                </c:pt>
                <c:pt idx="18">
                  <c:v>16.610541442282855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A-450E-8D76-05A4C2B7B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'rev-vdW-DF2 TZVP'!$C$12:$C$30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'rev-vdW-DF2 TZVP'!$F$12:$F$30</c:f>
              <c:numCache>
                <c:formatCode>0.0</c:formatCode>
                <c:ptCount val="19"/>
                <c:pt idx="0">
                  <c:v>0</c:v>
                </c:pt>
                <c:pt idx="1">
                  <c:v>4.0098454015802307</c:v>
                </c:pt>
                <c:pt idx="2">
                  <c:v>5.1673607001103523</c:v>
                </c:pt>
                <c:pt idx="3">
                  <c:v>10.10777041442762</c:v>
                </c:pt>
                <c:pt idx="4">
                  <c:v>13.158751959254785</c:v>
                </c:pt>
                <c:pt idx="5">
                  <c:v>13.281744605578824</c:v>
                </c:pt>
                <c:pt idx="6">
                  <c:v>10.112236765117659</c:v>
                </c:pt>
                <c:pt idx="7">
                  <c:v>14.724050326085337</c:v>
                </c:pt>
                <c:pt idx="8">
                  <c:v>14.577814728321728</c:v>
                </c:pt>
                <c:pt idx="9">
                  <c:v>11.440521189547123</c:v>
                </c:pt>
                <c:pt idx="10">
                  <c:v>11.998945721914037</c:v>
                </c:pt>
                <c:pt idx="11">
                  <c:v>15.343780837627879</c:v>
                </c:pt>
                <c:pt idx="12">
                  <c:v>12.745371531101261</c:v>
                </c:pt>
                <c:pt idx="13">
                  <c:v>15.005872688214865</c:v>
                </c:pt>
                <c:pt idx="14">
                  <c:v>10.96496574913377</c:v>
                </c:pt>
                <c:pt idx="15">
                  <c:v>10.126838422895627</c:v>
                </c:pt>
                <c:pt idx="16">
                  <c:v>8.0084413287987513</c:v>
                </c:pt>
                <c:pt idx="17">
                  <c:v>13.727888978325707</c:v>
                </c:pt>
                <c:pt idx="18">
                  <c:v>13.294116883888794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055-4A46-A87B-2AA0EF5F0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'rev-vdW-DF2 TZV2PX'!$B$12:$B$30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'rev-vdW-DF2 TZV2PX'!$E$12:$E$30</c:f>
              <c:numCache>
                <c:formatCode>0.00</c:formatCode>
                <c:ptCount val="19"/>
                <c:pt idx="0">
                  <c:v>26.485585975326096</c:v>
                </c:pt>
                <c:pt idx="1">
                  <c:v>23.973909553841196</c:v>
                </c:pt>
                <c:pt idx="2">
                  <c:v>22.919720176230527</c:v>
                </c:pt>
                <c:pt idx="3">
                  <c:v>17.872027629874722</c:v>
                </c:pt>
                <c:pt idx="4">
                  <c:v>17.400158255700848</c:v>
                </c:pt>
                <c:pt idx="5">
                  <c:v>15.251363466770423</c:v>
                </c:pt>
                <c:pt idx="6">
                  <c:v>18.249554236578316</c:v>
                </c:pt>
                <c:pt idx="7">
                  <c:v>15.062445396595731</c:v>
                </c:pt>
                <c:pt idx="8">
                  <c:v>13.169857729459341</c:v>
                </c:pt>
                <c:pt idx="9">
                  <c:v>18.233867724184396</c:v>
                </c:pt>
                <c:pt idx="10">
                  <c:v>16.784992220170533</c:v>
                </c:pt>
                <c:pt idx="11">
                  <c:v>14.940071624855671</c:v>
                </c:pt>
                <c:pt idx="12">
                  <c:v>16.012002150477436</c:v>
                </c:pt>
                <c:pt idx="13">
                  <c:v>14.432762412786733</c:v>
                </c:pt>
                <c:pt idx="14">
                  <c:v>17.242089945806988</c:v>
                </c:pt>
                <c:pt idx="15">
                  <c:v>17.852503414572549</c:v>
                </c:pt>
                <c:pt idx="16">
                  <c:v>19.45264195211988</c:v>
                </c:pt>
                <c:pt idx="17">
                  <c:v>15.92123789441419</c:v>
                </c:pt>
                <c:pt idx="18">
                  <c:v>16.505311417079827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D7-49D6-83E5-D3F246F79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'rev-vdW-DF2 TZV2PX'!$C$12:$C$30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'rev-vdW-DF2 TZV2PX'!$F$12:$F$30</c:f>
              <c:numCache>
                <c:formatCode>0.0</c:formatCode>
                <c:ptCount val="19"/>
                <c:pt idx="0">
                  <c:v>0</c:v>
                </c:pt>
                <c:pt idx="1">
                  <c:v>3.8609036910955972</c:v>
                </c:pt>
                <c:pt idx="2">
                  <c:v>4.6975543393411945</c:v>
                </c:pt>
                <c:pt idx="3">
                  <c:v>9.4467182400949117</c:v>
                </c:pt>
                <c:pt idx="4">
                  <c:v>12.01396308259198</c:v>
                </c:pt>
                <c:pt idx="5">
                  <c:v>12.058241257526175</c:v>
                </c:pt>
                <c:pt idx="6">
                  <c:v>9.2868457887782103</c:v>
                </c:pt>
                <c:pt idx="7">
                  <c:v>13.419107780115219</c:v>
                </c:pt>
                <c:pt idx="8">
                  <c:v>14.012996273786797</c:v>
                </c:pt>
                <c:pt idx="9">
                  <c:v>10.153577922785393</c:v>
                </c:pt>
                <c:pt idx="10">
                  <c:v>11.185687991972879</c:v>
                </c:pt>
                <c:pt idx="11">
                  <c:v>14.051402918736176</c:v>
                </c:pt>
                <c:pt idx="12">
                  <c:v>11.587309453233619</c:v>
                </c:pt>
                <c:pt idx="13">
                  <c:v>14.180644446965855</c:v>
                </c:pt>
                <c:pt idx="14">
                  <c:v>10.161413888493527</c:v>
                </c:pt>
                <c:pt idx="15">
                  <c:v>9.1941166610532541</c:v>
                </c:pt>
                <c:pt idx="16">
                  <c:v>7.468623596528162</c:v>
                </c:pt>
                <c:pt idx="17">
                  <c:v>12.222797178243697</c:v>
                </c:pt>
                <c:pt idx="18">
                  <c:v>12.146204203342199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DFF-438D-94F3-6D1AF9BA1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'BEEF-vdW TZVP'!$B$12:$B$30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'BEEF-vdW TZVP'!$E$12:$E$30</c:f>
              <c:numCache>
                <c:formatCode>0.00</c:formatCode>
                <c:ptCount val="19"/>
                <c:pt idx="0">
                  <c:v>25.763137710582331</c:v>
                </c:pt>
                <c:pt idx="1">
                  <c:v>23.584197647745736</c:v>
                </c:pt>
                <c:pt idx="2">
                  <c:v>22.296814413549178</c:v>
                </c:pt>
                <c:pt idx="3">
                  <c:v>17.777767493010067</c:v>
                </c:pt>
                <c:pt idx="4">
                  <c:v>17.505792075777389</c:v>
                </c:pt>
                <c:pt idx="5">
                  <c:v>15.286430848727507</c:v>
                </c:pt>
                <c:pt idx="6">
                  <c:v>18.156538959857691</c:v>
                </c:pt>
                <c:pt idx="7">
                  <c:v>15.101602214261016</c:v>
                </c:pt>
                <c:pt idx="8">
                  <c:v>13.170403940834714</c:v>
                </c:pt>
                <c:pt idx="9">
                  <c:v>18.211397708831591</c:v>
                </c:pt>
                <c:pt idx="10">
                  <c:v>16.778013490050302</c:v>
                </c:pt>
                <c:pt idx="11">
                  <c:v>14.963101908352986</c:v>
                </c:pt>
                <c:pt idx="12">
                  <c:v>15.979037210938852</c:v>
                </c:pt>
                <c:pt idx="13">
                  <c:v>14.467368300612462</c:v>
                </c:pt>
                <c:pt idx="14">
                  <c:v>17.249480165622881</c:v>
                </c:pt>
                <c:pt idx="15">
                  <c:v>17.782728397156809</c:v>
                </c:pt>
                <c:pt idx="16">
                  <c:v>19.279357057155753</c:v>
                </c:pt>
                <c:pt idx="17">
                  <c:v>15.995012744362967</c:v>
                </c:pt>
                <c:pt idx="18">
                  <c:v>16.486137417033099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E93-42DD-8EBA-CD2588CA6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'BEEF-vdW TZVP'!$C$12:$C$30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'BEEF-vdW TZVP'!$F$12:$F$30</c:f>
              <c:numCache>
                <c:formatCode>0.0</c:formatCode>
                <c:ptCount val="19"/>
                <c:pt idx="0">
                  <c:v>0</c:v>
                </c:pt>
                <c:pt idx="1">
                  <c:v>1.1585707937787437</c:v>
                </c:pt>
                <c:pt idx="2">
                  <c:v>2.3624683882633577</c:v>
                </c:pt>
                <c:pt idx="3">
                  <c:v>7.777463874102196</c:v>
                </c:pt>
                <c:pt idx="4">
                  <c:v>10.592763827319819</c:v>
                </c:pt>
                <c:pt idx="5">
                  <c:v>10.982784541972729</c:v>
                </c:pt>
                <c:pt idx="6">
                  <c:v>7.71230750364239</c:v>
                </c:pt>
                <c:pt idx="7">
                  <c:v>12.394550901487701</c:v>
                </c:pt>
                <c:pt idx="8">
                  <c:v>12.644100427618906</c:v>
                </c:pt>
                <c:pt idx="9">
                  <c:v>8.7841621293414249</c:v>
                </c:pt>
                <c:pt idx="10">
                  <c:v>10.055606681218062</c:v>
                </c:pt>
                <c:pt idx="11">
                  <c:v>13.541860823283763</c:v>
                </c:pt>
                <c:pt idx="12">
                  <c:v>10.36344969394181</c:v>
                </c:pt>
                <c:pt idx="13">
                  <c:v>13.28180506489327</c:v>
                </c:pt>
                <c:pt idx="14">
                  <c:v>8.3876470537314969</c:v>
                </c:pt>
                <c:pt idx="15">
                  <c:v>7.6702575487868589</c:v>
                </c:pt>
                <c:pt idx="16">
                  <c:v>5.8736558536021297</c:v>
                </c:pt>
                <c:pt idx="17">
                  <c:v>11.226261526819952</c:v>
                </c:pt>
                <c:pt idx="18">
                  <c:v>10.966087465403653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F37-4E6C-A434-3E7365633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'BEEF-vdW TZV2PX'!$B$12:$B$30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'BEEF-vdW TZV2PX'!$E$12:$E$30</c:f>
              <c:numCache>
                <c:formatCode>0.00</c:formatCode>
                <c:ptCount val="19"/>
                <c:pt idx="0">
                  <c:v>25.91921599555457</c:v>
                </c:pt>
                <c:pt idx="1">
                  <c:v>23.779269307179597</c:v>
                </c:pt>
                <c:pt idx="2">
                  <c:v>22.239592904140693</c:v>
                </c:pt>
                <c:pt idx="3">
                  <c:v>17.781281546378192</c:v>
                </c:pt>
                <c:pt idx="4">
                  <c:v>17.673444709891434</c:v>
                </c:pt>
                <c:pt idx="5">
                  <c:v>15.368158595168538</c:v>
                </c:pt>
                <c:pt idx="6">
                  <c:v>18.176445837195253</c:v>
                </c:pt>
                <c:pt idx="7">
                  <c:v>15.197563635007324</c:v>
                </c:pt>
                <c:pt idx="8">
                  <c:v>13.280982580314829</c:v>
                </c:pt>
                <c:pt idx="9">
                  <c:v>18.339808448510457</c:v>
                </c:pt>
                <c:pt idx="10">
                  <c:v>16.837691749672587</c:v>
                </c:pt>
                <c:pt idx="11">
                  <c:v>15.064504623494074</c:v>
                </c:pt>
                <c:pt idx="12">
                  <c:v>16.047220339952577</c:v>
                </c:pt>
                <c:pt idx="13">
                  <c:v>14.557305786662335</c:v>
                </c:pt>
                <c:pt idx="14">
                  <c:v>17.370070427954762</c:v>
                </c:pt>
                <c:pt idx="15">
                  <c:v>17.845531912093151</c:v>
                </c:pt>
                <c:pt idx="16">
                  <c:v>19.299511752094595</c:v>
                </c:pt>
                <c:pt idx="17">
                  <c:v>16.108609554296841</c:v>
                </c:pt>
                <c:pt idx="18">
                  <c:v>16.593591695206872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E3B-48C0-9BB8-61F89DD0C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'PBE-D3 BJ TZVP'!$C$12:$C$30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'PBE-D3 BJ TZVP'!$F$12:$F$30</c:f>
              <c:numCache>
                <c:formatCode>0.0</c:formatCode>
                <c:ptCount val="19"/>
                <c:pt idx="0">
                  <c:v>0</c:v>
                </c:pt>
                <c:pt idx="1">
                  <c:v>3.8449643384367227</c:v>
                </c:pt>
                <c:pt idx="2">
                  <c:v>4.9733298414216316</c:v>
                </c:pt>
                <c:pt idx="3">
                  <c:v>10.224989103953142</c:v>
                </c:pt>
                <c:pt idx="4">
                  <c:v>13.174428358371918</c:v>
                </c:pt>
                <c:pt idx="5">
                  <c:v>13.644392296545872</c:v>
                </c:pt>
                <c:pt idx="6">
                  <c:v>10.204814854958546</c:v>
                </c:pt>
                <c:pt idx="7">
                  <c:v>15.130999530302846</c:v>
                </c:pt>
                <c:pt idx="8">
                  <c:v>15.209490327100488</c:v>
                </c:pt>
                <c:pt idx="9">
                  <c:v>11.333544017231482</c:v>
                </c:pt>
                <c:pt idx="10">
                  <c:v>12.195331552541532</c:v>
                </c:pt>
                <c:pt idx="11">
                  <c:v>15.75596151558374</c:v>
                </c:pt>
                <c:pt idx="12">
                  <c:v>13.108310746848771</c:v>
                </c:pt>
                <c:pt idx="13">
                  <c:v>15.500206404959121</c:v>
                </c:pt>
                <c:pt idx="14">
                  <c:v>11.634955860641925</c:v>
                </c:pt>
                <c:pt idx="15">
                  <c:v>10.251958097525618</c:v>
                </c:pt>
                <c:pt idx="16">
                  <c:v>8.1131189148092169</c:v>
                </c:pt>
                <c:pt idx="17">
                  <c:v>13.924379392296034</c:v>
                </c:pt>
                <c:pt idx="18">
                  <c:v>13.538046150082195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EEE-4CE7-981C-0CBB64BCF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'BEEF-vdW TZV2PX'!$C$12:$C$30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'BEEF-vdW TZV2PX'!$F$12:$F$30</c:f>
              <c:numCache>
                <c:formatCode>0.0</c:formatCode>
                <c:ptCount val="19"/>
                <c:pt idx="0">
                  <c:v>0</c:v>
                </c:pt>
                <c:pt idx="1">
                  <c:v>1.041107837012557</c:v>
                </c:pt>
                <c:pt idx="2">
                  <c:v>1.4684690988153093</c:v>
                </c:pt>
                <c:pt idx="3">
                  <c:v>6.7265686219082017</c:v>
                </c:pt>
                <c:pt idx="4">
                  <c:v>9.3291157434870868</c:v>
                </c:pt>
                <c:pt idx="5">
                  <c:v>9.4006002905052117</c:v>
                </c:pt>
                <c:pt idx="6">
                  <c:v>6.5568292141903353</c:v>
                </c:pt>
                <c:pt idx="7">
                  <c:v>10.800675922670344</c:v>
                </c:pt>
                <c:pt idx="8">
                  <c:v>11.671123572223889</c:v>
                </c:pt>
                <c:pt idx="9">
                  <c:v>7.2443678277185581</c:v>
                </c:pt>
                <c:pt idx="10">
                  <c:v>9.0824771630067307</c:v>
                </c:pt>
                <c:pt idx="11">
                  <c:v>12.043917621023265</c:v>
                </c:pt>
                <c:pt idx="12">
                  <c:v>8.822926796955775</c:v>
                </c:pt>
                <c:pt idx="13">
                  <c:v>12.136787794893076</c:v>
                </c:pt>
                <c:pt idx="14">
                  <c:v>6.7411674545281475</c:v>
                </c:pt>
                <c:pt idx="15">
                  <c:v>6.3951210488977495</c:v>
                </c:pt>
                <c:pt idx="16">
                  <c:v>5.0523557474006013</c:v>
                </c:pt>
                <c:pt idx="17">
                  <c:v>9.5580943869434041</c:v>
                </c:pt>
                <c:pt idx="18">
                  <c:v>9.4680269841252027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1E7-413E-A2E6-BC32CA6EA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'rVV10 TZVP'!$B$12:$B$30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'rVV10 TZVP'!$E$12:$E$30</c:f>
              <c:numCache>
                <c:formatCode>0.00</c:formatCode>
                <c:ptCount val="19"/>
                <c:pt idx="0">
                  <c:v>25.138136465067614</c:v>
                </c:pt>
                <c:pt idx="1">
                  <c:v>22.484424510406345</c:v>
                </c:pt>
                <c:pt idx="2">
                  <c:v>21.81401952477815</c:v>
                </c:pt>
                <c:pt idx="3">
                  <c:v>17.232380714642481</c:v>
                </c:pt>
                <c:pt idx="4">
                  <c:v>16.835424555555459</c:v>
                </c:pt>
                <c:pt idx="5">
                  <c:v>14.969764917885209</c:v>
                </c:pt>
                <c:pt idx="6">
                  <c:v>17.534967895062891</c:v>
                </c:pt>
                <c:pt idx="7">
                  <c:v>14.805850402482115</c:v>
                </c:pt>
                <c:pt idx="8">
                  <c:v>12.936036527819446</c:v>
                </c:pt>
                <c:pt idx="9">
                  <c:v>17.679008405515486</c:v>
                </c:pt>
                <c:pt idx="10">
                  <c:v>16.37310663735688</c:v>
                </c:pt>
                <c:pt idx="11">
                  <c:v>14.643568507885051</c:v>
                </c:pt>
                <c:pt idx="12">
                  <c:v>15.641574212621908</c:v>
                </c:pt>
                <c:pt idx="13">
                  <c:v>14.178711168691265</c:v>
                </c:pt>
                <c:pt idx="14">
                  <c:v>16.904356377008636</c:v>
                </c:pt>
                <c:pt idx="15">
                  <c:v>17.299566629511446</c:v>
                </c:pt>
                <c:pt idx="16">
                  <c:v>18.545023304179097</c:v>
                </c:pt>
                <c:pt idx="17">
                  <c:v>15.685676202068896</c:v>
                </c:pt>
                <c:pt idx="18">
                  <c:v>16.134377522851786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D5-45BB-8F0B-181F27ECE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'rVV10 TZVP'!$C$12:$C$30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'rVV10 TZVP'!$F$12:$F$30</c:f>
              <c:numCache>
                <c:formatCode>0.0</c:formatCode>
                <c:ptCount val="19"/>
                <c:pt idx="0">
                  <c:v>0</c:v>
                </c:pt>
                <c:pt idx="1">
                  <c:v>0.96692607836805056</c:v>
                </c:pt>
                <c:pt idx="2">
                  <c:v>1.3867860580838161</c:v>
                </c:pt>
                <c:pt idx="3">
                  <c:v>6.9611373002156469</c:v>
                </c:pt>
                <c:pt idx="4">
                  <c:v>9.6199831626022121</c:v>
                </c:pt>
                <c:pt idx="5">
                  <c:v>9.7868685534689117</c:v>
                </c:pt>
                <c:pt idx="6">
                  <c:v>6.7566917769783652</c:v>
                </c:pt>
                <c:pt idx="7">
                  <c:v>10.891463138609959</c:v>
                </c:pt>
                <c:pt idx="8">
                  <c:v>12.266508137616569</c:v>
                </c:pt>
                <c:pt idx="9">
                  <c:v>7.391849381191518</c:v>
                </c:pt>
                <c:pt idx="10">
                  <c:v>9.3401386644832503</c:v>
                </c:pt>
                <c:pt idx="11">
                  <c:v>12.17826984076993</c:v>
                </c:pt>
                <c:pt idx="12">
                  <c:v>8.9813828493095951</c:v>
                </c:pt>
                <c:pt idx="13">
                  <c:v>12.575660781779659</c:v>
                </c:pt>
                <c:pt idx="14">
                  <c:v>6.9672470418387773</c:v>
                </c:pt>
                <c:pt idx="15">
                  <c:v>6.4500152204201751</c:v>
                </c:pt>
                <c:pt idx="16">
                  <c:v>4.9777133731377861</c:v>
                </c:pt>
                <c:pt idx="17">
                  <c:v>9.93235500655714</c:v>
                </c:pt>
                <c:pt idx="18">
                  <c:v>9.7706621249142671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319-4FAB-BFCD-AB4C8A91A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'PBE-rVV10 TZVP'!$B$12:$B$30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'PBE-rVV10 TZVP'!$E$12:$E$30</c:f>
              <c:numCache>
                <c:formatCode>0.00</c:formatCode>
                <c:ptCount val="19"/>
                <c:pt idx="0">
                  <c:v>26.704600624384618</c:v>
                </c:pt>
                <c:pt idx="1">
                  <c:v>24.375644990516445</c:v>
                </c:pt>
                <c:pt idx="2">
                  <c:v>23.269921247414032</c:v>
                </c:pt>
                <c:pt idx="3">
                  <c:v>18.091145702194119</c:v>
                </c:pt>
                <c:pt idx="4">
                  <c:v>17.976392131371572</c:v>
                </c:pt>
                <c:pt idx="5">
                  <c:v>15.32148239508658</c:v>
                </c:pt>
                <c:pt idx="6">
                  <c:v>18.417075500978857</c:v>
                </c:pt>
                <c:pt idx="7">
                  <c:v>14.975968587366754</c:v>
                </c:pt>
                <c:pt idx="8">
                  <c:v>13.196816954144294</c:v>
                </c:pt>
                <c:pt idx="9">
                  <c:v>18.377057094462739</c:v>
                </c:pt>
                <c:pt idx="10">
                  <c:v>16.964480673988465</c:v>
                </c:pt>
                <c:pt idx="11">
                  <c:v>14.930649552062478</c:v>
                </c:pt>
                <c:pt idx="12">
                  <c:v>16.093820372292384</c:v>
                </c:pt>
                <c:pt idx="13">
                  <c:v>14.453750245920997</c:v>
                </c:pt>
                <c:pt idx="14">
                  <c:v>17.727483629684965</c:v>
                </c:pt>
                <c:pt idx="15">
                  <c:v>18.020570597344292</c:v>
                </c:pt>
                <c:pt idx="16">
                  <c:v>19.661624270225111</c:v>
                </c:pt>
                <c:pt idx="17">
                  <c:v>15.883158582862846</c:v>
                </c:pt>
                <c:pt idx="18">
                  <c:v>16.707663949870675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980-4E5C-8507-8D8FDBEB8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'PBE-rVV10 TZVP'!$C$12:$C$30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'PBE-rVV10 TZVP'!$F$12:$F$30</c:f>
              <c:numCache>
                <c:formatCode>0.0</c:formatCode>
                <c:ptCount val="19"/>
                <c:pt idx="0">
                  <c:v>0</c:v>
                </c:pt>
                <c:pt idx="1">
                  <c:v>3.9100415064196654</c:v>
                </c:pt>
                <c:pt idx="2">
                  <c:v>5.1121680226226056</c:v>
                </c:pt>
                <c:pt idx="3">
                  <c:v>10.376360650433746</c:v>
                </c:pt>
                <c:pt idx="4">
                  <c:v>13.325806633034258</c:v>
                </c:pt>
                <c:pt idx="5">
                  <c:v>13.820458854426329</c:v>
                </c:pt>
                <c:pt idx="6">
                  <c:v>10.389572724296645</c:v>
                </c:pt>
                <c:pt idx="7">
                  <c:v>15.211007304505918</c:v>
                </c:pt>
                <c:pt idx="8">
                  <c:v>15.189648498690394</c:v>
                </c:pt>
                <c:pt idx="9">
                  <c:v>11.685712943549307</c:v>
                </c:pt>
                <c:pt idx="10">
                  <c:v>12.308380012803751</c:v>
                </c:pt>
                <c:pt idx="11">
                  <c:v>15.871463811152644</c:v>
                </c:pt>
                <c:pt idx="12">
                  <c:v>13.168777108387028</c:v>
                </c:pt>
                <c:pt idx="13">
                  <c:v>15.559498791519987</c:v>
                </c:pt>
                <c:pt idx="14">
                  <c:v>11.307258155468913</c:v>
                </c:pt>
                <c:pt idx="15">
                  <c:v>10.490692175277552</c:v>
                </c:pt>
                <c:pt idx="16">
                  <c:v>8.2449388924020504</c:v>
                </c:pt>
                <c:pt idx="17">
                  <c:v>14.189659087517406</c:v>
                </c:pt>
                <c:pt idx="18">
                  <c:v>13.631110729616074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4F1-4D0B-B2F0-FDB492F6B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'PBE-rVV10 TZV2PX'!$B$12:$B$30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'PBE-rVV10 TZV2PX'!$E$12:$E$30</c:f>
              <c:numCache>
                <c:formatCode>0.00</c:formatCode>
                <c:ptCount val="19"/>
                <c:pt idx="0">
                  <c:v>26.54576026764256</c:v>
                </c:pt>
                <c:pt idx="1">
                  <c:v>24.053154488829158</c:v>
                </c:pt>
                <c:pt idx="2">
                  <c:v>23.054020376264688</c:v>
                </c:pt>
                <c:pt idx="3">
                  <c:v>18.046980250905268</c:v>
                </c:pt>
                <c:pt idx="4">
                  <c:v>17.681677354481419</c:v>
                </c:pt>
                <c:pt idx="5">
                  <c:v>15.288061646777162</c:v>
                </c:pt>
                <c:pt idx="6">
                  <c:v>18.321017521999586</c:v>
                </c:pt>
                <c:pt idx="7">
                  <c:v>15.076344024315219</c:v>
                </c:pt>
                <c:pt idx="8">
                  <c:v>13.211766267002304</c:v>
                </c:pt>
                <c:pt idx="9">
                  <c:v>18.326770533774418</c:v>
                </c:pt>
                <c:pt idx="10">
                  <c:v>16.822458902192086</c:v>
                </c:pt>
                <c:pt idx="11">
                  <c:v>14.962766452067466</c:v>
                </c:pt>
                <c:pt idx="12">
                  <c:v>16.031224757905118</c:v>
                </c:pt>
                <c:pt idx="13">
                  <c:v>14.493694533326398</c:v>
                </c:pt>
                <c:pt idx="14">
                  <c:v>17.683646398450595</c:v>
                </c:pt>
                <c:pt idx="15">
                  <c:v>17.912820093647127</c:v>
                </c:pt>
                <c:pt idx="16">
                  <c:v>19.489890791329717</c:v>
                </c:pt>
                <c:pt idx="17">
                  <c:v>15.969327478495249</c:v>
                </c:pt>
                <c:pt idx="18">
                  <c:v>16.593055297314248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80B-4D9D-BC5A-7546F0335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'PBE-rVV10 TZV2PX'!$C$12:$C$30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'PBE-rVV10 TZV2PX'!$F$12:$F$30</c:f>
              <c:numCache>
                <c:formatCode>0.0</c:formatCode>
                <c:ptCount val="19"/>
                <c:pt idx="0">
                  <c:v>0</c:v>
                </c:pt>
                <c:pt idx="1">
                  <c:v>3.8948539516296723</c:v>
                </c:pt>
                <c:pt idx="2">
                  <c:v>4.7728072186117467</c:v>
                </c:pt>
                <c:pt idx="3">
                  <c:v>9.937698593792577</c:v>
                </c:pt>
                <c:pt idx="4">
                  <c:v>12.461139812983545</c:v>
                </c:pt>
                <c:pt idx="5">
                  <c:v>12.8136562403421</c:v>
                </c:pt>
                <c:pt idx="6">
                  <c:v>9.7599509854024582</c:v>
                </c:pt>
                <c:pt idx="7">
                  <c:v>14.173953271442365</c:v>
                </c:pt>
                <c:pt idx="8">
                  <c:v>14.834974086632956</c:v>
                </c:pt>
                <c:pt idx="9">
                  <c:v>10.652936284202854</c:v>
                </c:pt>
                <c:pt idx="10">
                  <c:v>11.789810371551068</c:v>
                </c:pt>
                <c:pt idx="11">
                  <c:v>14.843805020388645</c:v>
                </c:pt>
                <c:pt idx="12">
                  <c:v>12.265153998539986</c:v>
                </c:pt>
                <c:pt idx="13">
                  <c:v>14.942836852562898</c:v>
                </c:pt>
                <c:pt idx="14">
                  <c:v>10.330267891985656</c:v>
                </c:pt>
                <c:pt idx="15">
                  <c:v>9.7608275423167683</c:v>
                </c:pt>
                <c:pt idx="16">
                  <c:v>7.854119549901192</c:v>
                </c:pt>
                <c:pt idx="17">
                  <c:v>12.918663694929888</c:v>
                </c:pt>
                <c:pt idx="18">
                  <c:v>12.723663348566928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1E6-443A-AF0D-EE0409663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'PBE-rVV10L TZVP'!$B$12:$B$30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'PBE-rVV10L TZVP'!$E$12:$E$30</c:f>
              <c:numCache>
                <c:formatCode>0.00</c:formatCode>
                <c:ptCount val="19"/>
                <c:pt idx="0">
                  <c:v>26.074082852706304</c:v>
                </c:pt>
                <c:pt idx="1">
                  <c:v>23.265029982567473</c:v>
                </c:pt>
                <c:pt idx="2">
                  <c:v>22.571926047206507</c:v>
                </c:pt>
                <c:pt idx="3">
                  <c:v>17.800782553181559</c:v>
                </c:pt>
                <c:pt idx="4">
                  <c:v>17.380505133431367</c:v>
                </c:pt>
                <c:pt idx="5">
                  <c:v>15.215180278176136</c:v>
                </c:pt>
                <c:pt idx="6">
                  <c:v>18.037442007129709</c:v>
                </c:pt>
                <c:pt idx="7">
                  <c:v>14.945049276884973</c:v>
                </c:pt>
                <c:pt idx="8">
                  <c:v>13.140904756437966</c:v>
                </c:pt>
                <c:pt idx="9">
                  <c:v>18.120290356120012</c:v>
                </c:pt>
                <c:pt idx="10">
                  <c:v>16.648733314488268</c:v>
                </c:pt>
                <c:pt idx="11">
                  <c:v>14.831335662766241</c:v>
                </c:pt>
                <c:pt idx="12">
                  <c:v>15.900972187775016</c:v>
                </c:pt>
                <c:pt idx="13">
                  <c:v>14.383812278287413</c:v>
                </c:pt>
                <c:pt idx="14">
                  <c:v>17.503517524658765</c:v>
                </c:pt>
                <c:pt idx="15">
                  <c:v>17.743069990134682</c:v>
                </c:pt>
                <c:pt idx="16">
                  <c:v>19.190690433772165</c:v>
                </c:pt>
                <c:pt idx="17">
                  <c:v>15.836878765626635</c:v>
                </c:pt>
                <c:pt idx="18">
                  <c:v>16.460226378156932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2DE-4B6E-BA95-02B3CBECB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'PBE-rVV10L TZVP'!$C$12:$C$30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'PBE-rVV10L TZVP'!$F$12:$F$30</c:f>
              <c:numCache>
                <c:formatCode>0.0</c:formatCode>
                <c:ptCount val="19"/>
                <c:pt idx="0">
                  <c:v>0</c:v>
                </c:pt>
                <c:pt idx="1">
                  <c:v>1.8784787572065731</c:v>
                </c:pt>
                <c:pt idx="2">
                  <c:v>2.4757421275665088</c:v>
                </c:pt>
                <c:pt idx="3">
                  <c:v>6.7696354185935457</c:v>
                </c:pt>
                <c:pt idx="4">
                  <c:v>8.9523963082182636</c:v>
                </c:pt>
                <c:pt idx="5">
                  <c:v>9.4596148199389702</c:v>
                </c:pt>
                <c:pt idx="6">
                  <c:v>6.8873142567393524</c:v>
                </c:pt>
                <c:pt idx="7">
                  <c:v>10.036040588100368</c:v>
                </c:pt>
                <c:pt idx="8">
                  <c:v>10.434189667111902</c:v>
                </c:pt>
                <c:pt idx="9">
                  <c:v>7.7139911203559119</c:v>
                </c:pt>
                <c:pt idx="10">
                  <c:v>8.5343961856773944</c:v>
                </c:pt>
                <c:pt idx="11">
                  <c:v>11.416880255276261</c:v>
                </c:pt>
                <c:pt idx="12">
                  <c:v>8.6694119344355105</c:v>
                </c:pt>
                <c:pt idx="13">
                  <c:v>10.865536307737832</c:v>
                </c:pt>
                <c:pt idx="14">
                  <c:v>7.2395752891410909</c:v>
                </c:pt>
                <c:pt idx="15">
                  <c:v>6.7149535981598412</c:v>
                </c:pt>
                <c:pt idx="16">
                  <c:v>5.1032341853961762</c:v>
                </c:pt>
                <c:pt idx="17">
                  <c:v>9.7372805136756337</c:v>
                </c:pt>
                <c:pt idx="18">
                  <c:v>9.3367658653978953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764-4F74-AF84-542ABB518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'PBE-rVV10L TZV2PX'!$B$12:$B$30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'PBE-rVV10L TZV2PX'!$E$12:$E$30</c:f>
              <c:numCache>
                <c:formatCode>0.00</c:formatCode>
                <c:ptCount val="19"/>
                <c:pt idx="0">
                  <c:v>25.916768664109497</c:v>
                </c:pt>
                <c:pt idx="1">
                  <c:v>22.866225942742016</c:v>
                </c:pt>
                <c:pt idx="2">
                  <c:v>22.290316191945433</c:v>
                </c:pt>
                <c:pt idx="3">
                  <c:v>17.654067176656181</c:v>
                </c:pt>
                <c:pt idx="4">
                  <c:v>17.129056067846143</c:v>
                </c:pt>
                <c:pt idx="5">
                  <c:v>15.221250738816025</c:v>
                </c:pt>
                <c:pt idx="6">
                  <c:v>17.895693326295039</c:v>
                </c:pt>
                <c:pt idx="7">
                  <c:v>15.045431108548215</c:v>
                </c:pt>
                <c:pt idx="8">
                  <c:v>13.14403815976118</c:v>
                </c:pt>
                <c:pt idx="9">
                  <c:v>18.035913290903981</c:v>
                </c:pt>
                <c:pt idx="10">
                  <c:v>16.659151398096935</c:v>
                </c:pt>
                <c:pt idx="11">
                  <c:v>14.871613638303284</c:v>
                </c:pt>
                <c:pt idx="12">
                  <c:v>15.874600126217532</c:v>
                </c:pt>
                <c:pt idx="13">
                  <c:v>14.403795987917691</c:v>
                </c:pt>
                <c:pt idx="14">
                  <c:v>17.152416500054567</c:v>
                </c:pt>
                <c:pt idx="15">
                  <c:v>17.643905912680022</c:v>
                </c:pt>
                <c:pt idx="16">
                  <c:v>19.050432757658921</c:v>
                </c:pt>
                <c:pt idx="17">
                  <c:v>15.910591368760299</c:v>
                </c:pt>
                <c:pt idx="18">
                  <c:v>16.432249851705812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D7A-44BA-BF11-E801DA439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'PBE-D3 BJ C9 TZVP'!$B$12:$B$30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'PBE-D3 BJ C9 TZVP'!$E$12:$E$30</c:f>
              <c:numCache>
                <c:formatCode>0.00</c:formatCode>
                <c:ptCount val="19"/>
                <c:pt idx="0">
                  <c:v>26.516936495341081</c:v>
                </c:pt>
                <c:pt idx="1">
                  <c:v>23.97761572681026</c:v>
                </c:pt>
                <c:pt idx="2">
                  <c:v>23.049072350899813</c:v>
                </c:pt>
                <c:pt idx="3">
                  <c:v>18.060284350982251</c:v>
                </c:pt>
                <c:pt idx="4">
                  <c:v>17.867659290780026</c:v>
                </c:pt>
                <c:pt idx="5">
                  <c:v>15.34341709257575</c:v>
                </c:pt>
                <c:pt idx="6">
                  <c:v>18.419053490727578</c:v>
                </c:pt>
                <c:pt idx="7">
                  <c:v>14.989160501146827</c:v>
                </c:pt>
                <c:pt idx="8">
                  <c:v>13.207678490425481</c:v>
                </c:pt>
                <c:pt idx="9">
                  <c:v>18.350493003376531</c:v>
                </c:pt>
                <c:pt idx="10">
                  <c:v>16.918205837319118</c:v>
                </c:pt>
                <c:pt idx="11">
                  <c:v>14.942093507710359</c:v>
                </c:pt>
                <c:pt idx="12">
                  <c:v>16.09928452513093</c:v>
                </c:pt>
                <c:pt idx="13">
                  <c:v>14.466183855851654</c:v>
                </c:pt>
                <c:pt idx="14">
                  <c:v>17.693162886799119</c:v>
                </c:pt>
                <c:pt idx="15">
                  <c:v>17.983872891173341</c:v>
                </c:pt>
                <c:pt idx="16">
                  <c:v>19.540468859536976</c:v>
                </c:pt>
                <c:pt idx="17">
                  <c:v>15.913918794707588</c:v>
                </c:pt>
                <c:pt idx="18">
                  <c:v>16.684107763682288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033-4664-B091-8045260AC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'PBE-rVV10L TZV2PX'!$C$12:$C$30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'PBE-rVV10L TZV2PX'!$F$12:$F$30</c:f>
              <c:numCache>
                <c:formatCode>0.0</c:formatCode>
                <c:ptCount val="19"/>
                <c:pt idx="0">
                  <c:v>0</c:v>
                </c:pt>
                <c:pt idx="1">
                  <c:v>1.8624171687429825</c:v>
                </c:pt>
                <c:pt idx="2">
                  <c:v>2.1119889730472949</c:v>
                </c:pt>
                <c:pt idx="3">
                  <c:v>6.3305980607522745</c:v>
                </c:pt>
                <c:pt idx="4">
                  <c:v>8.1192596707499742</c:v>
                </c:pt>
                <c:pt idx="5">
                  <c:v>8.5786125877777568</c:v>
                </c:pt>
                <c:pt idx="6">
                  <c:v>6.2608564069230743</c:v>
                </c:pt>
                <c:pt idx="7">
                  <c:v>9.2085095699868784</c:v>
                </c:pt>
                <c:pt idx="8">
                  <c:v>10.215561873044475</c:v>
                </c:pt>
                <c:pt idx="9">
                  <c:v>6.7699477971219917</c:v>
                </c:pt>
                <c:pt idx="10">
                  <c:v>8.0642886508997957</c:v>
                </c:pt>
                <c:pt idx="11">
                  <c:v>10.537756862146873</c:v>
                </c:pt>
                <c:pt idx="12">
                  <c:v>7.8307157924593751</c:v>
                </c:pt>
                <c:pt idx="13">
                  <c:v>10.414283745298397</c:v>
                </c:pt>
                <c:pt idx="14">
                  <c:v>6.598290018419636</c:v>
                </c:pt>
                <c:pt idx="15">
                  <c:v>6.0360266048436442</c:v>
                </c:pt>
                <c:pt idx="16">
                  <c:v>4.7292155408468881</c:v>
                </c:pt>
                <c:pt idx="17">
                  <c:v>8.6674485346780905</c:v>
                </c:pt>
                <c:pt idx="18">
                  <c:v>8.4834341937825481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09F-4BF5-9DD9-3A1F6A9CB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'PBE-rVV10 b 9.0 TZVP'!$B$12:$B$30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'PBE-rVV10 b 9.0 TZVP'!$E$12:$E$30</c:f>
              <c:numCache>
                <c:formatCode>0.00</c:formatCode>
                <c:ptCount val="19"/>
                <c:pt idx="0">
                  <c:v>26.201025932676316</c:v>
                </c:pt>
                <c:pt idx="1">
                  <c:v>23.733349593248917</c:v>
                </c:pt>
                <c:pt idx="2">
                  <c:v>22.696586061705155</c:v>
                </c:pt>
                <c:pt idx="3">
                  <c:v>17.910643247845385</c:v>
                </c:pt>
                <c:pt idx="4">
                  <c:v>17.501775980138184</c:v>
                </c:pt>
                <c:pt idx="5">
                  <c:v>15.229163141735075</c:v>
                </c:pt>
                <c:pt idx="6">
                  <c:v>18.128530995837021</c:v>
                </c:pt>
                <c:pt idx="7">
                  <c:v>14.951601739925868</c:v>
                </c:pt>
                <c:pt idx="8">
                  <c:v>13.151691208838074</c:v>
                </c:pt>
                <c:pt idx="9">
                  <c:v>18.191427412876475</c:v>
                </c:pt>
                <c:pt idx="10">
                  <c:v>16.694657490250972</c:v>
                </c:pt>
                <c:pt idx="11">
                  <c:v>14.8646988274972</c:v>
                </c:pt>
                <c:pt idx="12">
                  <c:v>15.986313597374096</c:v>
                </c:pt>
                <c:pt idx="13">
                  <c:v>14.395915630787069</c:v>
                </c:pt>
                <c:pt idx="14">
                  <c:v>17.580370386924201</c:v>
                </c:pt>
                <c:pt idx="15">
                  <c:v>17.793614532962248</c:v>
                </c:pt>
                <c:pt idx="16">
                  <c:v>19.299804858087736</c:v>
                </c:pt>
                <c:pt idx="17">
                  <c:v>15.846698029078027</c:v>
                </c:pt>
                <c:pt idx="18">
                  <c:v>16.505628343184394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9CB-4582-AC42-29044C1AB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'PBE-rVV10 b 9.0 TZVP'!$C$12:$C$30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'PBE-rVV10 b 9.0 TZVP'!$F$12:$F$30</c:f>
              <c:numCache>
                <c:formatCode>0.0</c:formatCode>
                <c:ptCount val="19"/>
                <c:pt idx="0">
                  <c:v>0</c:v>
                </c:pt>
                <c:pt idx="1">
                  <c:v>2.333677709105809</c:v>
                </c:pt>
                <c:pt idx="2">
                  <c:v>3.0385333690871885</c:v>
                </c:pt>
                <c:pt idx="3">
                  <c:v>7.5220861001197115</c:v>
                </c:pt>
                <c:pt idx="4">
                  <c:v>9.887804067261051</c:v>
                </c:pt>
                <c:pt idx="5">
                  <c:v>10.377226817504827</c:v>
                </c:pt>
                <c:pt idx="6">
                  <c:v>7.6023426417618394</c:v>
                </c:pt>
                <c:pt idx="7">
                  <c:v>11.126118580814797</c:v>
                </c:pt>
                <c:pt idx="8">
                  <c:v>11.439691328834755</c:v>
                </c:pt>
                <c:pt idx="9">
                  <c:v>8.5440390318105734</c:v>
                </c:pt>
                <c:pt idx="10">
                  <c:v>9.3293840227613796</c:v>
                </c:pt>
                <c:pt idx="11">
                  <c:v>12.357252936095616</c:v>
                </c:pt>
                <c:pt idx="12">
                  <c:v>9.621451620810177</c:v>
                </c:pt>
                <c:pt idx="13">
                  <c:v>11.856986966228906</c:v>
                </c:pt>
                <c:pt idx="14">
                  <c:v>8.0612832775321035</c:v>
                </c:pt>
                <c:pt idx="15">
                  <c:v>7.5107036684748598</c:v>
                </c:pt>
                <c:pt idx="16">
                  <c:v>5.7722044693317081</c:v>
                </c:pt>
                <c:pt idx="17">
                  <c:v>10.667475071823823</c:v>
                </c:pt>
                <c:pt idx="18">
                  <c:v>10.251175866544857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C25-4E2D-ABBA-F87E50692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'PBE-rVV10 b 9.0 TZV2PX'!$B$12:$B$30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'PBE-rVV10 b 9.0 TZV2PX'!$E$12:$E$30</c:f>
              <c:numCache>
                <c:formatCode>0.00</c:formatCode>
                <c:ptCount val="19"/>
                <c:pt idx="0">
                  <c:v>26.051070672680201</c:v>
                </c:pt>
                <c:pt idx="1">
                  <c:v>23.282888162183383</c:v>
                </c:pt>
                <c:pt idx="2">
                  <c:v>22.442292264877167</c:v>
                </c:pt>
                <c:pt idx="3">
                  <c:v>17.700054896277759</c:v>
                </c:pt>
                <c:pt idx="4">
                  <c:v>17.16325136525839</c:v>
                </c:pt>
                <c:pt idx="5">
                  <c:v>15.231527784102926</c:v>
                </c:pt>
                <c:pt idx="6">
                  <c:v>17.953370773826361</c:v>
                </c:pt>
                <c:pt idx="7">
                  <c:v>15.051850659051532</c:v>
                </c:pt>
                <c:pt idx="8">
                  <c:v>13.153035011299103</c:v>
                </c:pt>
                <c:pt idx="9">
                  <c:v>18.150175276242646</c:v>
                </c:pt>
                <c:pt idx="10">
                  <c:v>16.699066260255542</c:v>
                </c:pt>
                <c:pt idx="11">
                  <c:v>14.887596497050524</c:v>
                </c:pt>
                <c:pt idx="12">
                  <c:v>15.897702250507482</c:v>
                </c:pt>
                <c:pt idx="13">
                  <c:v>14.437411014327189</c:v>
                </c:pt>
                <c:pt idx="14">
                  <c:v>17.179884420079862</c:v>
                </c:pt>
                <c:pt idx="15">
                  <c:v>17.693272659722457</c:v>
                </c:pt>
                <c:pt idx="16">
                  <c:v>19.137897291447299</c:v>
                </c:pt>
                <c:pt idx="17">
                  <c:v>15.920346392473379</c:v>
                </c:pt>
                <c:pt idx="18">
                  <c:v>16.451833483836761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0FA-4F85-961D-CA5013B2C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'PBE-rVV10 b 9.0 TZV2PX'!$C$12:$C$30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'PBE-rVV10 b 9.0 TZV2PX'!$F$12:$F$30</c:f>
              <c:numCache>
                <c:formatCode>0.0</c:formatCode>
                <c:ptCount val="19"/>
                <c:pt idx="0">
                  <c:v>0</c:v>
                </c:pt>
                <c:pt idx="1">
                  <c:v>2.3015403658878681</c:v>
                </c:pt>
                <c:pt idx="2">
                  <c:v>2.6871958752650404</c:v>
                </c:pt>
                <c:pt idx="3">
                  <c:v>7.095554384557003</c:v>
                </c:pt>
                <c:pt idx="4">
                  <c:v>9.0487825352471845</c:v>
                </c:pt>
                <c:pt idx="5">
                  <c:v>9.4701253938639471</c:v>
                </c:pt>
                <c:pt idx="6">
                  <c:v>7.007785050472962</c:v>
                </c:pt>
                <c:pt idx="7">
                  <c:v>10.254998741416713</c:v>
                </c:pt>
                <c:pt idx="8">
                  <c:v>11.196581283678769</c:v>
                </c:pt>
                <c:pt idx="9">
                  <c:v>7.5896445039536173</c:v>
                </c:pt>
                <c:pt idx="10">
                  <c:v>8.8564872038903282</c:v>
                </c:pt>
                <c:pt idx="11">
                  <c:v>11.446379684181188</c:v>
                </c:pt>
                <c:pt idx="12">
                  <c:v>8.7734653158470195</c:v>
                </c:pt>
                <c:pt idx="13">
                  <c:v>11.377513799154665</c:v>
                </c:pt>
                <c:pt idx="14">
                  <c:v>7.4680108690777054</c:v>
                </c:pt>
                <c:pt idx="15">
                  <c:v>6.8291442332088259</c:v>
                </c:pt>
                <c:pt idx="16">
                  <c:v>5.3945780347277008</c:v>
                </c:pt>
                <c:pt idx="17">
                  <c:v>9.5569929296906686</c:v>
                </c:pt>
                <c:pt idx="18">
                  <c:v>9.3766943846559663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1E4-412E-A66F-945599425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'PBE-rVV10 b 8.5 TZVP'!$B$12:$B$30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'PBE-rVV10 b 8.5 TZVP'!$E$12:$E$30</c:f>
              <c:numCache>
                <c:formatCode>0.00</c:formatCode>
                <c:ptCount val="19"/>
                <c:pt idx="0">
                  <c:v>26.267228740999293</c:v>
                </c:pt>
                <c:pt idx="1">
                  <c:v>23.77837479315777</c:v>
                </c:pt>
                <c:pt idx="2">
                  <c:v>22.785065919591695</c:v>
                </c:pt>
                <c:pt idx="3">
                  <c:v>17.936563203128106</c:v>
                </c:pt>
                <c:pt idx="4">
                  <c:v>17.534253592887026</c:v>
                </c:pt>
                <c:pt idx="5">
                  <c:v>15.23732758153168</c:v>
                </c:pt>
                <c:pt idx="6">
                  <c:v>18.180168279898574</c:v>
                </c:pt>
                <c:pt idx="7">
                  <c:v>14.955408654447726</c:v>
                </c:pt>
                <c:pt idx="8">
                  <c:v>13.157663021487464</c:v>
                </c:pt>
                <c:pt idx="9">
                  <c:v>18.214429535638168</c:v>
                </c:pt>
                <c:pt idx="10">
                  <c:v>16.739456488747702</c:v>
                </c:pt>
                <c:pt idx="11">
                  <c:v>14.873631585572641</c:v>
                </c:pt>
                <c:pt idx="12">
                  <c:v>16.001132352133165</c:v>
                </c:pt>
                <c:pt idx="13">
                  <c:v>14.403740728061088</c:v>
                </c:pt>
                <c:pt idx="14">
                  <c:v>17.616986216778464</c:v>
                </c:pt>
                <c:pt idx="15">
                  <c:v>17.818921386776825</c:v>
                </c:pt>
                <c:pt idx="16">
                  <c:v>19.351337921111899</c:v>
                </c:pt>
                <c:pt idx="17">
                  <c:v>15.852285640580638</c:v>
                </c:pt>
                <c:pt idx="18">
                  <c:v>16.526058818120074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0DA-4B4F-97EF-F4042CAEF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'PBE-rVV10 b 8.5 TZVP'!$C$12:$C$30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'PBE-rVV10 b 8.5 TZVP'!$F$12:$F$30</c:f>
              <c:numCache>
                <c:formatCode>0.0</c:formatCode>
                <c:ptCount val="19"/>
                <c:pt idx="0">
                  <c:v>0</c:v>
                </c:pt>
                <c:pt idx="1">
                  <c:v>2.5804660079065287</c:v>
                </c:pt>
                <c:pt idx="2">
                  <c:v>3.3756821831828465</c:v>
                </c:pt>
                <c:pt idx="3">
                  <c:v>7.9746994309630503</c:v>
                </c:pt>
                <c:pt idx="4">
                  <c:v>10.444073050527212</c:v>
                </c:pt>
                <c:pt idx="5">
                  <c:v>10.925900645626418</c:v>
                </c:pt>
                <c:pt idx="6">
                  <c:v>8.0489284999045303</c:v>
                </c:pt>
                <c:pt idx="7">
                  <c:v>11.776120364283987</c:v>
                </c:pt>
                <c:pt idx="8">
                  <c:v>12.038267469536823</c:v>
                </c:pt>
                <c:pt idx="9">
                  <c:v>9.0460919690103356</c:v>
                </c:pt>
                <c:pt idx="10">
                  <c:v>9.8098014821894637</c:v>
                </c:pt>
                <c:pt idx="11">
                  <c:v>12.916816390959619</c:v>
                </c:pt>
                <c:pt idx="12">
                  <c:v>10.187175074086351</c:v>
                </c:pt>
                <c:pt idx="13">
                  <c:v>12.447584031242592</c:v>
                </c:pt>
                <c:pt idx="14">
                  <c:v>8.5972367220952695</c:v>
                </c:pt>
                <c:pt idx="15">
                  <c:v>7.9882273346214605</c:v>
                </c:pt>
                <c:pt idx="16">
                  <c:v>6.1737608809372215</c:v>
                </c:pt>
                <c:pt idx="17">
                  <c:v>11.224544163366259</c:v>
                </c:pt>
                <c:pt idx="18">
                  <c:v>10.796683670042189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A4C-4D14-83E9-74FABCA5D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'PBE-rVV10 b 8.5 TZV2PX'!$B$12:$B$30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'PBE-rVV10 b 8.5 TZV2PX'!$E$12:$E$30</c:f>
              <c:numCache>
                <c:formatCode>0.00</c:formatCode>
                <c:ptCount val="19"/>
                <c:pt idx="0">
                  <c:v>26.116272807575605</c:v>
                </c:pt>
                <c:pt idx="1">
                  <c:v>23.404020731187945</c:v>
                </c:pt>
                <c:pt idx="2">
                  <c:v>22.533639064928472</c:v>
                </c:pt>
                <c:pt idx="3">
                  <c:v>17.732437275448603</c:v>
                </c:pt>
                <c:pt idx="4">
                  <c:v>17.338714616680807</c:v>
                </c:pt>
                <c:pt idx="5">
                  <c:v>15.237859965537369</c:v>
                </c:pt>
                <c:pt idx="6">
                  <c:v>18.012706034496201</c:v>
                </c:pt>
                <c:pt idx="7">
                  <c:v>15.055626928149048</c:v>
                </c:pt>
                <c:pt idx="8">
                  <c:v>13.158579373434497</c:v>
                </c:pt>
                <c:pt idx="9">
                  <c:v>18.167430187278597</c:v>
                </c:pt>
                <c:pt idx="10">
                  <c:v>16.730878974124408</c:v>
                </c:pt>
                <c:pt idx="11">
                  <c:v>14.893911223061869</c:v>
                </c:pt>
                <c:pt idx="12">
                  <c:v>15.908540237173842</c:v>
                </c:pt>
                <c:pt idx="13">
                  <c:v>14.450202709972402</c:v>
                </c:pt>
                <c:pt idx="14">
                  <c:v>17.194195467290051</c:v>
                </c:pt>
                <c:pt idx="15">
                  <c:v>17.734033136433649</c:v>
                </c:pt>
                <c:pt idx="16">
                  <c:v>19.190734645323207</c:v>
                </c:pt>
                <c:pt idx="17">
                  <c:v>15.926693640896605</c:v>
                </c:pt>
                <c:pt idx="18">
                  <c:v>16.467527913539207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075-44C7-B9AC-75A4F5D3F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'PBE-rVV10 b 8.5 TZV2PX'!$C$12:$C$30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'PBE-rVV10 b 8.5 TZV2PX'!$F$12:$F$30</c:f>
              <c:numCache>
                <c:formatCode>0.0</c:formatCode>
                <c:ptCount val="19"/>
                <c:pt idx="0">
                  <c:v>0</c:v>
                </c:pt>
                <c:pt idx="1">
                  <c:v>2.5495315314586504</c:v>
                </c:pt>
                <c:pt idx="2">
                  <c:v>3.0264363347450889</c:v>
                </c:pt>
                <c:pt idx="3">
                  <c:v>7.5496514496466594</c:v>
                </c:pt>
                <c:pt idx="4">
                  <c:v>9.5983481272595323</c:v>
                </c:pt>
                <c:pt idx="5">
                  <c:v>9.9996355246653703</c:v>
                </c:pt>
                <c:pt idx="6">
                  <c:v>7.4504013972596734</c:v>
                </c:pt>
                <c:pt idx="7">
                  <c:v>10.875255419761769</c:v>
                </c:pt>
                <c:pt idx="8">
                  <c:v>11.776793806589131</c:v>
                </c:pt>
                <c:pt idx="9">
                  <c:v>8.0734146546137726</c:v>
                </c:pt>
                <c:pt idx="10">
                  <c:v>9.3242294580924252</c:v>
                </c:pt>
                <c:pt idx="11">
                  <c:v>11.984281467670918</c:v>
                </c:pt>
                <c:pt idx="12">
                  <c:v>9.3308477874834299</c:v>
                </c:pt>
                <c:pt idx="13">
                  <c:v>11.943947197217822</c:v>
                </c:pt>
                <c:pt idx="14">
                  <c:v>7.9881363270919605</c:v>
                </c:pt>
                <c:pt idx="15">
                  <c:v>7.2927334332018248</c:v>
                </c:pt>
                <c:pt idx="16">
                  <c:v>5.7880953033714322</c:v>
                </c:pt>
                <c:pt idx="17">
                  <c:v>10.085934244977963</c:v>
                </c:pt>
                <c:pt idx="18">
                  <c:v>9.9065016727753985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5CF-4F13-86E3-E86A1DDA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'PBE-rVV10 b 8.0 TZVP'!$B$12:$B$30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'PBE-rVV10 b 8.0 TZVP'!$E$12:$E$30</c:f>
              <c:numCache>
                <c:formatCode>0.00</c:formatCode>
                <c:ptCount val="19"/>
                <c:pt idx="0">
                  <c:v>26.352639530494191</c:v>
                </c:pt>
                <c:pt idx="1">
                  <c:v>23.825140178469582</c:v>
                </c:pt>
                <c:pt idx="2">
                  <c:v>22.886973013013872</c:v>
                </c:pt>
                <c:pt idx="3">
                  <c:v>17.963961074045443</c:v>
                </c:pt>
                <c:pt idx="4">
                  <c:v>17.567904408394185</c:v>
                </c:pt>
                <c:pt idx="5">
                  <c:v>15.246838366937377</c:v>
                </c:pt>
                <c:pt idx="6">
                  <c:v>18.304785651382367</c:v>
                </c:pt>
                <c:pt idx="7">
                  <c:v>14.959423187912089</c:v>
                </c:pt>
                <c:pt idx="8">
                  <c:v>13.164566697486237</c:v>
                </c:pt>
                <c:pt idx="9">
                  <c:v>18.248472136405613</c:v>
                </c:pt>
                <c:pt idx="10">
                  <c:v>16.811223430604411</c:v>
                </c:pt>
                <c:pt idx="11">
                  <c:v>14.883195421908251</c:v>
                </c:pt>
                <c:pt idx="12">
                  <c:v>16.019249136250565</c:v>
                </c:pt>
                <c:pt idx="13">
                  <c:v>14.413157660392507</c:v>
                </c:pt>
                <c:pt idx="14">
                  <c:v>17.187809153687923</c:v>
                </c:pt>
                <c:pt idx="15">
                  <c:v>17.8467459789914</c:v>
                </c:pt>
                <c:pt idx="16">
                  <c:v>19.423187656168288</c:v>
                </c:pt>
                <c:pt idx="17">
                  <c:v>15.858514212719811</c:v>
                </c:pt>
                <c:pt idx="18">
                  <c:v>16.545750464462419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D3C-4CCD-B275-DCCD0E05F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'PBE-D3 BJ C9 TZVP'!$C$12:$C$30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'PBE-D3 BJ C9 TZVP'!$F$12:$F$30</c:f>
              <c:numCache>
                <c:formatCode>0.0</c:formatCode>
                <c:ptCount val="19"/>
                <c:pt idx="0">
                  <c:v>0</c:v>
                </c:pt>
                <c:pt idx="1">
                  <c:v>3.4931175216414863</c:v>
                </c:pt>
                <c:pt idx="2">
                  <c:v>4.5025170044326615</c:v>
                </c:pt>
                <c:pt idx="3">
                  <c:v>9.1561185886698961</c:v>
                </c:pt>
                <c:pt idx="4">
                  <c:v>11.977222644151912</c:v>
                </c:pt>
                <c:pt idx="5">
                  <c:v>12.341660996984135</c:v>
                </c:pt>
                <c:pt idx="6">
                  <c:v>9.2067388732060067</c:v>
                </c:pt>
                <c:pt idx="7">
                  <c:v>13.649332033542288</c:v>
                </c:pt>
                <c:pt idx="8">
                  <c:v>13.705664502472153</c:v>
                </c:pt>
                <c:pt idx="9">
                  <c:v>10.217714328574806</c:v>
                </c:pt>
                <c:pt idx="10">
                  <c:v>10.955754259578072</c:v>
                </c:pt>
                <c:pt idx="11">
                  <c:v>14.402976922833647</c:v>
                </c:pt>
                <c:pt idx="12">
                  <c:v>11.775142187495231</c:v>
                </c:pt>
                <c:pt idx="13">
                  <c:v>14.054994064218686</c:v>
                </c:pt>
                <c:pt idx="14">
                  <c:v>9.9373737597759444</c:v>
                </c:pt>
                <c:pt idx="15">
                  <c:v>9.1535452846425809</c:v>
                </c:pt>
                <c:pt idx="16">
                  <c:v>7.2129699822239619</c:v>
                </c:pt>
                <c:pt idx="17">
                  <c:v>12.635823825704035</c:v>
                </c:pt>
                <c:pt idx="18">
                  <c:v>12.269553680183177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F55-4F4A-B923-FF165A778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'PBE-rVV10 b 8.0 TZVP'!$C$12:$C$30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'PBE-rVV10 b 8.0 TZVP'!$F$12:$F$30</c:f>
              <c:numCache>
                <c:formatCode>0.0</c:formatCode>
                <c:ptCount val="19"/>
                <c:pt idx="0">
                  <c:v>0</c:v>
                </c:pt>
                <c:pt idx="1">
                  <c:v>2.8612160239995847</c:v>
                </c:pt>
                <c:pt idx="2">
                  <c:v>3.745714570431069</c:v>
                </c:pt>
                <c:pt idx="3">
                  <c:v>8.4855736777072739</c:v>
                </c:pt>
                <c:pt idx="4">
                  <c:v>11.071341651204943</c:v>
                </c:pt>
                <c:pt idx="5">
                  <c:v>11.545188124689458</c:v>
                </c:pt>
                <c:pt idx="6">
                  <c:v>8.560955578068139</c:v>
                </c:pt>
                <c:pt idx="7">
                  <c:v>12.509437774736714</c:v>
                </c:pt>
                <c:pt idx="8">
                  <c:v>12.712396882644507</c:v>
                </c:pt>
                <c:pt idx="9">
                  <c:v>9.6132446240432241</c:v>
                </c:pt>
                <c:pt idx="10">
                  <c:v>10.344065727758927</c:v>
                </c:pt>
                <c:pt idx="11">
                  <c:v>13.547755075829492</c:v>
                </c:pt>
                <c:pt idx="12">
                  <c:v>10.824743289173487</c:v>
                </c:pt>
                <c:pt idx="13">
                  <c:v>13.112883897317356</c:v>
                </c:pt>
                <c:pt idx="14">
                  <c:v>9.6891507621557231</c:v>
                </c:pt>
                <c:pt idx="15">
                  <c:v>8.5265797916879951</c:v>
                </c:pt>
                <c:pt idx="16">
                  <c:v>6.6062536127494802</c:v>
                </c:pt>
                <c:pt idx="17">
                  <c:v>11.854149725619026</c:v>
                </c:pt>
                <c:pt idx="18">
                  <c:v>11.411541807574865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BA4-42FD-97BA-B68A8CC47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'PBE-rVV10 b 8.0 TZV2PX'!$B$12:$B$30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'PBE-rVV10 b 8.0 TZV2PX'!$E$12:$E$30</c:f>
              <c:numCache>
                <c:formatCode>0.00</c:formatCode>
                <c:ptCount val="19"/>
                <c:pt idx="0">
                  <c:v>26.224616450706563</c:v>
                </c:pt>
                <c:pt idx="1">
                  <c:v>23.448439544305486</c:v>
                </c:pt>
                <c:pt idx="2">
                  <c:v>22.646304842423746</c:v>
                </c:pt>
                <c:pt idx="3">
                  <c:v>17.774876924446996</c:v>
                </c:pt>
                <c:pt idx="4">
                  <c:v>17.389351157002665</c:v>
                </c:pt>
                <c:pt idx="5">
                  <c:v>15.245854568588372</c:v>
                </c:pt>
                <c:pt idx="6">
                  <c:v>18.086970652381549</c:v>
                </c:pt>
                <c:pt idx="7">
                  <c:v>15.059998677054416</c:v>
                </c:pt>
                <c:pt idx="8">
                  <c:v>13.165286364857334</c:v>
                </c:pt>
                <c:pt idx="9">
                  <c:v>18.190182018323249</c:v>
                </c:pt>
                <c:pt idx="10">
                  <c:v>16.772693716868819</c:v>
                </c:pt>
                <c:pt idx="11">
                  <c:v>14.900878140925428</c:v>
                </c:pt>
                <c:pt idx="12">
                  <c:v>15.936020536853251</c:v>
                </c:pt>
                <c:pt idx="13">
                  <c:v>14.460817905417393</c:v>
                </c:pt>
                <c:pt idx="14">
                  <c:v>17.207414100008062</c:v>
                </c:pt>
                <c:pt idx="15">
                  <c:v>17.784783246713879</c:v>
                </c:pt>
                <c:pt idx="16">
                  <c:v>19.271133356369692</c:v>
                </c:pt>
                <c:pt idx="17">
                  <c:v>15.933888529599496</c:v>
                </c:pt>
                <c:pt idx="18">
                  <c:v>16.483626740412657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99F-46E0-8F0A-4F79FA35B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'PBE-rVV10 b 8.0 TZV2PX'!$C$12:$C$30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'PBE-rVV10 b 8.0 TZV2PX'!$F$12:$F$30</c:f>
              <c:numCache>
                <c:formatCode>0.0</c:formatCode>
                <c:ptCount val="19"/>
                <c:pt idx="0">
                  <c:v>0</c:v>
                </c:pt>
                <c:pt idx="1">
                  <c:v>2.8491921440500825</c:v>
                </c:pt>
                <c:pt idx="2">
                  <c:v>3.4074746358142782</c:v>
                </c:pt>
                <c:pt idx="3">
                  <c:v>8.0639864404590753</c:v>
                </c:pt>
                <c:pt idx="4">
                  <c:v>10.213624789678805</c:v>
                </c:pt>
                <c:pt idx="5">
                  <c:v>10.600679198082675</c:v>
                </c:pt>
                <c:pt idx="6">
                  <c:v>7.9495103512494927</c:v>
                </c:pt>
                <c:pt idx="7">
                  <c:v>11.578167215363946</c:v>
                </c:pt>
                <c:pt idx="8">
                  <c:v>12.433339627512744</c:v>
                </c:pt>
                <c:pt idx="9">
                  <c:v>8.6232880268852821</c:v>
                </c:pt>
                <c:pt idx="10">
                  <c:v>9.8472443689910367</c:v>
                </c:pt>
                <c:pt idx="11">
                  <c:v>12.594233359966767</c:v>
                </c:pt>
                <c:pt idx="12">
                  <c:v>9.9582646052338912</c:v>
                </c:pt>
                <c:pt idx="13">
                  <c:v>12.584415142746316</c:v>
                </c:pt>
                <c:pt idx="14">
                  <c:v>8.5747229998325523</c:v>
                </c:pt>
                <c:pt idx="15">
                  <c:v>7.8214801892359977</c:v>
                </c:pt>
                <c:pt idx="16">
                  <c:v>6.2421913308348707</c:v>
                </c:pt>
                <c:pt idx="17">
                  <c:v>10.687494353047011</c:v>
                </c:pt>
                <c:pt idx="18">
                  <c:v>10.507179673606478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492-4F2C-A4EA-7187C5CBE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'PBE-rVV10 b 7.5 TZVP'!$B$12:$B$30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'PBE-rVV10 b 7.5 TZVP'!$E$12:$E$30</c:f>
              <c:numCache>
                <c:formatCode>0.00</c:formatCode>
                <c:ptCount val="19"/>
                <c:pt idx="0">
                  <c:v>26.477047821615368</c:v>
                </c:pt>
                <c:pt idx="1">
                  <c:v>23.883074473968676</c:v>
                </c:pt>
                <c:pt idx="2">
                  <c:v>22.978881194609986</c:v>
                </c:pt>
                <c:pt idx="3">
                  <c:v>17.996291630157817</c:v>
                </c:pt>
                <c:pt idx="4">
                  <c:v>17.78678335267303</c:v>
                </c:pt>
                <c:pt idx="5">
                  <c:v>15.258840307241575</c:v>
                </c:pt>
                <c:pt idx="6">
                  <c:v>18.350304607133353</c:v>
                </c:pt>
                <c:pt idx="7">
                  <c:v>14.964429675365237</c:v>
                </c:pt>
                <c:pt idx="8">
                  <c:v>13.172649686978836</c:v>
                </c:pt>
                <c:pt idx="9">
                  <c:v>18.305142748244691</c:v>
                </c:pt>
                <c:pt idx="10">
                  <c:v>16.808361552880601</c:v>
                </c:pt>
                <c:pt idx="11">
                  <c:v>14.894683687609271</c:v>
                </c:pt>
                <c:pt idx="12">
                  <c:v>16.040653456180323</c:v>
                </c:pt>
                <c:pt idx="13">
                  <c:v>14.424460926850752</c:v>
                </c:pt>
                <c:pt idx="14">
                  <c:v>17.20504518422301</c:v>
                </c:pt>
                <c:pt idx="15">
                  <c:v>17.89649647724832</c:v>
                </c:pt>
                <c:pt idx="16">
                  <c:v>19.469882560355938</c:v>
                </c:pt>
                <c:pt idx="17">
                  <c:v>15.865934923049066</c:v>
                </c:pt>
                <c:pt idx="18">
                  <c:v>16.611904493910494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192-43B5-AE43-7DEAD2755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'PBE-rVV10 b 7.5 TZVP'!$C$12:$C$30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'PBE-rVV10 b 7.5 TZVP'!$F$12:$F$30</c:f>
              <c:numCache>
                <c:formatCode>0.0</c:formatCode>
                <c:ptCount val="19"/>
                <c:pt idx="0">
                  <c:v>0</c:v>
                </c:pt>
                <c:pt idx="1">
                  <c:v>3.1904801923063735</c:v>
                </c:pt>
                <c:pt idx="2">
                  <c:v>4.1776945697164152</c:v>
                </c:pt>
                <c:pt idx="3">
                  <c:v>9.0726961479536499</c:v>
                </c:pt>
                <c:pt idx="4">
                  <c:v>11.771789816052245</c:v>
                </c:pt>
                <c:pt idx="5">
                  <c:v>12.256940417013213</c:v>
                </c:pt>
                <c:pt idx="6">
                  <c:v>9.1295824411323867</c:v>
                </c:pt>
                <c:pt idx="7">
                  <c:v>13.350310270162362</c:v>
                </c:pt>
                <c:pt idx="8">
                  <c:v>13.484767580675909</c:v>
                </c:pt>
                <c:pt idx="9">
                  <c:v>10.261362142009437</c:v>
                </c:pt>
                <c:pt idx="10">
                  <c:v>10.977552749266128</c:v>
                </c:pt>
                <c:pt idx="11">
                  <c:v>14.272198189690185</c:v>
                </c:pt>
                <c:pt idx="12">
                  <c:v>11.555413349856257</c:v>
                </c:pt>
                <c:pt idx="13">
                  <c:v>13.875405867876779</c:v>
                </c:pt>
                <c:pt idx="14">
                  <c:v>10.387857168168026</c:v>
                </c:pt>
                <c:pt idx="15">
                  <c:v>9.138378708982815</c:v>
                </c:pt>
                <c:pt idx="16">
                  <c:v>7.1189735425612719</c:v>
                </c:pt>
                <c:pt idx="17">
                  <c:v>12.578823685037108</c:v>
                </c:pt>
                <c:pt idx="18">
                  <c:v>12.085653839636564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C67-4558-BB4A-56D314651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'PBE-rVV10 b 7.5 TZV2PX'!$B$12:$B$30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'PBE-rVV10 b 7.5 TZV2PX'!$E$12:$E$30</c:f>
              <c:numCache>
                <c:formatCode>0.00</c:formatCode>
                <c:ptCount val="19"/>
                <c:pt idx="0">
                  <c:v>26.325695983613137</c:v>
                </c:pt>
                <c:pt idx="1">
                  <c:v>23.919992546470521</c:v>
                </c:pt>
                <c:pt idx="2">
                  <c:v>22.772531073333326</c:v>
                </c:pt>
                <c:pt idx="3">
                  <c:v>17.836242198572116</c:v>
                </c:pt>
                <c:pt idx="4">
                  <c:v>17.481927944993263</c:v>
                </c:pt>
                <c:pt idx="5">
                  <c:v>15.272082490437372</c:v>
                </c:pt>
                <c:pt idx="6">
                  <c:v>18.15337829485674</c:v>
                </c:pt>
                <c:pt idx="7">
                  <c:v>15.065044818677816</c:v>
                </c:pt>
                <c:pt idx="8">
                  <c:v>13.174320660772182</c:v>
                </c:pt>
                <c:pt idx="9">
                  <c:v>18.212857421082028</c:v>
                </c:pt>
                <c:pt idx="10">
                  <c:v>16.788744624139042</c:v>
                </c:pt>
                <c:pt idx="11">
                  <c:v>14.938817662612381</c:v>
                </c:pt>
                <c:pt idx="12">
                  <c:v>15.978278574857445</c:v>
                </c:pt>
                <c:pt idx="13">
                  <c:v>14.471590451970997</c:v>
                </c:pt>
                <c:pt idx="14">
                  <c:v>17.221548060605251</c:v>
                </c:pt>
                <c:pt idx="15">
                  <c:v>17.830133114148051</c:v>
                </c:pt>
                <c:pt idx="16">
                  <c:v>19.35144452204398</c:v>
                </c:pt>
                <c:pt idx="17">
                  <c:v>15.942441790777181</c:v>
                </c:pt>
                <c:pt idx="18">
                  <c:v>16.500209915025998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0BD-4862-B4FF-A1F319F73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'PBE-rVV10 b 7.5 TZV2PX'!$C$12:$C$30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'PBE-rVV10 b 7.5 TZV2PX'!$F$12:$F$30</c:f>
              <c:numCache>
                <c:formatCode>0.0</c:formatCode>
                <c:ptCount val="19"/>
                <c:pt idx="0">
                  <c:v>0</c:v>
                </c:pt>
                <c:pt idx="1">
                  <c:v>3.2232010237831781</c:v>
                </c:pt>
                <c:pt idx="2">
                  <c:v>3.842361040555125</c:v>
                </c:pt>
                <c:pt idx="3">
                  <c:v>8.6529092284772027</c:v>
                </c:pt>
                <c:pt idx="4">
                  <c:v>10.918136602856141</c:v>
                </c:pt>
                <c:pt idx="5">
                  <c:v>11.280515395099794</c:v>
                </c:pt>
                <c:pt idx="6">
                  <c:v>8.5115628847068514</c:v>
                </c:pt>
                <c:pt idx="7">
                  <c:v>12.384985141369402</c:v>
                </c:pt>
                <c:pt idx="8">
                  <c:v>13.185718031090772</c:v>
                </c:pt>
                <c:pt idx="9">
                  <c:v>9.2577400703060047</c:v>
                </c:pt>
                <c:pt idx="10">
                  <c:v>10.449409542948382</c:v>
                </c:pt>
                <c:pt idx="11">
                  <c:v>13.29873151785921</c:v>
                </c:pt>
                <c:pt idx="12">
                  <c:v>10.673705063731209</c:v>
                </c:pt>
                <c:pt idx="13">
                  <c:v>13.318491897788082</c:v>
                </c:pt>
                <c:pt idx="14">
                  <c:v>9.2511446448986678</c:v>
                </c:pt>
                <c:pt idx="15">
                  <c:v>8.4262862572794734</c:v>
                </c:pt>
                <c:pt idx="16">
                  <c:v>6.7482880706369466</c:v>
                </c:pt>
                <c:pt idx="17">
                  <c:v>11.379424568870911</c:v>
                </c:pt>
                <c:pt idx="18">
                  <c:v>11.197955295701149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281-47A3-ABB1-FF3EDC8F3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'PBEsol-D3 TZVP'!$B$12:$B$30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'PBEsol-D3 TZVP'!$E$12:$E$30</c:f>
              <c:numCache>
                <c:formatCode>0.00</c:formatCode>
                <c:ptCount val="19"/>
                <c:pt idx="0">
                  <c:v>27.043274711293989</c:v>
                </c:pt>
                <c:pt idx="1">
                  <c:v>23.974179077920621</c:v>
                </c:pt>
                <c:pt idx="2">
                  <c:v>23.25991443749373</c:v>
                </c:pt>
                <c:pt idx="3">
                  <c:v>18.124795125387099</c:v>
                </c:pt>
                <c:pt idx="4">
                  <c:v>17.88432857350908</c:v>
                </c:pt>
                <c:pt idx="5">
                  <c:v>15.221467155160269</c:v>
                </c:pt>
                <c:pt idx="6">
                  <c:v>18.449726283291355</c:v>
                </c:pt>
                <c:pt idx="7">
                  <c:v>15.015870323397699</c:v>
                </c:pt>
                <c:pt idx="8">
                  <c:v>13.219721002895728</c:v>
                </c:pt>
                <c:pt idx="9">
                  <c:v>18.471298875841214</c:v>
                </c:pt>
                <c:pt idx="10">
                  <c:v>16.858355857541135</c:v>
                </c:pt>
                <c:pt idx="11">
                  <c:v>14.969672612792158</c:v>
                </c:pt>
                <c:pt idx="12">
                  <c:v>16.191916786517442</c:v>
                </c:pt>
                <c:pt idx="13">
                  <c:v>14.481330846946186</c:v>
                </c:pt>
                <c:pt idx="14">
                  <c:v>17.264999854938932</c:v>
                </c:pt>
                <c:pt idx="15">
                  <c:v>18.084189622380627</c:v>
                </c:pt>
                <c:pt idx="16">
                  <c:v>19.745568064289607</c:v>
                </c:pt>
                <c:pt idx="17">
                  <c:v>15.910759203421211</c:v>
                </c:pt>
                <c:pt idx="18">
                  <c:v>16.723550718241569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E4C-4EAF-9563-B0E99B691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'PBEsol-D3 TZVP'!$C$12:$C$30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'PBEsol-D3 TZVP'!$F$12:$F$30</c:f>
              <c:numCache>
                <c:formatCode>0.0</c:formatCode>
                <c:ptCount val="19"/>
                <c:pt idx="0">
                  <c:v>0</c:v>
                </c:pt>
                <c:pt idx="1">
                  <c:v>3.9884377211465445</c:v>
                </c:pt>
                <c:pt idx="2">
                  <c:v>4.8760909731387674</c:v>
                </c:pt>
                <c:pt idx="3">
                  <c:v>9.5298401427057904</c:v>
                </c:pt>
                <c:pt idx="4">
                  <c:v>12.064799518804293</c:v>
                </c:pt>
                <c:pt idx="5">
                  <c:v>12.794860767055676</c:v>
                </c:pt>
                <c:pt idx="6">
                  <c:v>9.487678742511255</c:v>
                </c:pt>
                <c:pt idx="7">
                  <c:v>13.624304047085227</c:v>
                </c:pt>
                <c:pt idx="8">
                  <c:v>13.546239968710761</c:v>
                </c:pt>
                <c:pt idx="9">
                  <c:v>10.609465328104267</c:v>
                </c:pt>
                <c:pt idx="10">
                  <c:v>11.240355677829827</c:v>
                </c:pt>
                <c:pt idx="11">
                  <c:v>14.369837470731268</c:v>
                </c:pt>
                <c:pt idx="12">
                  <c:v>11.811512052322993</c:v>
                </c:pt>
                <c:pt idx="13">
                  <c:v>13.945388482948369</c:v>
                </c:pt>
                <c:pt idx="14">
                  <c:v>10.971133244157974</c:v>
                </c:pt>
                <c:pt idx="15">
                  <c:v>9.4715570772414086</c:v>
                </c:pt>
                <c:pt idx="16">
                  <c:v>7.4141625131864464</c:v>
                </c:pt>
                <c:pt idx="17">
                  <c:v>13.009021878499382</c:v>
                </c:pt>
                <c:pt idx="18">
                  <c:v>12.271348281375273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897-4AC2-BE2F-B9D8942C2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'PBEsol-D3 C9 TZVP'!$B$12:$B$30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'PBEsol-D3 C9 TZVP'!$E$12:$E$30</c:f>
              <c:numCache>
                <c:formatCode>0.00</c:formatCode>
                <c:ptCount val="19"/>
                <c:pt idx="0">
                  <c:v>26.877596121319186</c:v>
                </c:pt>
                <c:pt idx="1">
                  <c:v>23.91679256385304</c:v>
                </c:pt>
                <c:pt idx="2">
                  <c:v>23.179347638378072</c:v>
                </c:pt>
                <c:pt idx="3">
                  <c:v>18.093971109069088</c:v>
                </c:pt>
                <c:pt idx="4">
                  <c:v>17.822714139410238</c:v>
                </c:pt>
                <c:pt idx="5">
                  <c:v>15.213159117166724</c:v>
                </c:pt>
                <c:pt idx="6">
                  <c:v>18.429405135039055</c:v>
                </c:pt>
                <c:pt idx="7">
                  <c:v>15.009416563986449</c:v>
                </c:pt>
                <c:pt idx="8">
                  <c:v>13.209957416893158</c:v>
                </c:pt>
                <c:pt idx="9">
                  <c:v>18.413583691687158</c:v>
                </c:pt>
                <c:pt idx="10">
                  <c:v>16.84288708781482</c:v>
                </c:pt>
                <c:pt idx="11">
                  <c:v>14.961833097832367</c:v>
                </c:pt>
                <c:pt idx="12">
                  <c:v>16.180414964059853</c:v>
                </c:pt>
                <c:pt idx="13">
                  <c:v>14.468187060926693</c:v>
                </c:pt>
                <c:pt idx="14">
                  <c:v>17.253087603256986</c:v>
                </c:pt>
                <c:pt idx="15">
                  <c:v>18.064576725003818</c:v>
                </c:pt>
                <c:pt idx="16">
                  <c:v>19.65152257970384</c:v>
                </c:pt>
                <c:pt idx="17">
                  <c:v>15.902000125415983</c:v>
                </c:pt>
                <c:pt idx="18">
                  <c:v>16.708643334438811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E0E-4F9B-A930-B53E3A328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'PBE-D3 DZVP-SR'!$C$12:$C$30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'PBE-D3 DZVP-SR'!$F$12:$F$30</c:f>
              <c:numCache>
                <c:formatCode>0.0</c:formatCode>
                <c:ptCount val="19"/>
                <c:pt idx="0">
                  <c:v>0</c:v>
                </c:pt>
                <c:pt idx="1">
                  <c:v>4.8892106392802717</c:v>
                </c:pt>
                <c:pt idx="2">
                  <c:v>6.5834224306101436</c:v>
                </c:pt>
                <c:pt idx="3">
                  <c:v>12.282181963664693</c:v>
                </c:pt>
                <c:pt idx="4">
                  <c:v>15.72560876754738</c:v>
                </c:pt>
                <c:pt idx="5">
                  <c:v>16.942476309181544</c:v>
                </c:pt>
                <c:pt idx="6">
                  <c:v>12.711566168732176</c:v>
                </c:pt>
                <c:pt idx="7">
                  <c:v>19.199044920202933</c:v>
                </c:pt>
                <c:pt idx="8">
                  <c:v>17.461500714445847</c:v>
                </c:pt>
                <c:pt idx="9">
                  <c:v>14.781251791852162</c:v>
                </c:pt>
                <c:pt idx="10">
                  <c:v>14.111719965300225</c:v>
                </c:pt>
                <c:pt idx="11">
                  <c:v>19.530959994837236</c:v>
                </c:pt>
                <c:pt idx="12">
                  <c:v>16.334087110511714</c:v>
                </c:pt>
                <c:pt idx="13">
                  <c:v>18.254137789848841</c:v>
                </c:pt>
                <c:pt idx="14">
                  <c:v>14.832713806140942</c:v>
                </c:pt>
                <c:pt idx="15">
                  <c:v>12.951406651307888</c:v>
                </c:pt>
                <c:pt idx="16">
                  <c:v>10.042914884195699</c:v>
                </c:pt>
                <c:pt idx="17">
                  <c:v>18.292404553919116</c:v>
                </c:pt>
                <c:pt idx="18">
                  <c:v>16.51798332038328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E29-49E2-8F43-543342565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'PBEsol-D3 C9 TZVP'!$C$12:$C$30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'PBEsol-D3 C9 TZVP'!$F$12:$F$30</c:f>
              <c:numCache>
                <c:formatCode>0.0</c:formatCode>
                <c:ptCount val="19"/>
                <c:pt idx="0">
                  <c:v>0</c:v>
                </c:pt>
                <c:pt idx="1">
                  <c:v>3.5665014103467518</c:v>
                </c:pt>
                <c:pt idx="2">
                  <c:v>4.3556662974596492</c:v>
                </c:pt>
                <c:pt idx="3">
                  <c:v>8.4056449985452169</c:v>
                </c:pt>
                <c:pt idx="4">
                  <c:v>10.782521931809107</c:v>
                </c:pt>
                <c:pt idx="5">
                  <c:v>11.422532791674394</c:v>
                </c:pt>
                <c:pt idx="6">
                  <c:v>8.4304240328944449</c:v>
                </c:pt>
                <c:pt idx="7">
                  <c:v>12.092926831605915</c:v>
                </c:pt>
                <c:pt idx="8">
                  <c:v>11.982893256207319</c:v>
                </c:pt>
                <c:pt idx="9">
                  <c:v>9.4308648327017313</c:v>
                </c:pt>
                <c:pt idx="10">
                  <c:v>9.9336212714850447</c:v>
                </c:pt>
                <c:pt idx="11">
                  <c:v>12.958578600243202</c:v>
                </c:pt>
                <c:pt idx="12">
                  <c:v>10.42416337974543</c:v>
                </c:pt>
                <c:pt idx="13">
                  <c:v>12.440321529332719</c:v>
                </c:pt>
                <c:pt idx="14">
                  <c:v>9.7510425164869829</c:v>
                </c:pt>
                <c:pt idx="15">
                  <c:v>8.320624197870135</c:v>
                </c:pt>
                <c:pt idx="16">
                  <c:v>6.4883276297649495</c:v>
                </c:pt>
                <c:pt idx="17">
                  <c:v>11.659604999583085</c:v>
                </c:pt>
                <c:pt idx="18">
                  <c:v>10.943927727755161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459-49B2-99CC-5D57F9101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'PBEsol-D3 C9 TZV2PX'!$B$12:$B$30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'PBEsol-D3 C9 TZV2PX'!$E$12:$E$30</c:f>
              <c:numCache>
                <c:formatCode>0.00</c:formatCode>
                <c:ptCount val="19"/>
                <c:pt idx="0">
                  <c:v>26.81099082608327</c:v>
                </c:pt>
                <c:pt idx="1">
                  <c:v>24.019848591710083</c:v>
                </c:pt>
                <c:pt idx="2">
                  <c:v>22.90380683324026</c:v>
                </c:pt>
                <c:pt idx="3">
                  <c:v>17.895809323044819</c:v>
                </c:pt>
                <c:pt idx="4">
                  <c:v>17.456282890442246</c:v>
                </c:pt>
                <c:pt idx="5">
                  <c:v>15.293083087698681</c:v>
                </c:pt>
                <c:pt idx="6">
                  <c:v>18.400727218053831</c:v>
                </c:pt>
                <c:pt idx="7">
                  <c:v>15.10122397622589</c:v>
                </c:pt>
                <c:pt idx="8">
                  <c:v>13.210246713715151</c:v>
                </c:pt>
                <c:pt idx="9">
                  <c:v>18.294635358574741</c:v>
                </c:pt>
                <c:pt idx="10">
                  <c:v>16.808380097757265</c:v>
                </c:pt>
                <c:pt idx="11">
                  <c:v>14.986636224462369</c:v>
                </c:pt>
                <c:pt idx="12">
                  <c:v>16.054374180627779</c:v>
                </c:pt>
                <c:pt idx="13">
                  <c:v>14.525536303595343</c:v>
                </c:pt>
                <c:pt idx="14">
                  <c:v>17.262499612785049</c:v>
                </c:pt>
                <c:pt idx="15">
                  <c:v>17.970425592140433</c:v>
                </c:pt>
                <c:pt idx="16">
                  <c:v>19.606439528541987</c:v>
                </c:pt>
                <c:pt idx="17">
                  <c:v>15.987482675047824</c:v>
                </c:pt>
                <c:pt idx="18">
                  <c:v>16.583654007995957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955-402A-9DC6-5AA2C28CB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'PBEsol-D3 C9 TZV2PX'!$C$12:$C$30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'PBEsol-D3 C9 TZV2PX'!$F$12:$F$30</c:f>
              <c:numCache>
                <c:formatCode>0.0</c:formatCode>
                <c:ptCount val="19"/>
                <c:pt idx="0">
                  <c:v>0</c:v>
                </c:pt>
                <c:pt idx="1">
                  <c:v>3.5833622852835174</c:v>
                </c:pt>
                <c:pt idx="2">
                  <c:v>4.0594811053748936</c:v>
                </c:pt>
                <c:pt idx="3">
                  <c:v>8.0705101469615315</c:v>
                </c:pt>
                <c:pt idx="4">
                  <c:v>10.040012522816605</c:v>
                </c:pt>
                <c:pt idx="5">
                  <c:v>10.417189635046896</c:v>
                </c:pt>
                <c:pt idx="6">
                  <c:v>7.9327561992314539</c:v>
                </c:pt>
                <c:pt idx="7">
                  <c:v>11.230348818275136</c:v>
                </c:pt>
                <c:pt idx="8">
                  <c:v>11.80238162984099</c:v>
                </c:pt>
                <c:pt idx="9">
                  <c:v>8.5628871598377838</c:v>
                </c:pt>
                <c:pt idx="10">
                  <c:v>9.5050189239192981</c:v>
                </c:pt>
                <c:pt idx="11">
                  <c:v>12.133270870830128</c:v>
                </c:pt>
                <c:pt idx="12">
                  <c:v>9.7043740207010565</c:v>
                </c:pt>
                <c:pt idx="13">
                  <c:v>11.990763598924799</c:v>
                </c:pt>
                <c:pt idx="14">
                  <c:v>8.7338711235954563</c:v>
                </c:pt>
                <c:pt idx="15">
                  <c:v>7.7433350246661572</c:v>
                </c:pt>
                <c:pt idx="16">
                  <c:v>6.1873397970734025</c:v>
                </c:pt>
                <c:pt idx="17">
                  <c:v>10.563295848650819</c:v>
                </c:pt>
                <c:pt idx="18">
                  <c:v>10.215258228739051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5C6-4C6C-9E46-FAB6E6535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'PBEsol-D3 BJ TZVP'!$B$12:$B$30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'PBEsol-D3 BJ TZVP'!$E$12:$E$30</c:f>
              <c:numCache>
                <c:formatCode>0.00</c:formatCode>
                <c:ptCount val="19"/>
                <c:pt idx="0">
                  <c:v>27.131427401739625</c:v>
                </c:pt>
                <c:pt idx="1">
                  <c:v>24.768135364745312</c:v>
                </c:pt>
                <c:pt idx="2">
                  <c:v>23.504820785000209</c:v>
                </c:pt>
                <c:pt idx="3">
                  <c:v>18.197411040152499</c:v>
                </c:pt>
                <c:pt idx="4">
                  <c:v>18.440209879314043</c:v>
                </c:pt>
                <c:pt idx="5">
                  <c:v>15.24628031258305</c:v>
                </c:pt>
                <c:pt idx="6">
                  <c:v>18.586464386632993</c:v>
                </c:pt>
                <c:pt idx="7">
                  <c:v>15.040536929253424</c:v>
                </c:pt>
                <c:pt idx="8">
                  <c:v>13.243618953359681</c:v>
                </c:pt>
                <c:pt idx="9">
                  <c:v>18.516891522891218</c:v>
                </c:pt>
                <c:pt idx="10">
                  <c:v>16.894316352032632</c:v>
                </c:pt>
                <c:pt idx="11">
                  <c:v>14.989205831401854</c:v>
                </c:pt>
                <c:pt idx="12">
                  <c:v>16.230719585582417</c:v>
                </c:pt>
                <c:pt idx="13">
                  <c:v>14.497506104674898</c:v>
                </c:pt>
                <c:pt idx="14">
                  <c:v>17.297098966578929</c:v>
                </c:pt>
                <c:pt idx="15">
                  <c:v>18.129769950618236</c:v>
                </c:pt>
                <c:pt idx="16">
                  <c:v>19.809293434718047</c:v>
                </c:pt>
                <c:pt idx="17">
                  <c:v>15.939476123118158</c:v>
                </c:pt>
                <c:pt idx="18">
                  <c:v>16.811201390905008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74D-4FE7-9C1C-32D1C4050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'PBEsol-D3 BJ TZVP'!$C$12:$C$30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'PBEsol-D3 BJ TZVP'!$F$12:$F$30</c:f>
              <c:numCache>
                <c:formatCode>0.0</c:formatCode>
                <c:ptCount val="19"/>
                <c:pt idx="0">
                  <c:v>0</c:v>
                </c:pt>
                <c:pt idx="1">
                  <c:v>4.3545172676164787</c:v>
                </c:pt>
                <c:pt idx="2">
                  <c:v>5.6973871455353438</c:v>
                </c:pt>
                <c:pt idx="3">
                  <c:v>11.618082953505638</c:v>
                </c:pt>
                <c:pt idx="4">
                  <c:v>14.743412775193876</c:v>
                </c:pt>
                <c:pt idx="5">
                  <c:v>15.671510849725319</c:v>
                </c:pt>
                <c:pt idx="6">
                  <c:v>11.542480342170199</c:v>
                </c:pt>
                <c:pt idx="7">
                  <c:v>17.29386722988718</c:v>
                </c:pt>
                <c:pt idx="8">
                  <c:v>17.320289990983483</c:v>
                </c:pt>
                <c:pt idx="9">
                  <c:v>12.984034222367031</c:v>
                </c:pt>
                <c:pt idx="10">
                  <c:v>13.950891527893194</c:v>
                </c:pt>
                <c:pt idx="11">
                  <c:v>17.457622917729708</c:v>
                </c:pt>
                <c:pt idx="12">
                  <c:v>14.869750676226664</c:v>
                </c:pt>
                <c:pt idx="13">
                  <c:v>17.403021034194555</c:v>
                </c:pt>
                <c:pt idx="14">
                  <c:v>13.361714180339714</c:v>
                </c:pt>
                <c:pt idx="15">
                  <c:v>11.764896282447806</c:v>
                </c:pt>
                <c:pt idx="16">
                  <c:v>9.2059922711541944</c:v>
                </c:pt>
                <c:pt idx="17">
                  <c:v>15.811598435179038</c:v>
                </c:pt>
                <c:pt idx="18">
                  <c:v>15.112917726221315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507-4163-8F89-B36AB10DA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'revPBE-D3 TZVP'!$B$12:$B$30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'revPBE-D3 TZVP'!$E$12:$E$30</c:f>
              <c:numCache>
                <c:formatCode>0.00</c:formatCode>
                <c:ptCount val="19"/>
                <c:pt idx="0">
                  <c:v>26.94784460259924</c:v>
                </c:pt>
                <c:pt idx="1">
                  <c:v>24.779879344459847</c:v>
                </c:pt>
                <c:pt idx="2">
                  <c:v>23.624818352739915</c:v>
                </c:pt>
                <c:pt idx="3">
                  <c:v>18.410650015772038</c:v>
                </c:pt>
                <c:pt idx="4">
                  <c:v>18.431120461977269</c:v>
                </c:pt>
                <c:pt idx="5">
                  <c:v>15.236227690135179</c:v>
                </c:pt>
                <c:pt idx="6">
                  <c:v>18.549237841891959</c:v>
                </c:pt>
                <c:pt idx="7">
                  <c:v>15.008958860051029</c:v>
                </c:pt>
                <c:pt idx="8">
                  <c:v>13.281978951874045</c:v>
                </c:pt>
                <c:pt idx="9">
                  <c:v>18.514480228472966</c:v>
                </c:pt>
                <c:pt idx="10">
                  <c:v>17.001853181275752</c:v>
                </c:pt>
                <c:pt idx="11">
                  <c:v>14.973577000176762</c:v>
                </c:pt>
                <c:pt idx="12">
                  <c:v>16.225551521504851</c:v>
                </c:pt>
                <c:pt idx="13">
                  <c:v>14.569865068800992</c:v>
                </c:pt>
                <c:pt idx="14">
                  <c:v>17.358306144952117</c:v>
                </c:pt>
                <c:pt idx="15">
                  <c:v>18.170637509804301</c:v>
                </c:pt>
                <c:pt idx="16">
                  <c:v>19.87129953067338</c:v>
                </c:pt>
                <c:pt idx="17">
                  <c:v>15.926179049193346</c:v>
                </c:pt>
                <c:pt idx="18">
                  <c:v>16.753898092754643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7A3-4D32-A5B0-4229B547D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'revPBE-D3 TZVP'!$C$12:$C$30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'revPBE-D3 TZVP'!$F$12:$F$30</c:f>
              <c:numCache>
                <c:formatCode>0.0</c:formatCode>
                <c:ptCount val="19"/>
                <c:pt idx="0">
                  <c:v>0</c:v>
                </c:pt>
                <c:pt idx="1">
                  <c:v>4.9870622636867825</c:v>
                </c:pt>
                <c:pt idx="2">
                  <c:v>6.3714858368590965</c:v>
                </c:pt>
                <c:pt idx="3">
                  <c:v>12.044967641352935</c:v>
                </c:pt>
                <c:pt idx="4">
                  <c:v>15.054165968328231</c:v>
                </c:pt>
                <c:pt idx="5">
                  <c:v>16.18055718186249</c:v>
                </c:pt>
                <c:pt idx="6">
                  <c:v>11.966961524703231</c:v>
                </c:pt>
                <c:pt idx="7">
                  <c:v>17.635689605462687</c:v>
                </c:pt>
                <c:pt idx="8">
                  <c:v>17.081488866153784</c:v>
                </c:pt>
                <c:pt idx="9">
                  <c:v>13.394495883543591</c:v>
                </c:pt>
                <c:pt idx="10">
                  <c:v>13.916484935798943</c:v>
                </c:pt>
                <c:pt idx="11">
                  <c:v>18.06826048957058</c:v>
                </c:pt>
                <c:pt idx="12">
                  <c:v>15.245970096712913</c:v>
                </c:pt>
                <c:pt idx="13">
                  <c:v>17.504385411395802</c:v>
                </c:pt>
                <c:pt idx="14">
                  <c:v>14.001719009768648</c:v>
                </c:pt>
                <c:pt idx="15">
                  <c:v>12.082863855279268</c:v>
                </c:pt>
                <c:pt idx="16">
                  <c:v>9.6060982074735382</c:v>
                </c:pt>
                <c:pt idx="17">
                  <c:v>16.358708973637906</c:v>
                </c:pt>
                <c:pt idx="18">
                  <c:v>15.68002722431636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FDA-4A5E-9932-65911D6B1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'revPBE-D3 C9 TZVP'!$B$12:$B$30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'revPBE-D3 C9 TZVP'!$E$12:$E$30</c:f>
              <c:numCache>
                <c:formatCode>0.00</c:formatCode>
                <c:ptCount val="19"/>
                <c:pt idx="0">
                  <c:v>26.863823811665398</c:v>
                </c:pt>
                <c:pt idx="1">
                  <c:v>24.105022400737056</c:v>
                </c:pt>
                <c:pt idx="2">
                  <c:v>23.434968262477753</c:v>
                </c:pt>
                <c:pt idx="3">
                  <c:v>18.200331565981166</c:v>
                </c:pt>
                <c:pt idx="4">
                  <c:v>18.329778272455517</c:v>
                </c:pt>
                <c:pt idx="5">
                  <c:v>15.228166940971994</c:v>
                </c:pt>
                <c:pt idx="6">
                  <c:v>18.523157440345106</c:v>
                </c:pt>
                <c:pt idx="7">
                  <c:v>15.002615174613071</c:v>
                </c:pt>
                <c:pt idx="8">
                  <c:v>13.275440229108483</c:v>
                </c:pt>
                <c:pt idx="9">
                  <c:v>18.486588025320309</c:v>
                </c:pt>
                <c:pt idx="10">
                  <c:v>16.949380088698316</c:v>
                </c:pt>
                <c:pt idx="11">
                  <c:v>14.957626356829103</c:v>
                </c:pt>
                <c:pt idx="12">
                  <c:v>16.215582991537378</c:v>
                </c:pt>
                <c:pt idx="13">
                  <c:v>14.561617673200329</c:v>
                </c:pt>
                <c:pt idx="14">
                  <c:v>17.346348372962311</c:v>
                </c:pt>
                <c:pt idx="15">
                  <c:v>18.14301853262058</c:v>
                </c:pt>
                <c:pt idx="16">
                  <c:v>19.84418857661106</c:v>
                </c:pt>
                <c:pt idx="17">
                  <c:v>15.916688085996997</c:v>
                </c:pt>
                <c:pt idx="18">
                  <c:v>16.736540502893501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A24-47E5-9993-33AFAD50B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'revPBE-D3 C9 TZVP'!$C$12:$C$30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'revPBE-D3 C9 TZVP'!$F$12:$F$30</c:f>
              <c:numCache>
                <c:formatCode>0.0</c:formatCode>
                <c:ptCount val="19"/>
                <c:pt idx="0">
                  <c:v>0</c:v>
                </c:pt>
                <c:pt idx="1">
                  <c:v>4.741573839941406</c:v>
                </c:pt>
                <c:pt idx="2">
                  <c:v>5.9336301778847202</c:v>
                </c:pt>
                <c:pt idx="3">
                  <c:v>10.988813033998749</c:v>
                </c:pt>
                <c:pt idx="4">
                  <c:v>13.901727611328903</c:v>
                </c:pt>
                <c:pt idx="5">
                  <c:v>14.820025570601135</c:v>
                </c:pt>
                <c:pt idx="6">
                  <c:v>10.930243437366221</c:v>
                </c:pt>
                <c:pt idx="7">
                  <c:v>16.11436474987957</c:v>
                </c:pt>
                <c:pt idx="8">
                  <c:v>15.536689423167475</c:v>
                </c:pt>
                <c:pt idx="9">
                  <c:v>12.227160049462078</c:v>
                </c:pt>
                <c:pt idx="10">
                  <c:v>12.704372479791733</c:v>
                </c:pt>
                <c:pt idx="11">
                  <c:v>16.689920284208643</c:v>
                </c:pt>
                <c:pt idx="12">
                  <c:v>13.872268032524055</c:v>
                </c:pt>
                <c:pt idx="13">
                  <c:v>16.017196652999107</c:v>
                </c:pt>
                <c:pt idx="14">
                  <c:v>12.798284861078638</c:v>
                </c:pt>
                <c:pt idx="15">
                  <c:v>10.949773029718363</c:v>
                </c:pt>
                <c:pt idx="16">
                  <c:v>8.6922404331970746</c:v>
                </c:pt>
                <c:pt idx="17">
                  <c:v>15.02114719405218</c:v>
                </c:pt>
                <c:pt idx="18">
                  <c:v>14.365554925934022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BF0-4B6B-B5ED-F31A707FC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'revPBE-D3 BJ TZVP'!$B$12:$B$30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'revPBE-D3 BJ TZVP'!$E$12:$E$30</c:f>
              <c:numCache>
                <c:formatCode>0.00</c:formatCode>
                <c:ptCount val="19"/>
                <c:pt idx="0">
                  <c:v>27.262585333962033</c:v>
                </c:pt>
                <c:pt idx="1">
                  <c:v>25.110976942463779</c:v>
                </c:pt>
                <c:pt idx="2">
                  <c:v>24.036065720017803</c:v>
                </c:pt>
                <c:pt idx="3">
                  <c:v>18.541308905995272</c:v>
                </c:pt>
                <c:pt idx="4">
                  <c:v>18.961374320031489</c:v>
                </c:pt>
                <c:pt idx="5">
                  <c:v>15.540803968652778</c:v>
                </c:pt>
                <c:pt idx="6">
                  <c:v>18.951823173019328</c:v>
                </c:pt>
                <c:pt idx="7">
                  <c:v>15.102457741418652</c:v>
                </c:pt>
                <c:pt idx="8">
                  <c:v>13.346212600881763</c:v>
                </c:pt>
                <c:pt idx="9">
                  <c:v>18.768864522190828</c:v>
                </c:pt>
                <c:pt idx="10">
                  <c:v>17.160047595912388</c:v>
                </c:pt>
                <c:pt idx="11">
                  <c:v>15.05128993028258</c:v>
                </c:pt>
                <c:pt idx="12">
                  <c:v>16.321902247481962</c:v>
                </c:pt>
                <c:pt idx="13">
                  <c:v>14.627746253361687</c:v>
                </c:pt>
                <c:pt idx="14">
                  <c:v>17.46436329722475</c:v>
                </c:pt>
                <c:pt idx="15">
                  <c:v>18.355061940301798</c:v>
                </c:pt>
                <c:pt idx="16">
                  <c:v>20.113040690468505</c:v>
                </c:pt>
                <c:pt idx="17">
                  <c:v>16.023253422503622</c:v>
                </c:pt>
                <c:pt idx="18">
                  <c:v>16.991073349617547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8B2-4FAC-895A-EFE23DC4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'PBE-D3 TZVP'!$B$12:$B$30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'PBE-D3 TZVP'!$E$12:$E$30</c:f>
              <c:numCache>
                <c:formatCode>0.00</c:formatCode>
                <c:ptCount val="19"/>
                <c:pt idx="0">
                  <c:v>26.234272055937115</c:v>
                </c:pt>
                <c:pt idx="1">
                  <c:v>23.840672712738751</c:v>
                </c:pt>
                <c:pt idx="2">
                  <c:v>22.887537703391853</c:v>
                </c:pt>
                <c:pt idx="3">
                  <c:v>17.976681987388766</c:v>
                </c:pt>
                <c:pt idx="4">
                  <c:v>17.612483140145045</c:v>
                </c:pt>
                <c:pt idx="5">
                  <c:v>15.264134146454108</c:v>
                </c:pt>
                <c:pt idx="6">
                  <c:v>18.262045231523039</c:v>
                </c:pt>
                <c:pt idx="7">
                  <c:v>14.973122371910282</c:v>
                </c:pt>
                <c:pt idx="8">
                  <c:v>13.171686623776353</c:v>
                </c:pt>
                <c:pt idx="9">
                  <c:v>18.247430675655803</c:v>
                </c:pt>
                <c:pt idx="10">
                  <c:v>16.738952096372209</c:v>
                </c:pt>
                <c:pt idx="11">
                  <c:v>14.892574860375161</c:v>
                </c:pt>
                <c:pt idx="12">
                  <c:v>16.020975969451371</c:v>
                </c:pt>
                <c:pt idx="13">
                  <c:v>14.418823331455789</c:v>
                </c:pt>
                <c:pt idx="14">
                  <c:v>17.205694351079035</c:v>
                </c:pt>
                <c:pt idx="15">
                  <c:v>17.845686666553696</c:v>
                </c:pt>
                <c:pt idx="16">
                  <c:v>19.386313275959093</c:v>
                </c:pt>
                <c:pt idx="17">
                  <c:v>15.875275852927407</c:v>
                </c:pt>
                <c:pt idx="18">
                  <c:v>16.547446357717821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93C-4C27-8E90-DBDC68C26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'revPBE-D3 BJ TZVP'!$C$12:$C$30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'revPBE-D3 BJ TZVP'!$F$12:$F$30</c:f>
              <c:numCache>
                <c:formatCode>0.0</c:formatCode>
                <c:ptCount val="19"/>
                <c:pt idx="0">
                  <c:v>0</c:v>
                </c:pt>
                <c:pt idx="1">
                  <c:v>5.6303157973214892</c:v>
                </c:pt>
                <c:pt idx="2">
                  <c:v>7.8343133116170307</c:v>
                </c:pt>
                <c:pt idx="3">
                  <c:v>14.435713786541225</c:v>
                </c:pt>
                <c:pt idx="4">
                  <c:v>18.193408227735411</c:v>
                </c:pt>
                <c:pt idx="5">
                  <c:v>19.094650471626483</c:v>
                </c:pt>
                <c:pt idx="6">
                  <c:v>14.416515989802514</c:v>
                </c:pt>
                <c:pt idx="7">
                  <c:v>21.663172933354829</c:v>
                </c:pt>
                <c:pt idx="8">
                  <c:v>20.939600167086457</c:v>
                </c:pt>
                <c:pt idx="9">
                  <c:v>16.115852218300518</c:v>
                </c:pt>
                <c:pt idx="10">
                  <c:v>16.776271522574667</c:v>
                </c:pt>
                <c:pt idx="11">
                  <c:v>21.472979154482498</c:v>
                </c:pt>
                <c:pt idx="12">
                  <c:v>18.821337346534445</c:v>
                </c:pt>
                <c:pt idx="13">
                  <c:v>21.240188419213883</c:v>
                </c:pt>
                <c:pt idx="14">
                  <c:v>17.045358628565506</c:v>
                </c:pt>
                <c:pt idx="15">
                  <c:v>14.856192635889025</c:v>
                </c:pt>
                <c:pt idx="16">
                  <c:v>11.885051019444226</c:v>
                </c:pt>
                <c:pt idx="17">
                  <c:v>19.577505571157815</c:v>
                </c:pt>
                <c:pt idx="18">
                  <c:v>19.020221828477908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940-4592-A471-294DADD82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'RPBE-D3 TZVP'!$B$12:$B$30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'RPBE-D3 TZVP'!$E$12:$E$30</c:f>
              <c:numCache>
                <c:formatCode>0.00</c:formatCode>
                <c:ptCount val="19"/>
                <c:pt idx="0">
                  <c:v>26.446455766623384</c:v>
                </c:pt>
                <c:pt idx="1">
                  <c:v>23.97131874261537</c:v>
                </c:pt>
                <c:pt idx="2">
                  <c:v>23.096013842226363</c:v>
                </c:pt>
                <c:pt idx="3">
                  <c:v>18.04804921991791</c:v>
                </c:pt>
                <c:pt idx="4">
                  <c:v>17.811875688677944</c:v>
                </c:pt>
                <c:pt idx="5">
                  <c:v>15.325782802748934</c:v>
                </c:pt>
                <c:pt idx="6">
                  <c:v>18.327301334190768</c:v>
                </c:pt>
                <c:pt idx="7">
                  <c:v>14.99584450777672</c:v>
                </c:pt>
                <c:pt idx="8">
                  <c:v>13.193179822137106</c:v>
                </c:pt>
                <c:pt idx="9">
                  <c:v>18.303964870412351</c:v>
                </c:pt>
                <c:pt idx="10">
                  <c:v>16.885099137906014</c:v>
                </c:pt>
                <c:pt idx="11">
                  <c:v>14.899678541391053</c:v>
                </c:pt>
                <c:pt idx="12">
                  <c:v>16.027852990557939</c:v>
                </c:pt>
                <c:pt idx="13">
                  <c:v>14.45766707144846</c:v>
                </c:pt>
                <c:pt idx="14">
                  <c:v>17.249809497955411</c:v>
                </c:pt>
                <c:pt idx="15">
                  <c:v>17.958793936793374</c:v>
                </c:pt>
                <c:pt idx="16">
                  <c:v>19.511431357055052</c:v>
                </c:pt>
                <c:pt idx="17">
                  <c:v>16.29615404160149</c:v>
                </c:pt>
                <c:pt idx="18">
                  <c:v>16.661864743281818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603-4874-8AC9-0E45EC9B8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'RPBE-D3 TZVP'!$C$12:$C$30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'RPBE-D3 TZVP'!$F$12:$F$30</c:f>
              <c:numCache>
                <c:formatCode>0.0</c:formatCode>
                <c:ptCount val="19"/>
                <c:pt idx="0">
                  <c:v>0</c:v>
                </c:pt>
                <c:pt idx="1">
                  <c:v>3.2843309828724445</c:v>
                </c:pt>
                <c:pt idx="2">
                  <c:v>4.317465147703099</c:v>
                </c:pt>
                <c:pt idx="3">
                  <c:v>9.517375007753385</c:v>
                </c:pt>
                <c:pt idx="4">
                  <c:v>12.377320814644648</c:v>
                </c:pt>
                <c:pt idx="5">
                  <c:v>13.042524179074661</c:v>
                </c:pt>
                <c:pt idx="6">
                  <c:v>9.5911869655252531</c:v>
                </c:pt>
                <c:pt idx="7">
                  <c:v>14.300374494806233</c:v>
                </c:pt>
                <c:pt idx="8">
                  <c:v>14.176790505168439</c:v>
                </c:pt>
                <c:pt idx="9">
                  <c:v>10.765038567180122</c:v>
                </c:pt>
                <c:pt idx="10">
                  <c:v>11.497527731349795</c:v>
                </c:pt>
                <c:pt idx="11">
                  <c:v>15.193822463937892</c:v>
                </c:pt>
                <c:pt idx="12">
                  <c:v>12.433433600170952</c:v>
                </c:pt>
                <c:pt idx="13">
                  <c:v>14.640836532318206</c:v>
                </c:pt>
                <c:pt idx="14">
                  <c:v>11.047505276311501</c:v>
                </c:pt>
                <c:pt idx="15">
                  <c:v>9.6676377157522282</c:v>
                </c:pt>
                <c:pt idx="16">
                  <c:v>7.4974013703064069</c:v>
                </c:pt>
                <c:pt idx="17">
                  <c:v>12.82883228880671</c:v>
                </c:pt>
                <c:pt idx="18">
                  <c:v>12.866457612799321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27-49E9-8B96-178AF0408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'RPBE-D3 C9 TZVP'!$B$12:$B$30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'RPBE-D3 C9 TZVP'!$E$12:$E$30</c:f>
              <c:numCache>
                <c:formatCode>0.00</c:formatCode>
                <c:ptCount val="19"/>
                <c:pt idx="0">
                  <c:v>26.389099773180639</c:v>
                </c:pt>
                <c:pt idx="1">
                  <c:v>23.904352768246934</c:v>
                </c:pt>
                <c:pt idx="2">
                  <c:v>22.964919757172275</c:v>
                </c:pt>
                <c:pt idx="3">
                  <c:v>18.024158247927812</c:v>
                </c:pt>
                <c:pt idx="4">
                  <c:v>17.442738939000144</c:v>
                </c:pt>
                <c:pt idx="5">
                  <c:v>15.315510512617866</c:v>
                </c:pt>
                <c:pt idx="6">
                  <c:v>18.340813443045942</c:v>
                </c:pt>
                <c:pt idx="7">
                  <c:v>14.989602718146937</c:v>
                </c:pt>
                <c:pt idx="8">
                  <c:v>13.186381763903668</c:v>
                </c:pt>
                <c:pt idx="9">
                  <c:v>18.286743159420777</c:v>
                </c:pt>
                <c:pt idx="10">
                  <c:v>16.769477507784618</c:v>
                </c:pt>
                <c:pt idx="11">
                  <c:v>14.89119842084909</c:v>
                </c:pt>
                <c:pt idx="12">
                  <c:v>16.00431597791512</c:v>
                </c:pt>
                <c:pt idx="13">
                  <c:v>14.446445431515391</c:v>
                </c:pt>
                <c:pt idx="14">
                  <c:v>17.615432797587843</c:v>
                </c:pt>
                <c:pt idx="15">
                  <c:v>17.934021664623227</c:v>
                </c:pt>
                <c:pt idx="16">
                  <c:v>19.480630154623658</c:v>
                </c:pt>
                <c:pt idx="17">
                  <c:v>16.273035403186846</c:v>
                </c:pt>
                <c:pt idx="18">
                  <c:v>16.622102126934113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677-4F18-8577-84E8AA458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'RPBE-D3 C9 TZVP'!$C$12:$C$30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'RPBE-D3 C9 TZVP'!$F$12:$F$30</c:f>
              <c:numCache>
                <c:formatCode>0.0</c:formatCode>
                <c:ptCount val="19"/>
                <c:pt idx="0">
                  <c:v>0</c:v>
                </c:pt>
                <c:pt idx="1">
                  <c:v>2.9440791650816265</c:v>
                </c:pt>
                <c:pt idx="2">
                  <c:v>3.8635252179063801</c:v>
                </c:pt>
                <c:pt idx="3">
                  <c:v>8.4696271950315882</c:v>
                </c:pt>
                <c:pt idx="4">
                  <c:v>11.235994694527399</c:v>
                </c:pt>
                <c:pt idx="5">
                  <c:v>11.759955519260869</c:v>
                </c:pt>
                <c:pt idx="6">
                  <c:v>8.5769788986432669</c:v>
                </c:pt>
                <c:pt idx="7">
                  <c:v>12.849853127127991</c:v>
                </c:pt>
                <c:pt idx="8">
                  <c:v>12.69414324828819</c:v>
                </c:pt>
                <c:pt idx="9">
                  <c:v>9.6575759205110216</c:v>
                </c:pt>
                <c:pt idx="10">
                  <c:v>10.336886804336006</c:v>
                </c:pt>
                <c:pt idx="11">
                  <c:v>13.858885594375495</c:v>
                </c:pt>
                <c:pt idx="12">
                  <c:v>11.116791923087884</c:v>
                </c:pt>
                <c:pt idx="13">
                  <c:v>13.2161568924957</c:v>
                </c:pt>
                <c:pt idx="14">
                  <c:v>9.3347660818622842</c:v>
                </c:pt>
                <c:pt idx="15">
                  <c:v>8.5907860977707617</c:v>
                </c:pt>
                <c:pt idx="16">
                  <c:v>6.613090523127986</c:v>
                </c:pt>
                <c:pt idx="17">
                  <c:v>11.571931729994244</c:v>
                </c:pt>
                <c:pt idx="18">
                  <c:v>11.630878993131851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44C-4D17-B63C-8A17FC033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'RPBE-D3 C9 TZV2PX'!$B$12:$B$30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'RPBE-D3 C9 TZV2PX'!$E$12:$E$30</c:f>
              <c:numCache>
                <c:formatCode>0.00</c:formatCode>
                <c:ptCount val="19"/>
                <c:pt idx="0">
                  <c:v>26.197887269375894</c:v>
                </c:pt>
                <c:pt idx="1">
                  <c:v>23.527807652620012</c:v>
                </c:pt>
                <c:pt idx="2">
                  <c:v>22.740659939508692</c:v>
                </c:pt>
                <c:pt idx="3">
                  <c:v>17.859520020383904</c:v>
                </c:pt>
                <c:pt idx="4">
                  <c:v>17.532071061472561</c:v>
                </c:pt>
                <c:pt idx="5">
                  <c:v>15.31189181576916</c:v>
                </c:pt>
                <c:pt idx="6">
                  <c:v>18.191597212715006</c:v>
                </c:pt>
                <c:pt idx="7">
                  <c:v>15.080692992897257</c:v>
                </c:pt>
                <c:pt idx="8">
                  <c:v>13.223439778191736</c:v>
                </c:pt>
                <c:pt idx="9">
                  <c:v>18.26623079793502</c:v>
                </c:pt>
                <c:pt idx="10">
                  <c:v>16.809384703223063</c:v>
                </c:pt>
                <c:pt idx="11">
                  <c:v>14.959887216419183</c:v>
                </c:pt>
                <c:pt idx="12">
                  <c:v>15.957778823017001</c:v>
                </c:pt>
                <c:pt idx="13">
                  <c:v>14.447319776938123</c:v>
                </c:pt>
                <c:pt idx="14">
                  <c:v>17.251892206945637</c:v>
                </c:pt>
                <c:pt idx="15">
                  <c:v>17.855370621933218</c:v>
                </c:pt>
                <c:pt idx="16">
                  <c:v>19.426472511075161</c:v>
                </c:pt>
                <c:pt idx="17">
                  <c:v>15.978039243161543</c:v>
                </c:pt>
                <c:pt idx="18">
                  <c:v>16.556170410247933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C96-4CE5-B7D3-DA8F111C6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'RPBE-D3 C9 TZV2PX'!$C$12:$C$30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'RPBE-D3 C9 TZV2PX'!$F$12:$F$30</c:f>
              <c:numCache>
                <c:formatCode>0.0</c:formatCode>
                <c:ptCount val="19"/>
                <c:pt idx="0">
                  <c:v>0</c:v>
                </c:pt>
                <c:pt idx="1">
                  <c:v>2.9344836614071514</c:v>
                </c:pt>
                <c:pt idx="2">
                  <c:v>3.5300016956858098</c:v>
                </c:pt>
                <c:pt idx="3">
                  <c:v>7.9583007807011823</c:v>
                </c:pt>
                <c:pt idx="4">
                  <c:v>10.177190738936021</c:v>
                </c:pt>
                <c:pt idx="5">
                  <c:v>10.604163328280659</c:v>
                </c:pt>
                <c:pt idx="6">
                  <c:v>7.8910332737104758</c:v>
                </c:pt>
                <c:pt idx="7">
                  <c:v>11.642006310414194</c:v>
                </c:pt>
                <c:pt idx="8">
                  <c:v>12.193933598965234</c:v>
                </c:pt>
                <c:pt idx="9">
                  <c:v>8.5026779569653339</c:v>
                </c:pt>
                <c:pt idx="10">
                  <c:v>9.6365206227239852</c:v>
                </c:pt>
                <c:pt idx="11">
                  <c:v>12.656933759909329</c:v>
                </c:pt>
                <c:pt idx="12">
                  <c:v>10.071457942450026</c:v>
                </c:pt>
                <c:pt idx="13">
                  <c:v>12.453020610035566</c:v>
                </c:pt>
                <c:pt idx="14">
                  <c:v>8.6318914929607136</c:v>
                </c:pt>
                <c:pt idx="15">
                  <c:v>7.7440910521756745</c:v>
                </c:pt>
                <c:pt idx="16">
                  <c:v>6.1665601477010528</c:v>
                </c:pt>
                <c:pt idx="17">
                  <c:v>10.656516629201759</c:v>
                </c:pt>
                <c:pt idx="18">
                  <c:v>10.589525579873822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0D2-4506-AD69-62DA4BD9C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'RPBE-D3 BJ TZVP'!$B$12:$B$30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'RPBE-D3 BJ TZVP'!$E$12:$E$30</c:f>
              <c:numCache>
                <c:formatCode>0.00</c:formatCode>
                <c:ptCount val="19"/>
                <c:pt idx="0">
                  <c:v>28.533415127902181</c:v>
                </c:pt>
                <c:pt idx="1">
                  <c:v>26.952523786318167</c:v>
                </c:pt>
                <c:pt idx="2">
                  <c:v>25.54726536888856</c:v>
                </c:pt>
                <c:pt idx="3">
                  <c:v>19.618327161673275</c:v>
                </c:pt>
                <c:pt idx="4">
                  <c:v>21.591104276331897</c:v>
                </c:pt>
                <c:pt idx="5">
                  <c:v>16.804579902141608</c:v>
                </c:pt>
                <c:pt idx="6">
                  <c:v>20.005821268865539</c:v>
                </c:pt>
                <c:pt idx="7">
                  <c:v>15.702515316924785</c:v>
                </c:pt>
                <c:pt idx="8">
                  <c:v>13.7436133600511</c:v>
                </c:pt>
                <c:pt idx="9">
                  <c:v>19.715266545510477</c:v>
                </c:pt>
                <c:pt idx="10">
                  <c:v>18.174396078576894</c:v>
                </c:pt>
                <c:pt idx="11">
                  <c:v>15.625648285105623</c:v>
                </c:pt>
                <c:pt idx="12">
                  <c:v>17.376975025066184</c:v>
                </c:pt>
                <c:pt idx="13">
                  <c:v>15.078592932567787</c:v>
                </c:pt>
                <c:pt idx="14">
                  <c:v>18.781274549033309</c:v>
                </c:pt>
                <c:pt idx="15">
                  <c:v>19.264387010091983</c:v>
                </c:pt>
                <c:pt idx="16">
                  <c:v>21.253949042876339</c:v>
                </c:pt>
                <c:pt idx="17">
                  <c:v>17.584009985209018</c:v>
                </c:pt>
                <c:pt idx="18">
                  <c:v>18.082607830664731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7E6-4F07-8D19-D609EFF0F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'RPBE-D3 BJ TZVP'!$C$12:$C$30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'RPBE-D3 BJ TZVP'!$F$12:$F$30</c:f>
              <c:numCache>
                <c:formatCode>0.0</c:formatCode>
                <c:ptCount val="19"/>
                <c:pt idx="0">
                  <c:v>0</c:v>
                </c:pt>
                <c:pt idx="1">
                  <c:v>4.1553383524572904</c:v>
                </c:pt>
                <c:pt idx="2">
                  <c:v>6.9217233868866206</c:v>
                </c:pt>
                <c:pt idx="3">
                  <c:v>12.456747721079624</c:v>
                </c:pt>
                <c:pt idx="4">
                  <c:v>16.119692246698367</c:v>
                </c:pt>
                <c:pt idx="5">
                  <c:v>18.300043140850008</c:v>
                </c:pt>
                <c:pt idx="6">
                  <c:v>13.468050120789448</c:v>
                </c:pt>
                <c:pt idx="7">
                  <c:v>20.652249051074101</c:v>
                </c:pt>
                <c:pt idx="8">
                  <c:v>18.409720023445061</c:v>
                </c:pt>
                <c:pt idx="9">
                  <c:v>16.642200034698909</c:v>
                </c:pt>
                <c:pt idx="10">
                  <c:v>15.037736470042045</c:v>
                </c:pt>
                <c:pt idx="11">
                  <c:v>21.205131252700159</c:v>
                </c:pt>
                <c:pt idx="12">
                  <c:v>17.456644197288316</c:v>
                </c:pt>
                <c:pt idx="13">
                  <c:v>19.329850919684475</c:v>
                </c:pt>
                <c:pt idx="14">
                  <c:v>16.008950003281242</c:v>
                </c:pt>
                <c:pt idx="15">
                  <c:v>14.47497226457847</c:v>
                </c:pt>
                <c:pt idx="16">
                  <c:v>10.688957738245721</c:v>
                </c:pt>
                <c:pt idx="17">
                  <c:v>17.698634109150902</c:v>
                </c:pt>
                <c:pt idx="18">
                  <c:v>17.903156210232801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8C6-4291-A13C-5D08819BE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'SSB-D3 TZVP'!$B$12:$B$30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'SSB-D3 TZVP'!$E$12:$E$30</c:f>
              <c:numCache>
                <c:formatCode>0.00</c:formatCode>
                <c:ptCount val="19"/>
                <c:pt idx="0">
                  <c:v>26.506452426936335</c:v>
                </c:pt>
                <c:pt idx="1">
                  <c:v>23.941101072755398</c:v>
                </c:pt>
                <c:pt idx="2">
                  <c:v>23.218853891628005</c:v>
                </c:pt>
                <c:pt idx="3">
                  <c:v>18.268539492380619</c:v>
                </c:pt>
                <c:pt idx="4">
                  <c:v>17.796555500886118</c:v>
                </c:pt>
                <c:pt idx="5">
                  <c:v>15.619607422058669</c:v>
                </c:pt>
                <c:pt idx="6">
                  <c:v>18.53148868385502</c:v>
                </c:pt>
                <c:pt idx="7">
                  <c:v>15.438684382183608</c:v>
                </c:pt>
                <c:pt idx="8">
                  <c:v>13.483868733656088</c:v>
                </c:pt>
                <c:pt idx="9">
                  <c:v>18.508938448123136</c:v>
                </c:pt>
                <c:pt idx="10">
                  <c:v>17.134942907443843</c:v>
                </c:pt>
                <c:pt idx="11">
                  <c:v>15.260569788066988</c:v>
                </c:pt>
                <c:pt idx="12">
                  <c:v>16.336936234154088</c:v>
                </c:pt>
                <c:pt idx="13">
                  <c:v>14.785075611231081</c:v>
                </c:pt>
                <c:pt idx="14">
                  <c:v>17.645712368095904</c:v>
                </c:pt>
                <c:pt idx="15">
                  <c:v>18.204039490812466</c:v>
                </c:pt>
                <c:pt idx="16">
                  <c:v>19.631814669039581</c:v>
                </c:pt>
                <c:pt idx="17">
                  <c:v>16.318649226421268</c:v>
                </c:pt>
                <c:pt idx="18">
                  <c:v>16.878799208530001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ED1-4A8E-A97C-9A795F9F4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'PBE-D3 TZVP'!$C$12:$C$30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'PBE-D3 TZVP'!$F$12:$F$30</c:f>
              <c:numCache>
                <c:formatCode>0.0</c:formatCode>
                <c:ptCount val="19"/>
                <c:pt idx="0">
                  <c:v>0</c:v>
                </c:pt>
                <c:pt idx="1">
                  <c:v>2.7951072897855798</c:v>
                </c:pt>
                <c:pt idx="2">
                  <c:v>3.7298529076590046</c:v>
                </c:pt>
                <c:pt idx="3">
                  <c:v>9.0208821445143776</c:v>
                </c:pt>
                <c:pt idx="4">
                  <c:v>11.865930943261631</c:v>
                </c:pt>
                <c:pt idx="5">
                  <c:v>12.320324798215932</c:v>
                </c:pt>
                <c:pt idx="6">
                  <c:v>9.0053022281068706</c:v>
                </c:pt>
                <c:pt idx="7">
                  <c:v>13.626173505879787</c:v>
                </c:pt>
                <c:pt idx="8">
                  <c:v>13.91997812616528</c:v>
                </c:pt>
                <c:pt idx="9">
                  <c:v>10.096314794624085</c:v>
                </c:pt>
                <c:pt idx="10">
                  <c:v>11.096413194438806</c:v>
                </c:pt>
                <c:pt idx="11">
                  <c:v>14.497508881161412</c:v>
                </c:pt>
                <c:pt idx="12">
                  <c:v>11.703398328076032</c:v>
                </c:pt>
                <c:pt idx="13">
                  <c:v>14.200215592739879</c:v>
                </c:pt>
                <c:pt idx="14">
                  <c:v>10.172515458837028</c:v>
                </c:pt>
                <c:pt idx="15">
                  <c:v>9.0333483560825698</c:v>
                </c:pt>
                <c:pt idx="16">
                  <c:v>7.0066156320702673</c:v>
                </c:pt>
                <c:pt idx="17">
                  <c:v>12.54500016209184</c:v>
                </c:pt>
                <c:pt idx="18">
                  <c:v>12.224273248838461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67B-4DE4-87CD-B7FA83FD3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'SSB-D3 TZVP'!$C$12:$C$30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'SSB-D3 TZVP'!$F$12:$F$30</c:f>
              <c:numCache>
                <c:formatCode>0.0</c:formatCode>
                <c:ptCount val="19"/>
                <c:pt idx="0">
                  <c:v>0</c:v>
                </c:pt>
                <c:pt idx="1">
                  <c:v>2.0780909959016842</c:v>
                </c:pt>
                <c:pt idx="2">
                  <c:v>3.0191780975851192</c:v>
                </c:pt>
                <c:pt idx="3">
                  <c:v>8.8416091046610408</c:v>
                </c:pt>
                <c:pt idx="4">
                  <c:v>11.609256535469548</c:v>
                </c:pt>
                <c:pt idx="5">
                  <c:v>12.171491126911745</c:v>
                </c:pt>
                <c:pt idx="6">
                  <c:v>8.6590933361917148</c:v>
                </c:pt>
                <c:pt idx="7">
                  <c:v>13.507248312092392</c:v>
                </c:pt>
                <c:pt idx="8">
                  <c:v>14.178408766056016</c:v>
                </c:pt>
                <c:pt idx="9">
                  <c:v>9.6737197566673689</c:v>
                </c:pt>
                <c:pt idx="10">
                  <c:v>11.054749197714481</c:v>
                </c:pt>
                <c:pt idx="11">
                  <c:v>14.380233829528134</c:v>
                </c:pt>
                <c:pt idx="12">
                  <c:v>11.477802011002037</c:v>
                </c:pt>
                <c:pt idx="13">
                  <c:v>14.405422041136148</c:v>
                </c:pt>
                <c:pt idx="14">
                  <c:v>9.4974513907946783</c:v>
                </c:pt>
                <c:pt idx="15">
                  <c:v>8.6772755219210769</c:v>
                </c:pt>
                <c:pt idx="16">
                  <c:v>6.7258798867189729</c:v>
                </c:pt>
                <c:pt idx="17">
                  <c:v>12.234579210637699</c:v>
                </c:pt>
                <c:pt idx="18">
                  <c:v>12.041215460911728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4DF-4588-9F96-2580A4DFD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'SSB-D3 C9 TZVP'!$B$12:$B$30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'SSB-D3 C9 TZVP'!$E$12:$E$30</c:f>
              <c:numCache>
                <c:formatCode>0.00</c:formatCode>
                <c:ptCount val="19"/>
                <c:pt idx="0">
                  <c:v>26.46375990202468</c:v>
                </c:pt>
                <c:pt idx="1">
                  <c:v>24.002718367861956</c:v>
                </c:pt>
                <c:pt idx="2">
                  <c:v>23.087338085924728</c:v>
                </c:pt>
                <c:pt idx="3">
                  <c:v>18.242219968716874</c:v>
                </c:pt>
                <c:pt idx="4">
                  <c:v>17.785492464369437</c:v>
                </c:pt>
                <c:pt idx="5">
                  <c:v>15.610745792191709</c:v>
                </c:pt>
                <c:pt idx="6">
                  <c:v>18.515789214753482</c:v>
                </c:pt>
                <c:pt idx="7">
                  <c:v>15.431846879958142</c:v>
                </c:pt>
                <c:pt idx="8">
                  <c:v>13.478679976849104</c:v>
                </c:pt>
                <c:pt idx="9">
                  <c:v>18.49751746577925</c:v>
                </c:pt>
                <c:pt idx="10">
                  <c:v>17.122254490501994</c:v>
                </c:pt>
                <c:pt idx="11">
                  <c:v>15.254802544824848</c:v>
                </c:pt>
                <c:pt idx="12">
                  <c:v>16.315200184351564</c:v>
                </c:pt>
                <c:pt idx="13">
                  <c:v>14.778152279579432</c:v>
                </c:pt>
                <c:pt idx="14">
                  <c:v>17.635451924414728</c:v>
                </c:pt>
                <c:pt idx="15">
                  <c:v>18.188885621455579</c:v>
                </c:pt>
                <c:pt idx="16">
                  <c:v>19.607881641294192</c:v>
                </c:pt>
                <c:pt idx="17">
                  <c:v>16.310710705988203</c:v>
                </c:pt>
                <c:pt idx="18">
                  <c:v>16.869178661262445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8B-401C-BE6F-CB4BB1BA6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'SSB-D3 C9 TZVP'!$C$12:$C$30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'SSB-D3 C9 TZVP'!$F$12:$F$30</c:f>
              <c:numCache>
                <c:formatCode>0.0</c:formatCode>
                <c:ptCount val="19"/>
                <c:pt idx="0">
                  <c:v>0</c:v>
                </c:pt>
                <c:pt idx="1">
                  <c:v>1.7982636210125158</c:v>
                </c:pt>
                <c:pt idx="2">
                  <c:v>2.5722619126164141</c:v>
                </c:pt>
                <c:pt idx="3">
                  <c:v>7.8025202424467226</c:v>
                </c:pt>
                <c:pt idx="4">
                  <c:v>10.387003854502595</c:v>
                </c:pt>
                <c:pt idx="5">
                  <c:v>10.904410244700156</c:v>
                </c:pt>
                <c:pt idx="6">
                  <c:v>7.6835857613440908</c:v>
                </c:pt>
                <c:pt idx="7">
                  <c:v>12.080230719221833</c:v>
                </c:pt>
                <c:pt idx="8">
                  <c:v>12.702939007632562</c:v>
                </c:pt>
                <c:pt idx="9">
                  <c:v>8.5760263674577857</c:v>
                </c:pt>
                <c:pt idx="10">
                  <c:v>9.8446010927355427</c:v>
                </c:pt>
                <c:pt idx="11">
                  <c:v>13.064105874654086</c:v>
                </c:pt>
                <c:pt idx="12">
                  <c:v>10.170847724701494</c:v>
                </c:pt>
                <c:pt idx="13">
                  <c:v>12.994637012740652</c:v>
                </c:pt>
                <c:pt idx="14">
                  <c:v>8.3822525966380255</c:v>
                </c:pt>
                <c:pt idx="15">
                  <c:v>7.6102479089096713</c:v>
                </c:pt>
                <c:pt idx="16">
                  <c:v>5.8445168264534129</c:v>
                </c:pt>
                <c:pt idx="17">
                  <c:v>10.991840659851206</c:v>
                </c:pt>
                <c:pt idx="18">
                  <c:v>10.796973003422343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FFD-4067-8F61-7E24B43D0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'SSB-D3 C9 TZV2PX'!$B$12:$B$30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'SSB-D3 C9 TZV2PX'!$E$12:$E$30</c:f>
              <c:numCache>
                <c:formatCode>0.00</c:formatCode>
                <c:ptCount val="19"/>
                <c:pt idx="0">
                  <c:v>26.366034209153376</c:v>
                </c:pt>
                <c:pt idx="1">
                  <c:v>23.686254443598699</c:v>
                </c:pt>
                <c:pt idx="2">
                  <c:v>22.772540742846051</c:v>
                </c:pt>
                <c:pt idx="3">
                  <c:v>18.035200737331909</c:v>
                </c:pt>
                <c:pt idx="4">
                  <c:v>17.884139628583448</c:v>
                </c:pt>
                <c:pt idx="5">
                  <c:v>15.669358833979567</c:v>
                </c:pt>
                <c:pt idx="6">
                  <c:v>18.620303870165898</c:v>
                </c:pt>
                <c:pt idx="7">
                  <c:v>15.515236075173242</c:v>
                </c:pt>
                <c:pt idx="8">
                  <c:v>13.55740464443593</c:v>
                </c:pt>
                <c:pt idx="9">
                  <c:v>18.601784608555867</c:v>
                </c:pt>
                <c:pt idx="10">
                  <c:v>17.207246465549709</c:v>
                </c:pt>
                <c:pt idx="11">
                  <c:v>15.384726609531917</c:v>
                </c:pt>
                <c:pt idx="12">
                  <c:v>16.419062104823801</c:v>
                </c:pt>
                <c:pt idx="13">
                  <c:v>14.858469301914933</c:v>
                </c:pt>
                <c:pt idx="14">
                  <c:v>17.73050244986517</c:v>
                </c:pt>
                <c:pt idx="15">
                  <c:v>18.175615446677725</c:v>
                </c:pt>
                <c:pt idx="16">
                  <c:v>19.638830151261807</c:v>
                </c:pt>
                <c:pt idx="17">
                  <c:v>16.433291266435742</c:v>
                </c:pt>
                <c:pt idx="18">
                  <c:v>16.957228835758734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F4C-4389-888E-A609F06A5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'SSB-D3 C9 TZV2PX'!$C$12:$C$30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'SSB-D3 C9 TZV2PX'!$F$12:$F$30</c:f>
              <c:numCache>
                <c:formatCode>0.0</c:formatCode>
                <c:ptCount val="19"/>
                <c:pt idx="0">
                  <c:v>0</c:v>
                </c:pt>
                <c:pt idx="1">
                  <c:v>1.6755336695372276</c:v>
                </c:pt>
                <c:pt idx="2">
                  <c:v>2.0453327361180125</c:v>
                </c:pt>
                <c:pt idx="3">
                  <c:v>7.1311384631150068</c:v>
                </c:pt>
                <c:pt idx="4">
                  <c:v>9.409093641420208</c:v>
                </c:pt>
                <c:pt idx="5">
                  <c:v>9.6502545290925514</c:v>
                </c:pt>
                <c:pt idx="6">
                  <c:v>6.9181881284360989</c:v>
                </c:pt>
                <c:pt idx="7">
                  <c:v>10.992393288388881</c:v>
                </c:pt>
                <c:pt idx="8">
                  <c:v>12.219507905167944</c:v>
                </c:pt>
                <c:pt idx="9">
                  <c:v>7.2793193014216904</c:v>
                </c:pt>
                <c:pt idx="10">
                  <c:v>9.1890591392378447</c:v>
                </c:pt>
                <c:pt idx="11">
                  <c:v>11.921000215630711</c:v>
                </c:pt>
                <c:pt idx="12">
                  <c:v>8.993281707024753</c:v>
                </c:pt>
                <c:pt idx="13">
                  <c:v>12.284421607034018</c:v>
                </c:pt>
                <c:pt idx="14">
                  <c:v>7.0359238031871145</c:v>
                </c:pt>
                <c:pt idx="15">
                  <c:v>6.6277152490002598</c:v>
                </c:pt>
                <c:pt idx="16">
                  <c:v>5.2736781124932302</c:v>
                </c:pt>
                <c:pt idx="17">
                  <c:v>9.6626913813290454</c:v>
                </c:pt>
                <c:pt idx="18">
                  <c:v>9.6680351542219878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0B4-4FC1-8585-C6FC8ED93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'SSB-D3 BJ TZVP'!$B$12:$B$30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'SSB-D3 BJ TZVP'!$E$12:$E$30</c:f>
              <c:numCache>
                <c:formatCode>0.00</c:formatCode>
                <c:ptCount val="19"/>
                <c:pt idx="0">
                  <c:v>27.558657905880462</c:v>
                </c:pt>
                <c:pt idx="1">
                  <c:v>24.952511179982384</c:v>
                </c:pt>
                <c:pt idx="2">
                  <c:v>24.001224086429634</c:v>
                </c:pt>
                <c:pt idx="3">
                  <c:v>18.660048093778183</c:v>
                </c:pt>
                <c:pt idx="4">
                  <c:v>17.94221722578521</c:v>
                </c:pt>
                <c:pt idx="5">
                  <c:v>15.773445688056887</c:v>
                </c:pt>
                <c:pt idx="6">
                  <c:v>18.886543096296137</c:v>
                </c:pt>
                <c:pt idx="7">
                  <c:v>15.560535981728259</c:v>
                </c:pt>
                <c:pt idx="8">
                  <c:v>13.665721507881349</c:v>
                </c:pt>
                <c:pt idx="9">
                  <c:v>18.865920726258462</c:v>
                </c:pt>
                <c:pt idx="10">
                  <c:v>17.323796319271683</c:v>
                </c:pt>
                <c:pt idx="11">
                  <c:v>15.418108839226756</c:v>
                </c:pt>
                <c:pt idx="12">
                  <c:v>16.454278069780546</c:v>
                </c:pt>
                <c:pt idx="13">
                  <c:v>14.983501615691473</c:v>
                </c:pt>
                <c:pt idx="14">
                  <c:v>17.878452286186274</c:v>
                </c:pt>
                <c:pt idx="15">
                  <c:v>18.639796520804854</c:v>
                </c:pt>
                <c:pt idx="16">
                  <c:v>20.170672510179653</c:v>
                </c:pt>
                <c:pt idx="17">
                  <c:v>16.504593813339792</c:v>
                </c:pt>
                <c:pt idx="18">
                  <c:v>17.100454360007525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59D-4DAF-BBF2-4216E7FD2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'SSB-D3 BJ TZVP'!$C$12:$C$30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'SSB-D3 BJ TZVP'!$F$12:$F$30</c:f>
              <c:numCache>
                <c:formatCode>0.0</c:formatCode>
                <c:ptCount val="19"/>
                <c:pt idx="0">
                  <c:v>0</c:v>
                </c:pt>
                <c:pt idx="1">
                  <c:v>3.1499732585262508</c:v>
                </c:pt>
                <c:pt idx="2">
                  <c:v>4.3224748409027915</c:v>
                </c:pt>
                <c:pt idx="3">
                  <c:v>9.4328627368095503</c:v>
                </c:pt>
                <c:pt idx="4">
                  <c:v>12.426565951778409</c:v>
                </c:pt>
                <c:pt idx="5">
                  <c:v>13.175162790268296</c:v>
                </c:pt>
                <c:pt idx="6">
                  <c:v>9.5388694911113436</c:v>
                </c:pt>
                <c:pt idx="7">
                  <c:v>14.143272988587553</c:v>
                </c:pt>
                <c:pt idx="8">
                  <c:v>13.952873835166191</c:v>
                </c:pt>
                <c:pt idx="9">
                  <c:v>10.821925860413311</c:v>
                </c:pt>
                <c:pt idx="10">
                  <c:v>11.466630529302591</c:v>
                </c:pt>
                <c:pt idx="11">
                  <c:v>15.052390524800575</c:v>
                </c:pt>
                <c:pt idx="12">
                  <c:v>12.447982912065214</c:v>
                </c:pt>
                <c:pt idx="13">
                  <c:v>14.449717323405826</c:v>
                </c:pt>
                <c:pt idx="14">
                  <c:v>10.999831648419836</c:v>
                </c:pt>
                <c:pt idx="15">
                  <c:v>9.6439677367152665</c:v>
                </c:pt>
                <c:pt idx="16">
                  <c:v>7.4593921042790825</c:v>
                </c:pt>
                <c:pt idx="17">
                  <c:v>13.310396420216451</c:v>
                </c:pt>
                <c:pt idx="18">
                  <c:v>12.855169876388256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BCE-4485-9691-87550CBC8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'revSSB-D3 TZVP'!$B$12:$B$30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'revSSB-D3 TZVP'!$E$12:$E$30</c:f>
              <c:numCache>
                <c:formatCode>0.00</c:formatCode>
                <c:ptCount val="19"/>
                <c:pt idx="0">
                  <c:v>26.747746478748503</c:v>
                </c:pt>
                <c:pt idx="1">
                  <c:v>24.122919736647429</c:v>
                </c:pt>
                <c:pt idx="2">
                  <c:v>23.084191323230066</c:v>
                </c:pt>
                <c:pt idx="3">
                  <c:v>18.29301182458531</c:v>
                </c:pt>
                <c:pt idx="4">
                  <c:v>17.834356727575738</c:v>
                </c:pt>
                <c:pt idx="5">
                  <c:v>15.652314951885231</c:v>
                </c:pt>
                <c:pt idx="6">
                  <c:v>18.56402293874401</c:v>
                </c:pt>
                <c:pt idx="7">
                  <c:v>15.467989719907003</c:v>
                </c:pt>
                <c:pt idx="8">
                  <c:v>13.508132557275847</c:v>
                </c:pt>
                <c:pt idx="9">
                  <c:v>18.539071453828374</c:v>
                </c:pt>
                <c:pt idx="10">
                  <c:v>17.152060040854781</c:v>
                </c:pt>
                <c:pt idx="11">
                  <c:v>15.289861138030625</c:v>
                </c:pt>
                <c:pt idx="12">
                  <c:v>16.343580909188223</c:v>
                </c:pt>
                <c:pt idx="13">
                  <c:v>14.813252542719525</c:v>
                </c:pt>
                <c:pt idx="14">
                  <c:v>17.683167969544186</c:v>
                </c:pt>
                <c:pt idx="15">
                  <c:v>18.233732023880936</c:v>
                </c:pt>
                <c:pt idx="16">
                  <c:v>19.697049527398953</c:v>
                </c:pt>
                <c:pt idx="17">
                  <c:v>16.349276775265924</c:v>
                </c:pt>
                <c:pt idx="18">
                  <c:v>16.910875809515204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314-407A-BB97-BE1191FAE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'revSSB-D3 TZVP'!$C$12:$C$30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'revSSB-D3 TZVP'!$F$12:$F$30</c:f>
              <c:numCache>
                <c:formatCode>0.0</c:formatCode>
                <c:ptCount val="19"/>
                <c:pt idx="0">
                  <c:v>0</c:v>
                </c:pt>
                <c:pt idx="1">
                  <c:v>2.1735007366661172</c:v>
                </c:pt>
                <c:pt idx="2">
                  <c:v>2.9955854563535667</c:v>
                </c:pt>
                <c:pt idx="3">
                  <c:v>8.5759977412045973</c:v>
                </c:pt>
                <c:pt idx="4">
                  <c:v>11.283236228397733</c:v>
                </c:pt>
                <c:pt idx="5">
                  <c:v>11.749400843544617</c:v>
                </c:pt>
                <c:pt idx="6">
                  <c:v>8.3923586809696786</c:v>
                </c:pt>
                <c:pt idx="7">
                  <c:v>13.035898563092946</c:v>
                </c:pt>
                <c:pt idx="8">
                  <c:v>13.755382347046073</c:v>
                </c:pt>
                <c:pt idx="9">
                  <c:v>9.3313957774004166</c:v>
                </c:pt>
                <c:pt idx="10">
                  <c:v>10.731728157889465</c:v>
                </c:pt>
                <c:pt idx="11">
                  <c:v>13.912127407961023</c:v>
                </c:pt>
                <c:pt idx="12">
                  <c:v>11.062717699525138</c:v>
                </c:pt>
                <c:pt idx="13">
                  <c:v>13.980431804340911</c:v>
                </c:pt>
                <c:pt idx="14">
                  <c:v>9.1621594847514523</c:v>
                </c:pt>
                <c:pt idx="15">
                  <c:v>8.3729267257728424</c:v>
                </c:pt>
                <c:pt idx="16">
                  <c:v>6.5099322473304015</c:v>
                </c:pt>
                <c:pt idx="17">
                  <c:v>11.821054506641206</c:v>
                </c:pt>
                <c:pt idx="18">
                  <c:v>11.632307845418906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634-4EB4-A75F-AD84CDBBB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'revSSB-D3 C9 TZVP'!$B$12:$B$30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'revSSB-D3 C9 TZVP'!$E$12:$E$30</c:f>
              <c:numCache>
                <c:formatCode>0.00</c:formatCode>
                <c:ptCount val="19"/>
                <c:pt idx="0">
                  <c:v>26.501139233590767</c:v>
                </c:pt>
                <c:pt idx="1">
                  <c:v>23.961494202297082</c:v>
                </c:pt>
                <c:pt idx="2">
                  <c:v>23.049411985826577</c:v>
                </c:pt>
                <c:pt idx="3">
                  <c:v>18.266401605500711</c:v>
                </c:pt>
                <c:pt idx="4">
                  <c:v>17.822039295543547</c:v>
                </c:pt>
                <c:pt idx="5">
                  <c:v>15.642401522472985</c:v>
                </c:pt>
                <c:pt idx="6">
                  <c:v>18.547301637291472</c:v>
                </c:pt>
                <c:pt idx="7">
                  <c:v>15.461408659841192</c:v>
                </c:pt>
                <c:pt idx="8">
                  <c:v>13.502894873289394</c:v>
                </c:pt>
                <c:pt idx="9">
                  <c:v>18.527818349168083</c:v>
                </c:pt>
                <c:pt idx="10">
                  <c:v>17.140969358927446</c:v>
                </c:pt>
                <c:pt idx="11">
                  <c:v>15.284029766540174</c:v>
                </c:pt>
                <c:pt idx="12">
                  <c:v>16.335768633178393</c:v>
                </c:pt>
                <c:pt idx="13">
                  <c:v>14.806070704286444</c:v>
                </c:pt>
                <c:pt idx="14">
                  <c:v>17.672244185184002</c:v>
                </c:pt>
                <c:pt idx="15">
                  <c:v>18.213371354054651</c:v>
                </c:pt>
                <c:pt idx="16">
                  <c:v>19.647271206816335</c:v>
                </c:pt>
                <c:pt idx="17">
                  <c:v>16.34120828552696</c:v>
                </c:pt>
                <c:pt idx="18">
                  <c:v>16.900936930929198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246-4A89-8380-BD32B966D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'PBE-D3 TZV2P'!$B$12:$B$30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'PBE-D3 TZV2P'!$E$12:$E$30</c:f>
              <c:numCache>
                <c:formatCode>0.00</c:formatCode>
                <c:ptCount val="19"/>
                <c:pt idx="0">
                  <c:v>26.722495153984376</c:v>
                </c:pt>
                <c:pt idx="1">
                  <c:v>24.3848345209238</c:v>
                </c:pt>
                <c:pt idx="2">
                  <c:v>23.552110226388084</c:v>
                </c:pt>
                <c:pt idx="3">
                  <c:v>18.45306116782195</c:v>
                </c:pt>
                <c:pt idx="4">
                  <c:v>18.464008495637433</c:v>
                </c:pt>
                <c:pt idx="5">
                  <c:v>15.594379575271876</c:v>
                </c:pt>
                <c:pt idx="6">
                  <c:v>18.660732656834178</c:v>
                </c:pt>
                <c:pt idx="7">
                  <c:v>15.093424296638755</c:v>
                </c:pt>
                <c:pt idx="8">
                  <c:v>13.337696531048692</c:v>
                </c:pt>
                <c:pt idx="9">
                  <c:v>18.64827947277599</c:v>
                </c:pt>
                <c:pt idx="10">
                  <c:v>17.185269055026598</c:v>
                </c:pt>
                <c:pt idx="11">
                  <c:v>15.064915643055061</c:v>
                </c:pt>
                <c:pt idx="12">
                  <c:v>16.296268711466446</c:v>
                </c:pt>
                <c:pt idx="13">
                  <c:v>14.642520430409446</c:v>
                </c:pt>
                <c:pt idx="14">
                  <c:v>17.493178295958941</c:v>
                </c:pt>
                <c:pt idx="15">
                  <c:v>18.268553238288067</c:v>
                </c:pt>
                <c:pt idx="16">
                  <c:v>19.851737621347354</c:v>
                </c:pt>
                <c:pt idx="17">
                  <c:v>16.019142130846202</c:v>
                </c:pt>
                <c:pt idx="18">
                  <c:v>16.96431181726852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83E-47C5-BAE3-CA22A2963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'revSSB-D3 C9 TZVP'!$C$12:$C$30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'revSSB-D3 C9 TZVP'!$F$12:$F$30</c:f>
              <c:numCache>
                <c:formatCode>0.0</c:formatCode>
                <c:ptCount val="19"/>
                <c:pt idx="0">
                  <c:v>0</c:v>
                </c:pt>
                <c:pt idx="1">
                  <c:v>1.7942573431462943</c:v>
                </c:pt>
                <c:pt idx="2">
                  <c:v>2.5116044282238308</c:v>
                </c:pt>
                <c:pt idx="3">
                  <c:v>7.5246667032554413</c:v>
                </c:pt>
                <c:pt idx="4">
                  <c:v>10.049639399176941</c:v>
                </c:pt>
                <c:pt idx="5">
                  <c:v>10.470667395667048</c:v>
                </c:pt>
                <c:pt idx="6">
                  <c:v>7.4053852807336469</c:v>
                </c:pt>
                <c:pt idx="7">
                  <c:v>11.59630839871156</c:v>
                </c:pt>
                <c:pt idx="8">
                  <c:v>12.266953511634203</c:v>
                </c:pt>
                <c:pt idx="9">
                  <c:v>8.221689499158197</c:v>
                </c:pt>
                <c:pt idx="10">
                  <c:v>9.5081500454175547</c:v>
                </c:pt>
                <c:pt idx="11">
                  <c:v>12.583588390864399</c:v>
                </c:pt>
                <c:pt idx="12">
                  <c:v>9.7452417468046661</c:v>
                </c:pt>
                <c:pt idx="13">
                  <c:v>12.556759665940008</c:v>
                </c:pt>
                <c:pt idx="14">
                  <c:v>8.0352404343552752</c:v>
                </c:pt>
                <c:pt idx="15">
                  <c:v>7.2980481489228968</c:v>
                </c:pt>
                <c:pt idx="16">
                  <c:v>5.6201003162261935</c:v>
                </c:pt>
                <c:pt idx="17">
                  <c:v>10.566105800610886</c:v>
                </c:pt>
                <c:pt idx="18">
                  <c:v>10.376056199827776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BF9-44A8-8491-437572FFD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'revSSB-D3 C9 TZV2PX'!$B$12:$B$30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'revSSB-D3 C9 TZV2PX'!$E$12:$E$30</c:f>
              <c:numCache>
                <c:formatCode>0.00</c:formatCode>
                <c:ptCount val="19"/>
                <c:pt idx="0">
                  <c:v>26.426047365630353</c:v>
                </c:pt>
                <c:pt idx="1">
                  <c:v>23.725026896747895</c:v>
                </c:pt>
                <c:pt idx="2">
                  <c:v>22.798457570068116</c:v>
                </c:pt>
                <c:pt idx="3">
                  <c:v>18.070830127599439</c:v>
                </c:pt>
                <c:pt idx="4">
                  <c:v>17.908357417529583</c:v>
                </c:pt>
                <c:pt idx="5">
                  <c:v>15.686693555984649</c:v>
                </c:pt>
                <c:pt idx="6">
                  <c:v>18.650277190065289</c:v>
                </c:pt>
                <c:pt idx="7">
                  <c:v>15.567694424922701</c:v>
                </c:pt>
                <c:pt idx="8">
                  <c:v>13.578260363362689</c:v>
                </c:pt>
                <c:pt idx="9">
                  <c:v>18.639993684169518</c:v>
                </c:pt>
                <c:pt idx="10">
                  <c:v>17.226944430358426</c:v>
                </c:pt>
                <c:pt idx="11">
                  <c:v>15.408447541532983</c:v>
                </c:pt>
                <c:pt idx="12">
                  <c:v>16.442853000307885</c:v>
                </c:pt>
                <c:pt idx="13">
                  <c:v>14.88585667393702</c:v>
                </c:pt>
                <c:pt idx="14">
                  <c:v>17.753652727037196</c:v>
                </c:pt>
                <c:pt idx="15">
                  <c:v>18.208104691491567</c:v>
                </c:pt>
                <c:pt idx="16">
                  <c:v>19.670195577263161</c:v>
                </c:pt>
                <c:pt idx="17">
                  <c:v>16.448732614517485</c:v>
                </c:pt>
                <c:pt idx="18">
                  <c:v>16.98341704502938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40E-4CF7-B1B9-339EC109B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'revSSB-D3 C9 TZV2PX'!$C$12:$C$30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'revSSB-D3 C9 TZV2PX'!$F$12:$F$30</c:f>
              <c:numCache>
                <c:formatCode>0.0</c:formatCode>
                <c:ptCount val="19"/>
                <c:pt idx="0">
                  <c:v>0</c:v>
                </c:pt>
                <c:pt idx="1">
                  <c:v>1.5871201120799818</c:v>
                </c:pt>
                <c:pt idx="2">
                  <c:v>1.9943918825576914</c:v>
                </c:pt>
                <c:pt idx="3">
                  <c:v>6.8891145917112873</c:v>
                </c:pt>
                <c:pt idx="4">
                  <c:v>9.1229562940530506</c:v>
                </c:pt>
                <c:pt idx="5">
                  <c:v>9.2851717187071952</c:v>
                </c:pt>
                <c:pt idx="6">
                  <c:v>6.6965921711341618</c:v>
                </c:pt>
                <c:pt idx="7">
                  <c:v>10.591478578408283</c:v>
                </c:pt>
                <c:pt idx="8">
                  <c:v>11.849780395153656</c:v>
                </c:pt>
                <c:pt idx="9">
                  <c:v>7.0105982494805703</c:v>
                </c:pt>
                <c:pt idx="10">
                  <c:v>8.910799013672591</c:v>
                </c:pt>
                <c:pt idx="11">
                  <c:v>11.517256737230968</c:v>
                </c:pt>
                <c:pt idx="12">
                  <c:v>8.6452714221212066</c:v>
                </c:pt>
                <c:pt idx="13">
                  <c:v>11.915924395600346</c:v>
                </c:pt>
                <c:pt idx="14">
                  <c:v>6.7701673668215241</c:v>
                </c:pt>
                <c:pt idx="15">
                  <c:v>6.383891960894239</c:v>
                </c:pt>
                <c:pt idx="16">
                  <c:v>5.0927189581687937</c:v>
                </c:pt>
                <c:pt idx="17">
                  <c:v>9.3523749897120627</c:v>
                </c:pt>
                <c:pt idx="18">
                  <c:v>9.311469547506336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96C-4341-B0B2-D432799C7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'revSSB-D3 BJ TZVP'!$B$12:$B$30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'revSSB-D3 BJ TZVP'!$E$12:$E$30</c:f>
              <c:numCache>
                <c:formatCode>0.00</c:formatCode>
                <c:ptCount val="19"/>
                <c:pt idx="0">
                  <c:v>26.992621611870099</c:v>
                </c:pt>
                <c:pt idx="1">
                  <c:v>24.736281000565405</c:v>
                </c:pt>
                <c:pt idx="2">
                  <c:v>23.513608412570278</c:v>
                </c:pt>
                <c:pt idx="3">
                  <c:v>18.395073058113592</c:v>
                </c:pt>
                <c:pt idx="4">
                  <c:v>17.879039176742619</c:v>
                </c:pt>
                <c:pt idx="5">
                  <c:v>15.694470104392177</c:v>
                </c:pt>
                <c:pt idx="6">
                  <c:v>18.623990379368045</c:v>
                </c:pt>
                <c:pt idx="7">
                  <c:v>15.501088823821183</c:v>
                </c:pt>
                <c:pt idx="8">
                  <c:v>13.540341064264572</c:v>
                </c:pt>
                <c:pt idx="9">
                  <c:v>18.644315020754018</c:v>
                </c:pt>
                <c:pt idx="10">
                  <c:v>17.230627579768047</c:v>
                </c:pt>
                <c:pt idx="11">
                  <c:v>15.323716027091114</c:v>
                </c:pt>
                <c:pt idx="12">
                  <c:v>16.385506216554425</c:v>
                </c:pt>
                <c:pt idx="13">
                  <c:v>14.902638609602789</c:v>
                </c:pt>
                <c:pt idx="14">
                  <c:v>17.728806762140092</c:v>
                </c:pt>
                <c:pt idx="15">
                  <c:v>18.337066247793267</c:v>
                </c:pt>
                <c:pt idx="16">
                  <c:v>19.798822878521857</c:v>
                </c:pt>
                <c:pt idx="17">
                  <c:v>16.651280713690838</c:v>
                </c:pt>
                <c:pt idx="18">
                  <c:v>16.984580510633499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FD7-4D59-BC0B-4DACF2F44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'revSSB-D3 BJ TZVP'!$C$12:$C$30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'revSSB-D3 BJ TZVP'!$F$12:$F$30</c:f>
              <c:numCache>
                <c:formatCode>0.0</c:formatCode>
                <c:ptCount val="19"/>
                <c:pt idx="0">
                  <c:v>0</c:v>
                </c:pt>
                <c:pt idx="1">
                  <c:v>3.029612977553402</c:v>
                </c:pt>
                <c:pt idx="2">
                  <c:v>4.035030714509702</c:v>
                </c:pt>
                <c:pt idx="3">
                  <c:v>9.4972510056978336</c:v>
                </c:pt>
                <c:pt idx="4">
                  <c:v>12.255519894110604</c:v>
                </c:pt>
                <c:pt idx="5">
                  <c:v>12.675694252762202</c:v>
                </c:pt>
                <c:pt idx="6">
                  <c:v>9.3384308701703507</c:v>
                </c:pt>
                <c:pt idx="7">
                  <c:v>14.02559212749876</c:v>
                </c:pt>
                <c:pt idx="8">
                  <c:v>14.571894959789722</c:v>
                </c:pt>
                <c:pt idx="9">
                  <c:v>10.306527776441982</c:v>
                </c:pt>
                <c:pt idx="10">
                  <c:v>11.539629226907802</c:v>
                </c:pt>
                <c:pt idx="11">
                  <c:v>14.765920765859425</c:v>
                </c:pt>
                <c:pt idx="12">
                  <c:v>12.095709292636798</c:v>
                </c:pt>
                <c:pt idx="13">
                  <c:v>14.783557188274649</c:v>
                </c:pt>
                <c:pt idx="14">
                  <c:v>10.264605346652614</c:v>
                </c:pt>
                <c:pt idx="15">
                  <c:v>9.2849063931818812</c:v>
                </c:pt>
                <c:pt idx="16">
                  <c:v>7.4127477698997373</c:v>
                </c:pt>
                <c:pt idx="17">
                  <c:v>12.61843389049104</c:v>
                </c:pt>
                <c:pt idx="18">
                  <c:v>12.577545540939076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FFB-4726-AA26-EF82FAF31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'BLYP-D3 TZVP'!$B$12:$B$30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'BLYP-D3 TZVP'!$E$12:$E$30</c:f>
              <c:numCache>
                <c:formatCode>0.00</c:formatCode>
                <c:ptCount val="19"/>
                <c:pt idx="0">
                  <c:v>26.405473976024812</c:v>
                </c:pt>
                <c:pt idx="1">
                  <c:v>23.51623525497418</c:v>
                </c:pt>
                <c:pt idx="2">
                  <c:v>22.960994890341517</c:v>
                </c:pt>
                <c:pt idx="3">
                  <c:v>18.048538211307946</c:v>
                </c:pt>
                <c:pt idx="4">
                  <c:v>17.360689797912602</c:v>
                </c:pt>
                <c:pt idx="5">
                  <c:v>15.109272729803704</c:v>
                </c:pt>
                <c:pt idx="6">
                  <c:v>18.256566758839298</c:v>
                </c:pt>
                <c:pt idx="7">
                  <c:v>14.892604458840561</c:v>
                </c:pt>
                <c:pt idx="8">
                  <c:v>13.081280612233344</c:v>
                </c:pt>
                <c:pt idx="9">
                  <c:v>18.099032125675691</c:v>
                </c:pt>
                <c:pt idx="10">
                  <c:v>16.684637598579986</c:v>
                </c:pt>
                <c:pt idx="11">
                  <c:v>14.796016595605234</c:v>
                </c:pt>
                <c:pt idx="12">
                  <c:v>15.825977241687356</c:v>
                </c:pt>
                <c:pt idx="13">
                  <c:v>14.316906837431858</c:v>
                </c:pt>
                <c:pt idx="14">
                  <c:v>17.139463024176319</c:v>
                </c:pt>
                <c:pt idx="15">
                  <c:v>17.840327760851391</c:v>
                </c:pt>
                <c:pt idx="16">
                  <c:v>19.354842654230033</c:v>
                </c:pt>
                <c:pt idx="17">
                  <c:v>15.837891859709831</c:v>
                </c:pt>
                <c:pt idx="18">
                  <c:v>16.426093455577032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107-4F0B-8B2B-7359963E5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'BLYP-D3 TZVP'!$C$12:$C$30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'BLYP-D3 TZVP'!$F$12:$F$30</c:f>
              <c:numCache>
                <c:formatCode>0.0</c:formatCode>
                <c:ptCount val="19"/>
                <c:pt idx="0">
                  <c:v>0</c:v>
                </c:pt>
                <c:pt idx="1">
                  <c:v>6.1975456615501772</c:v>
                </c:pt>
                <c:pt idx="2">
                  <c:v>7.3375331311503276</c:v>
                </c:pt>
                <c:pt idx="3">
                  <c:v>13.988875174677178</c:v>
                </c:pt>
                <c:pt idx="4">
                  <c:v>17.50428958445714</c:v>
                </c:pt>
                <c:pt idx="5">
                  <c:v>17.493346899646443</c:v>
                </c:pt>
                <c:pt idx="6">
                  <c:v>13.350341485789286</c:v>
                </c:pt>
                <c:pt idx="7">
                  <c:v>19.849368319482302</c:v>
                </c:pt>
                <c:pt idx="8">
                  <c:v>20.140422988369789</c:v>
                </c:pt>
                <c:pt idx="9">
                  <c:v>14.609296242930704</c:v>
                </c:pt>
                <c:pt idx="10">
                  <c:v>16.051428487765325</c:v>
                </c:pt>
                <c:pt idx="11">
                  <c:v>19.867726189633284</c:v>
                </c:pt>
                <c:pt idx="12">
                  <c:v>17.213403130317491</c:v>
                </c:pt>
                <c:pt idx="13">
                  <c:v>20.308455641844816</c:v>
                </c:pt>
                <c:pt idx="14">
                  <c:v>14.933626248145028</c:v>
                </c:pt>
                <c:pt idx="15">
                  <c:v>13.325146410674019</c:v>
                </c:pt>
                <c:pt idx="16">
                  <c:v>10.978428476765979</c:v>
                </c:pt>
                <c:pt idx="17">
                  <c:v>17.73087718862762</c:v>
                </c:pt>
                <c:pt idx="18">
                  <c:v>17.459972391803515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E16-44A1-B79C-FBC131008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'BLYP-D3 C9 TZVP'!$B$12:$B$30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'BLYP-D3 C9 TZVP'!$E$12:$E$30</c:f>
              <c:numCache>
                <c:formatCode>0.00</c:formatCode>
                <c:ptCount val="19"/>
                <c:pt idx="0">
                  <c:v>26.398429310663882</c:v>
                </c:pt>
                <c:pt idx="1">
                  <c:v>23.515522027676212</c:v>
                </c:pt>
                <c:pt idx="2">
                  <c:v>22.92893041757128</c:v>
                </c:pt>
                <c:pt idx="3">
                  <c:v>17.877550253680166</c:v>
                </c:pt>
                <c:pt idx="4">
                  <c:v>17.374720418921466</c:v>
                </c:pt>
                <c:pt idx="5">
                  <c:v>15.1253556019255</c:v>
                </c:pt>
                <c:pt idx="6">
                  <c:v>18.190154964105378</c:v>
                </c:pt>
                <c:pt idx="7">
                  <c:v>14.909405383690864</c:v>
                </c:pt>
                <c:pt idx="8">
                  <c:v>13.096798240365759</c:v>
                </c:pt>
                <c:pt idx="9">
                  <c:v>18.073379393317289</c:v>
                </c:pt>
                <c:pt idx="10">
                  <c:v>16.699761301205132</c:v>
                </c:pt>
                <c:pt idx="11">
                  <c:v>14.815818442471613</c:v>
                </c:pt>
                <c:pt idx="12">
                  <c:v>15.896956419308571</c:v>
                </c:pt>
                <c:pt idx="13">
                  <c:v>14.33300631708199</c:v>
                </c:pt>
                <c:pt idx="14">
                  <c:v>17.13140585651821</c:v>
                </c:pt>
                <c:pt idx="15">
                  <c:v>17.78650472961716</c:v>
                </c:pt>
                <c:pt idx="16">
                  <c:v>19.227328128883514</c:v>
                </c:pt>
                <c:pt idx="17">
                  <c:v>15.925356164032456</c:v>
                </c:pt>
                <c:pt idx="18">
                  <c:v>16.44163271995728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D99-4EEE-BA20-CFAB60CEC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'BLYP-D3 C9 TZVP'!$C$12:$C$30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'BLYP-D3 C9 TZVP'!$F$12:$F$30</c:f>
              <c:numCache>
                <c:formatCode>0.0</c:formatCode>
                <c:ptCount val="19"/>
                <c:pt idx="0">
                  <c:v>0</c:v>
                </c:pt>
                <c:pt idx="1">
                  <c:v>5.8016842413191645</c:v>
                </c:pt>
                <c:pt idx="2">
                  <c:v>6.8761865067660759</c:v>
                </c:pt>
                <c:pt idx="3">
                  <c:v>12.982293156669554</c:v>
                </c:pt>
                <c:pt idx="4">
                  <c:v>16.288623927037253</c:v>
                </c:pt>
                <c:pt idx="5">
                  <c:v>16.258836357982215</c:v>
                </c:pt>
                <c:pt idx="6">
                  <c:v>12.462287976642669</c:v>
                </c:pt>
                <c:pt idx="7">
                  <c:v>18.439814450572019</c:v>
                </c:pt>
                <c:pt idx="8">
                  <c:v>18.652194616593558</c:v>
                </c:pt>
                <c:pt idx="9">
                  <c:v>13.570296761037694</c:v>
                </c:pt>
                <c:pt idx="10">
                  <c:v>14.831902248549872</c:v>
                </c:pt>
                <c:pt idx="11">
                  <c:v>18.582186314559905</c:v>
                </c:pt>
                <c:pt idx="12">
                  <c:v>15.846425355063653</c:v>
                </c:pt>
                <c:pt idx="13">
                  <c:v>18.894907608716853</c:v>
                </c:pt>
                <c:pt idx="14">
                  <c:v>13.877523281616291</c:v>
                </c:pt>
                <c:pt idx="15">
                  <c:v>12.326769899341583</c:v>
                </c:pt>
                <c:pt idx="16">
                  <c:v>10.220236343111861</c:v>
                </c:pt>
                <c:pt idx="17">
                  <c:v>16.385406957826802</c:v>
                </c:pt>
                <c:pt idx="18">
                  <c:v>16.246557954408804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C4B-40EB-9B33-CD5237D6E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'BLYP-D3 BJ TZVP'!$B$12:$B$30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'BLYP-D3 BJ TZVP'!$E$12:$E$30</c:f>
              <c:numCache>
                <c:formatCode>0.00</c:formatCode>
                <c:ptCount val="19"/>
                <c:pt idx="0">
                  <c:v>27.284680746482874</c:v>
                </c:pt>
                <c:pt idx="1">
                  <c:v>25.063324506179256</c:v>
                </c:pt>
                <c:pt idx="2">
                  <c:v>23.660875853384479</c:v>
                </c:pt>
                <c:pt idx="3">
                  <c:v>18.286070108257164</c:v>
                </c:pt>
                <c:pt idx="4">
                  <c:v>17.461642108456417</c:v>
                </c:pt>
                <c:pt idx="5">
                  <c:v>15.191241921471118</c:v>
                </c:pt>
                <c:pt idx="6">
                  <c:v>18.687903840419018</c:v>
                </c:pt>
                <c:pt idx="7">
                  <c:v>14.97269057973296</c:v>
                </c:pt>
                <c:pt idx="8">
                  <c:v>13.161766746057008</c:v>
                </c:pt>
                <c:pt idx="9">
                  <c:v>18.521128735299023</c:v>
                </c:pt>
                <c:pt idx="10">
                  <c:v>16.802160289242948</c:v>
                </c:pt>
                <c:pt idx="11">
                  <c:v>14.888906140685114</c:v>
                </c:pt>
                <c:pt idx="12">
                  <c:v>16.008201720109263</c:v>
                </c:pt>
                <c:pt idx="13">
                  <c:v>14.398959518988391</c:v>
                </c:pt>
                <c:pt idx="14">
                  <c:v>17.257239264915455</c:v>
                </c:pt>
                <c:pt idx="15">
                  <c:v>18.087201414058008</c:v>
                </c:pt>
                <c:pt idx="16">
                  <c:v>19.649812055775975</c:v>
                </c:pt>
                <c:pt idx="17">
                  <c:v>15.939070138083007</c:v>
                </c:pt>
                <c:pt idx="18">
                  <c:v>16.546612444300173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49B-449C-9682-13F47F983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'PBE-D3 TZV2P'!$C$12:$C$30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'PBE-D3 TZV2P'!$F$12:$F$30</c:f>
              <c:numCache>
                <c:formatCode>0.0</c:formatCode>
                <c:ptCount val="19"/>
                <c:pt idx="0">
                  <c:v>0</c:v>
                </c:pt>
                <c:pt idx="1">
                  <c:v>2.875420467208655</c:v>
                </c:pt>
                <c:pt idx="2">
                  <c:v>4.2168892719193529</c:v>
                </c:pt>
                <c:pt idx="3">
                  <c:v>9.1659209212229644</c:v>
                </c:pt>
                <c:pt idx="4">
                  <c:v>12.384294786452754</c:v>
                </c:pt>
                <c:pt idx="5">
                  <c:v>13.491485339231298</c:v>
                </c:pt>
                <c:pt idx="6">
                  <c:v>9.8460226151702575</c:v>
                </c:pt>
                <c:pt idx="7">
                  <c:v>14.619049914170263</c:v>
                </c:pt>
                <c:pt idx="8">
                  <c:v>13.995623003704146</c:v>
                </c:pt>
                <c:pt idx="9">
                  <c:v>11.461539569361571</c:v>
                </c:pt>
                <c:pt idx="10">
                  <c:v>11.290333966901455</c:v>
                </c:pt>
                <c:pt idx="11">
                  <c:v>15.741967275417991</c:v>
                </c:pt>
                <c:pt idx="12">
                  <c:v>12.677646300119088</c:v>
                </c:pt>
                <c:pt idx="13">
                  <c:v>14.442099345987785</c:v>
                </c:pt>
                <c:pt idx="14">
                  <c:v>11.757124905944885</c:v>
                </c:pt>
                <c:pt idx="15">
                  <c:v>9.8802753137583181</c:v>
                </c:pt>
                <c:pt idx="16">
                  <c:v>7.3920110302639035</c:v>
                </c:pt>
                <c:pt idx="17">
                  <c:v>14.132491475665427</c:v>
                </c:pt>
                <c:pt idx="18">
                  <c:v>13.112824417331328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7BB-42AF-B0CE-C3609B51E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'BLYP-D3 BJ TZVP'!$C$12:$C$30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'BLYP-D3 BJ TZVP'!$F$12:$F$30</c:f>
              <c:numCache>
                <c:formatCode>0.0</c:formatCode>
                <c:ptCount val="19"/>
                <c:pt idx="0">
                  <c:v>0</c:v>
                </c:pt>
                <c:pt idx="1">
                  <c:v>7.4154751468971902</c:v>
                </c:pt>
                <c:pt idx="2">
                  <c:v>9.6891502695066656</c:v>
                </c:pt>
                <c:pt idx="3">
                  <c:v>16.957210109323359</c:v>
                </c:pt>
                <c:pt idx="4">
                  <c:v>21.429853074755087</c:v>
                </c:pt>
                <c:pt idx="5">
                  <c:v>21.412121757083991</c:v>
                </c:pt>
                <c:pt idx="6">
                  <c:v>16.359330889493222</c:v>
                </c:pt>
                <c:pt idx="7">
                  <c:v>24.131306311532004</c:v>
                </c:pt>
                <c:pt idx="8">
                  <c:v>24.146590796497552</c:v>
                </c:pt>
                <c:pt idx="9">
                  <c:v>17.850456523820359</c:v>
                </c:pt>
                <c:pt idx="10">
                  <c:v>19.436001528443413</c:v>
                </c:pt>
                <c:pt idx="11">
                  <c:v>23.578448990175705</c:v>
                </c:pt>
                <c:pt idx="12">
                  <c:v>21.164129176620939</c:v>
                </c:pt>
                <c:pt idx="13">
                  <c:v>24.297124112660526</c:v>
                </c:pt>
                <c:pt idx="14">
                  <c:v>18.752094059217796</c:v>
                </c:pt>
                <c:pt idx="15">
                  <c:v>16.660880086456544</c:v>
                </c:pt>
                <c:pt idx="16">
                  <c:v>13.922872533075413</c:v>
                </c:pt>
                <c:pt idx="17">
                  <c:v>21.468292224822758</c:v>
                </c:pt>
                <c:pt idx="18">
                  <c:v>21.358110787884062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918-47D2-9D9F-FB81E916B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'mPW91LYP-D3 TZVP'!$B$12:$B$30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'mPW91LYP-D3 TZVP'!$E$12:$E$30</c:f>
              <c:numCache>
                <c:formatCode>0.00</c:formatCode>
                <c:ptCount val="19"/>
                <c:pt idx="0">
                  <c:v>25.900041229316372</c:v>
                </c:pt>
                <c:pt idx="1">
                  <c:v>23.304179457696584</c:v>
                </c:pt>
                <c:pt idx="2">
                  <c:v>22.345921380531021</c:v>
                </c:pt>
                <c:pt idx="3">
                  <c:v>17.544890603823966</c:v>
                </c:pt>
                <c:pt idx="4">
                  <c:v>17.226951771650416</c:v>
                </c:pt>
                <c:pt idx="5">
                  <c:v>15.070103381231791</c:v>
                </c:pt>
                <c:pt idx="6">
                  <c:v>17.868523664205931</c:v>
                </c:pt>
                <c:pt idx="7">
                  <c:v>14.869042819754277</c:v>
                </c:pt>
                <c:pt idx="8">
                  <c:v>13.024425293633545</c:v>
                </c:pt>
                <c:pt idx="9">
                  <c:v>18.010396577968816</c:v>
                </c:pt>
                <c:pt idx="10">
                  <c:v>16.535948747316734</c:v>
                </c:pt>
                <c:pt idx="11">
                  <c:v>14.74792249887088</c:v>
                </c:pt>
                <c:pt idx="12">
                  <c:v>15.776836972339829</c:v>
                </c:pt>
                <c:pt idx="13">
                  <c:v>14.2716540320567</c:v>
                </c:pt>
                <c:pt idx="14">
                  <c:v>17.048085511229292</c:v>
                </c:pt>
                <c:pt idx="15">
                  <c:v>17.58416086517591</c:v>
                </c:pt>
                <c:pt idx="16">
                  <c:v>19.03645707281429</c:v>
                </c:pt>
                <c:pt idx="17">
                  <c:v>15.963022060246658</c:v>
                </c:pt>
                <c:pt idx="18">
                  <c:v>16.270897590879038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73B-452B-AA0F-C7D628576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'mPW91LYP-D3 TZVP'!$C$12:$C$30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'mPW91LYP-D3 TZVP'!$F$12:$F$30</c:f>
              <c:numCache>
                <c:formatCode>0.0</c:formatCode>
                <c:ptCount val="19"/>
                <c:pt idx="0">
                  <c:v>0</c:v>
                </c:pt>
                <c:pt idx="1">
                  <c:v>2.7365939720395307</c:v>
                </c:pt>
                <c:pt idx="2">
                  <c:v>3.4213212228568941</c:v>
                </c:pt>
                <c:pt idx="3">
                  <c:v>9.2271469736671765</c:v>
                </c:pt>
                <c:pt idx="4">
                  <c:v>11.963215862347818</c:v>
                </c:pt>
                <c:pt idx="5">
                  <c:v>12.239110632361935</c:v>
                </c:pt>
                <c:pt idx="6">
                  <c:v>8.8720795098208942</c:v>
                </c:pt>
                <c:pt idx="7">
                  <c:v>13.638430562701705</c:v>
                </c:pt>
                <c:pt idx="8">
                  <c:v>14.538428487866991</c:v>
                </c:pt>
                <c:pt idx="9">
                  <c:v>9.7290880877208785</c:v>
                </c:pt>
                <c:pt idx="10">
                  <c:v>11.344517667464274</c:v>
                </c:pt>
                <c:pt idx="11">
                  <c:v>14.51448692919136</c:v>
                </c:pt>
                <c:pt idx="12">
                  <c:v>11.615169607794996</c:v>
                </c:pt>
                <c:pt idx="13">
                  <c:v>14.763902977351457</c:v>
                </c:pt>
                <c:pt idx="14">
                  <c:v>9.6542295124199473</c:v>
                </c:pt>
                <c:pt idx="15">
                  <c:v>8.768183148990909</c:v>
                </c:pt>
                <c:pt idx="16">
                  <c:v>6.9138153152321795</c:v>
                </c:pt>
                <c:pt idx="17">
                  <c:v>12.106258215264978</c:v>
                </c:pt>
                <c:pt idx="18">
                  <c:v>12.152316573291325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B31-499C-B86E-1F6905B23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'mPW91LYP-D3 C9 TZVP'!$B$12:$B$30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'mPW91LYP-D3 C9 TZVP'!$E$12:$E$30</c:f>
              <c:numCache>
                <c:formatCode>0.00</c:formatCode>
                <c:ptCount val="19"/>
                <c:pt idx="0">
                  <c:v>25.664175791852958</c:v>
                </c:pt>
                <c:pt idx="1">
                  <c:v>23.266760237093667</c:v>
                </c:pt>
                <c:pt idx="2">
                  <c:v>22.286994268787293</c:v>
                </c:pt>
                <c:pt idx="3">
                  <c:v>17.526422671422058</c:v>
                </c:pt>
                <c:pt idx="4">
                  <c:v>17.212605672591575</c:v>
                </c:pt>
                <c:pt idx="5">
                  <c:v>15.062715923047209</c:v>
                </c:pt>
                <c:pt idx="6">
                  <c:v>17.854760611613596</c:v>
                </c:pt>
                <c:pt idx="7">
                  <c:v>14.86215360580945</c:v>
                </c:pt>
                <c:pt idx="8">
                  <c:v>13.01828883507943</c:v>
                </c:pt>
                <c:pt idx="9">
                  <c:v>18.001945690794638</c:v>
                </c:pt>
                <c:pt idx="10">
                  <c:v>16.519187814597156</c:v>
                </c:pt>
                <c:pt idx="11">
                  <c:v>14.744502450000551</c:v>
                </c:pt>
                <c:pt idx="12">
                  <c:v>15.769056201372003</c:v>
                </c:pt>
                <c:pt idx="13">
                  <c:v>14.263693408501689</c:v>
                </c:pt>
                <c:pt idx="14">
                  <c:v>17.036340182104997</c:v>
                </c:pt>
                <c:pt idx="15">
                  <c:v>17.552337623862641</c:v>
                </c:pt>
                <c:pt idx="16">
                  <c:v>18.969622399659659</c:v>
                </c:pt>
                <c:pt idx="17">
                  <c:v>15.907487876187652</c:v>
                </c:pt>
                <c:pt idx="18">
                  <c:v>16.259047601085243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44D-426A-9275-552E644E9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'mPW91LYP-D3 C9 TZVP'!$C$12:$C$30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'mPW91LYP-D3 C9 TZVP'!$F$12:$F$30</c:f>
              <c:numCache>
                <c:formatCode>0.0</c:formatCode>
                <c:ptCount val="19"/>
                <c:pt idx="0">
                  <c:v>0</c:v>
                </c:pt>
                <c:pt idx="1">
                  <c:v>2.3744718835896044</c:v>
                </c:pt>
                <c:pt idx="2">
                  <c:v>2.9298920163952769</c:v>
                </c:pt>
                <c:pt idx="3">
                  <c:v>8.1936160434311862</c:v>
                </c:pt>
                <c:pt idx="4">
                  <c:v>10.765163022517331</c:v>
                </c:pt>
                <c:pt idx="5">
                  <c:v>11.002304891446549</c:v>
                </c:pt>
                <c:pt idx="6">
                  <c:v>7.9031445896890302</c:v>
                </c:pt>
                <c:pt idx="7">
                  <c:v>12.243109232585132</c:v>
                </c:pt>
                <c:pt idx="8">
                  <c:v>13.103582712277779</c:v>
                </c:pt>
                <c:pt idx="9">
                  <c:v>8.6705403212795762</c:v>
                </c:pt>
                <c:pt idx="10">
                  <c:v>10.162413912443432</c:v>
                </c:pt>
                <c:pt idx="11">
                  <c:v>13.23931540937544</c:v>
                </c:pt>
                <c:pt idx="12">
                  <c:v>10.341964965158288</c:v>
                </c:pt>
                <c:pt idx="13">
                  <c:v>13.39144258397433</c:v>
                </c:pt>
                <c:pt idx="14">
                  <c:v>8.5585861294331345</c:v>
                </c:pt>
                <c:pt idx="15">
                  <c:v>7.7174690686925036</c:v>
                </c:pt>
                <c:pt idx="16">
                  <c:v>6.045313732464769</c:v>
                </c:pt>
                <c:pt idx="17">
                  <c:v>11.018571618283124</c:v>
                </c:pt>
                <c:pt idx="18">
                  <c:v>10.931252246001723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99E-4A4B-9D86-0E1D1ED73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'mPW91LYP-D3 C9 TZV2PX'!$B$12:$B$30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'mPW91LYP-D3 C9 TZV2PX'!$E$12:$E$30</c:f>
              <c:numCache>
                <c:formatCode>0.00</c:formatCode>
                <c:ptCount val="19"/>
                <c:pt idx="0">
                  <c:v>25.638196252214676</c:v>
                </c:pt>
                <c:pt idx="1">
                  <c:v>23.055459347645389</c:v>
                </c:pt>
                <c:pt idx="2">
                  <c:v>21.977023804543826</c:v>
                </c:pt>
                <c:pt idx="3">
                  <c:v>17.390308651842386</c:v>
                </c:pt>
                <c:pt idx="4">
                  <c:v>17.30328133316981</c:v>
                </c:pt>
                <c:pt idx="5">
                  <c:v>15.112899214561917</c:v>
                </c:pt>
                <c:pt idx="6">
                  <c:v>17.895657537776529</c:v>
                </c:pt>
                <c:pt idx="7">
                  <c:v>14.942091997175407</c:v>
                </c:pt>
                <c:pt idx="8">
                  <c:v>13.061846138596094</c:v>
                </c:pt>
                <c:pt idx="9">
                  <c:v>17.885085779711897</c:v>
                </c:pt>
                <c:pt idx="10">
                  <c:v>16.546158058857394</c:v>
                </c:pt>
                <c:pt idx="11">
                  <c:v>14.770119305523298</c:v>
                </c:pt>
                <c:pt idx="12">
                  <c:v>15.775986670604615</c:v>
                </c:pt>
                <c:pt idx="13">
                  <c:v>14.320885996622536</c:v>
                </c:pt>
                <c:pt idx="14">
                  <c:v>17.07152554757586</c:v>
                </c:pt>
                <c:pt idx="15">
                  <c:v>17.464948997592458</c:v>
                </c:pt>
                <c:pt idx="16">
                  <c:v>18.931615869732656</c:v>
                </c:pt>
                <c:pt idx="17">
                  <c:v>15.847273503941196</c:v>
                </c:pt>
                <c:pt idx="18">
                  <c:v>16.302527573295933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54B-460E-834D-D470F1C93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'mPW91LYP-D3 C9 TZV2PX'!$C$12:$C$30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'mPW91LYP-D3 C9 TZV2PX'!$F$12:$F$30</c:f>
              <c:numCache>
                <c:formatCode>0.0</c:formatCode>
                <c:ptCount val="19"/>
                <c:pt idx="0">
                  <c:v>0</c:v>
                </c:pt>
                <c:pt idx="1">
                  <c:v>2.358091693974353</c:v>
                </c:pt>
                <c:pt idx="2">
                  <c:v>2.4945002509915852</c:v>
                </c:pt>
                <c:pt idx="3">
                  <c:v>7.6343700139874704</c:v>
                </c:pt>
                <c:pt idx="4">
                  <c:v>10.034387172613396</c:v>
                </c:pt>
                <c:pt idx="5">
                  <c:v>10.035687683683745</c:v>
                </c:pt>
                <c:pt idx="6">
                  <c:v>7.3527956185743859</c:v>
                </c:pt>
                <c:pt idx="7">
                  <c:v>11.41599087045809</c:v>
                </c:pt>
                <c:pt idx="8">
                  <c:v>12.914415461512657</c:v>
                </c:pt>
                <c:pt idx="9">
                  <c:v>7.6225528339898112</c:v>
                </c:pt>
                <c:pt idx="10">
                  <c:v>9.7132131435533644</c:v>
                </c:pt>
                <c:pt idx="11">
                  <c:v>12.326602999288419</c:v>
                </c:pt>
                <c:pt idx="12">
                  <c:v>9.449241122942718</c:v>
                </c:pt>
                <c:pt idx="13">
                  <c:v>12.949379896243842</c:v>
                </c:pt>
                <c:pt idx="14">
                  <c:v>7.4344215417332578</c:v>
                </c:pt>
                <c:pt idx="15">
                  <c:v>6.9203644338295689</c:v>
                </c:pt>
                <c:pt idx="16">
                  <c:v>5.6533807934675657</c:v>
                </c:pt>
                <c:pt idx="17">
                  <c:v>10.05932410952923</c:v>
                </c:pt>
                <c:pt idx="18">
                  <c:v>10.031349027300713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0B-4AB9-884A-546728079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'mPW91LYP-D3 BJ TZVP'!$B$12:$B$30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'mPW91LYP-D3 BJ TZVP'!$E$12:$E$30</c:f>
              <c:numCache>
                <c:formatCode>0.00</c:formatCode>
                <c:ptCount val="19"/>
                <c:pt idx="0">
                  <c:v>26.074727331860306</c:v>
                </c:pt>
                <c:pt idx="1">
                  <c:v>23.439786895712448</c:v>
                </c:pt>
                <c:pt idx="2">
                  <c:v>22.671125682547864</c:v>
                </c:pt>
                <c:pt idx="3">
                  <c:v>17.662677422671027</c:v>
                </c:pt>
                <c:pt idx="4">
                  <c:v>17.292786841204645</c:v>
                </c:pt>
                <c:pt idx="5">
                  <c:v>15.115562353459568</c:v>
                </c:pt>
                <c:pt idx="6">
                  <c:v>17.990842900466756</c:v>
                </c:pt>
                <c:pt idx="7">
                  <c:v>14.90856477213627</c:v>
                </c:pt>
                <c:pt idx="8">
                  <c:v>13.065506559361864</c:v>
                </c:pt>
                <c:pt idx="9">
                  <c:v>18.048704075999353</c:v>
                </c:pt>
                <c:pt idx="10">
                  <c:v>16.612905767773622</c:v>
                </c:pt>
                <c:pt idx="11">
                  <c:v>14.802624195895087</c:v>
                </c:pt>
                <c:pt idx="12">
                  <c:v>15.821872961650261</c:v>
                </c:pt>
                <c:pt idx="13">
                  <c:v>14.316672761154956</c:v>
                </c:pt>
                <c:pt idx="14">
                  <c:v>17.113405427455316</c:v>
                </c:pt>
                <c:pt idx="15">
                  <c:v>17.702102868093267</c:v>
                </c:pt>
                <c:pt idx="16">
                  <c:v>19.148911548728549</c:v>
                </c:pt>
                <c:pt idx="17">
                  <c:v>16.075742410784457</c:v>
                </c:pt>
                <c:pt idx="18">
                  <c:v>16.33006405484976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9CB-40F7-81E2-D0B41ED69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'mPW91LYP-D3 BJ TZVP'!$C$12:$C$30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'mPW91LYP-D3 BJ TZVP'!$F$12:$F$30</c:f>
              <c:numCache>
                <c:formatCode>0.0</c:formatCode>
                <c:ptCount val="19"/>
                <c:pt idx="0">
                  <c:v>0</c:v>
                </c:pt>
                <c:pt idx="1">
                  <c:v>3.8934817323252706</c:v>
                </c:pt>
                <c:pt idx="2">
                  <c:v>4.8522267531266907</c:v>
                </c:pt>
                <c:pt idx="3">
                  <c:v>11.233533927453731</c:v>
                </c:pt>
                <c:pt idx="4">
                  <c:v>14.476271780332812</c:v>
                </c:pt>
                <c:pt idx="5">
                  <c:v>14.636065640021663</c:v>
                </c:pt>
                <c:pt idx="6">
                  <c:v>10.87753705129599</c:v>
                </c:pt>
                <c:pt idx="7">
                  <c:v>16.587424918048029</c:v>
                </c:pt>
                <c:pt idx="8">
                  <c:v>17.43470646131836</c:v>
                </c:pt>
                <c:pt idx="9">
                  <c:v>11.793094151836096</c:v>
                </c:pt>
                <c:pt idx="10">
                  <c:v>13.580529426552154</c:v>
                </c:pt>
                <c:pt idx="11">
                  <c:v>16.96493156962698</c:v>
                </c:pt>
                <c:pt idx="12">
                  <c:v>14.214565975228696</c:v>
                </c:pt>
                <c:pt idx="13">
                  <c:v>17.474018429555166</c:v>
                </c:pt>
                <c:pt idx="14">
                  <c:v>11.848016272536396</c:v>
                </c:pt>
                <c:pt idx="15">
                  <c:v>10.808039230617373</c:v>
                </c:pt>
                <c:pt idx="16">
                  <c:v>8.7147283299075333</c:v>
                </c:pt>
                <c:pt idx="17">
                  <c:v>14.417940349166741</c:v>
                </c:pt>
                <c:pt idx="18">
                  <c:v>14.636705458655623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665-4D51-B4F1-664394876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'B97-D3 TZVP'!$B$12:$B$30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'B97-D3 TZVP'!$E$12:$E$30</c:f>
              <c:numCache>
                <c:formatCode>0.00</c:formatCode>
                <c:ptCount val="19"/>
                <c:pt idx="0">
                  <c:v>26.9820014760354</c:v>
                </c:pt>
                <c:pt idx="1">
                  <c:v>24.341329518397892</c:v>
                </c:pt>
                <c:pt idx="2">
                  <c:v>23.548931583759803</c:v>
                </c:pt>
                <c:pt idx="3">
                  <c:v>18.079877913093206</c:v>
                </c:pt>
                <c:pt idx="4">
                  <c:v>17.557576683022326</c:v>
                </c:pt>
                <c:pt idx="5">
                  <c:v>15.427258161870176</c:v>
                </c:pt>
                <c:pt idx="6">
                  <c:v>18.464834821605464</c:v>
                </c:pt>
                <c:pt idx="7">
                  <c:v>15.202792057626631</c:v>
                </c:pt>
                <c:pt idx="8">
                  <c:v>13.258813508021113</c:v>
                </c:pt>
                <c:pt idx="9">
                  <c:v>18.404184011692021</c:v>
                </c:pt>
                <c:pt idx="10">
                  <c:v>16.903865519814541</c:v>
                </c:pt>
                <c:pt idx="11">
                  <c:v>15.066706572094583</c:v>
                </c:pt>
                <c:pt idx="12">
                  <c:v>16.079821308312511</c:v>
                </c:pt>
                <c:pt idx="13">
                  <c:v>14.596934915600036</c:v>
                </c:pt>
                <c:pt idx="14">
                  <c:v>17.411863238165427</c:v>
                </c:pt>
                <c:pt idx="15">
                  <c:v>17.992963289425568</c:v>
                </c:pt>
                <c:pt idx="16">
                  <c:v>19.727032965586577</c:v>
                </c:pt>
                <c:pt idx="17">
                  <c:v>16.076151418168404</c:v>
                </c:pt>
                <c:pt idx="18">
                  <c:v>16.671543948556558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2C5-4D15-848C-4350785A0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'PBE-D3 TZV2PX'!$B$12:$B$30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'PBE-D3 TZV2PX'!$E$12:$E$30</c:f>
              <c:numCache>
                <c:formatCode>0.00</c:formatCode>
                <c:ptCount val="19"/>
                <c:pt idx="0">
                  <c:v>26.107622365471165</c:v>
                </c:pt>
                <c:pt idx="1">
                  <c:v>23.484317626963485</c:v>
                </c:pt>
                <c:pt idx="2">
                  <c:v>22.657454179154229</c:v>
                </c:pt>
                <c:pt idx="3">
                  <c:v>17.774387859691394</c:v>
                </c:pt>
                <c:pt idx="4">
                  <c:v>17.462425416559494</c:v>
                </c:pt>
                <c:pt idx="5">
                  <c:v>15.268890237568225</c:v>
                </c:pt>
                <c:pt idx="6">
                  <c:v>18.066360730688221</c:v>
                </c:pt>
                <c:pt idx="7">
                  <c:v>15.074217406929101</c:v>
                </c:pt>
                <c:pt idx="8">
                  <c:v>13.18344903682325</c:v>
                </c:pt>
                <c:pt idx="9">
                  <c:v>18.207474748292245</c:v>
                </c:pt>
                <c:pt idx="10">
                  <c:v>16.761509586568497</c:v>
                </c:pt>
                <c:pt idx="11">
                  <c:v>14.909726287584942</c:v>
                </c:pt>
                <c:pt idx="12">
                  <c:v>15.967949038877466</c:v>
                </c:pt>
                <c:pt idx="13">
                  <c:v>14.442696235358389</c:v>
                </c:pt>
                <c:pt idx="14">
                  <c:v>17.230912648073385</c:v>
                </c:pt>
                <c:pt idx="15">
                  <c:v>17.760140629411143</c:v>
                </c:pt>
                <c:pt idx="16">
                  <c:v>19.241197041115523</c:v>
                </c:pt>
                <c:pt idx="17">
                  <c:v>15.950579119104983</c:v>
                </c:pt>
                <c:pt idx="18">
                  <c:v>16.489806369244857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713-4EDE-A371-BEE432262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'B97-D3 TZVP'!$C$12:$C$30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'B97-D3 TZVP'!$F$12:$F$30</c:f>
              <c:numCache>
                <c:formatCode>0.0</c:formatCode>
                <c:ptCount val="19"/>
                <c:pt idx="0">
                  <c:v>0</c:v>
                </c:pt>
                <c:pt idx="1">
                  <c:v>4.5281150471489306</c:v>
                </c:pt>
                <c:pt idx="2">
                  <c:v>6.0024612184374906</c:v>
                </c:pt>
                <c:pt idx="3">
                  <c:v>11.804213010919176</c:v>
                </c:pt>
                <c:pt idx="4">
                  <c:v>15.001444927329075</c:v>
                </c:pt>
                <c:pt idx="5">
                  <c:v>15.17248639004824</c:v>
                </c:pt>
                <c:pt idx="6">
                  <c:v>11.413176920220367</c:v>
                </c:pt>
                <c:pt idx="7">
                  <c:v>16.860655943346497</c:v>
                </c:pt>
                <c:pt idx="8">
                  <c:v>17.029048321763597</c:v>
                </c:pt>
                <c:pt idx="9">
                  <c:v>12.433530421586132</c:v>
                </c:pt>
                <c:pt idx="10">
                  <c:v>13.624897013782835</c:v>
                </c:pt>
                <c:pt idx="11">
                  <c:v>17.246270401147907</c:v>
                </c:pt>
                <c:pt idx="12">
                  <c:v>14.740510557441905</c:v>
                </c:pt>
                <c:pt idx="13">
                  <c:v>17.314638546573097</c:v>
                </c:pt>
                <c:pt idx="14">
                  <c:v>12.880947166463816</c:v>
                </c:pt>
                <c:pt idx="15">
                  <c:v>11.472363877066279</c:v>
                </c:pt>
                <c:pt idx="16">
                  <c:v>9.1884468878518852</c:v>
                </c:pt>
                <c:pt idx="17">
                  <c:v>15.36544299303246</c:v>
                </c:pt>
                <c:pt idx="18">
                  <c:v>15.161148043703381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230-4428-8913-A9C8601CF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'B97-D3 C9 TZVP'!$B$12:$B$30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'B97-D3 C9 TZVP'!$E$12:$E$30</c:f>
              <c:numCache>
                <c:formatCode>0.00</c:formatCode>
                <c:ptCount val="19"/>
                <c:pt idx="0">
                  <c:v>26.724973273319296</c:v>
                </c:pt>
                <c:pt idx="1">
                  <c:v>24.311330343293452</c:v>
                </c:pt>
                <c:pt idx="2">
                  <c:v>23.268271384655129</c:v>
                </c:pt>
                <c:pt idx="3">
                  <c:v>18.058234098515161</c:v>
                </c:pt>
                <c:pt idx="4">
                  <c:v>17.545018893922713</c:v>
                </c:pt>
                <c:pt idx="5">
                  <c:v>15.421216648849201</c:v>
                </c:pt>
                <c:pt idx="6">
                  <c:v>18.405768847427062</c:v>
                </c:pt>
                <c:pt idx="7">
                  <c:v>15.1949619091302</c:v>
                </c:pt>
                <c:pt idx="8">
                  <c:v>13.25400018064788</c:v>
                </c:pt>
                <c:pt idx="9">
                  <c:v>18.397066498623225</c:v>
                </c:pt>
                <c:pt idx="10">
                  <c:v>16.888904809496491</c:v>
                </c:pt>
                <c:pt idx="11">
                  <c:v>15.060940651154722</c:v>
                </c:pt>
                <c:pt idx="12">
                  <c:v>16.058697389376963</c:v>
                </c:pt>
                <c:pt idx="13">
                  <c:v>14.591190621533858</c:v>
                </c:pt>
                <c:pt idx="14">
                  <c:v>17.403492549635722</c:v>
                </c:pt>
                <c:pt idx="15">
                  <c:v>17.97165782286471</c:v>
                </c:pt>
                <c:pt idx="16">
                  <c:v>19.584473324445042</c:v>
                </c:pt>
                <c:pt idx="17">
                  <c:v>16.069055067976596</c:v>
                </c:pt>
                <c:pt idx="18">
                  <c:v>16.663264071537178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200-491A-92EA-60DD9645F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'B97-D3 C9 TZVP'!$C$12:$C$30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'B97-D3 C9 TZVP'!$F$12:$F$30</c:f>
              <c:numCache>
                <c:formatCode>0.0</c:formatCode>
                <c:ptCount val="19"/>
                <c:pt idx="0">
                  <c:v>0</c:v>
                </c:pt>
                <c:pt idx="1">
                  <c:v>4.0436052599700298</c:v>
                </c:pt>
                <c:pt idx="2">
                  <c:v>5.3833452033524996</c:v>
                </c:pt>
                <c:pt idx="3">
                  <c:v>10.560078003550608</c:v>
                </c:pt>
                <c:pt idx="4">
                  <c:v>13.569597217660224</c:v>
                </c:pt>
                <c:pt idx="5">
                  <c:v>13.701779425079032</c:v>
                </c:pt>
                <c:pt idx="6">
                  <c:v>10.259359800683505</c:v>
                </c:pt>
                <c:pt idx="7">
                  <c:v>15.227491367294194</c:v>
                </c:pt>
                <c:pt idx="8">
                  <c:v>15.349517826681478</c:v>
                </c:pt>
                <c:pt idx="9">
                  <c:v>11.137978326302798</c:v>
                </c:pt>
                <c:pt idx="10">
                  <c:v>12.206021874328735</c:v>
                </c:pt>
                <c:pt idx="11">
                  <c:v>15.72663758896878</c:v>
                </c:pt>
                <c:pt idx="12">
                  <c:v>13.244313486295434</c:v>
                </c:pt>
                <c:pt idx="13">
                  <c:v>15.702374298988033</c:v>
                </c:pt>
                <c:pt idx="14">
                  <c:v>11.543532636953554</c:v>
                </c:pt>
                <c:pt idx="15">
                  <c:v>10.208998667161504</c:v>
                </c:pt>
                <c:pt idx="16">
                  <c:v>8.1919759782896389</c:v>
                </c:pt>
                <c:pt idx="17">
                  <c:v>13.914519914280676</c:v>
                </c:pt>
                <c:pt idx="18">
                  <c:v>13.711577221447643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886-4290-97AB-FCC6695A1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'B97-D3 C9 TZV2PX'!$B$12:$B$30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'B97-D3 C9 TZV2PX'!$E$12:$E$30</c:f>
              <c:numCache>
                <c:formatCode>0.00</c:formatCode>
                <c:ptCount val="19"/>
                <c:pt idx="0">
                  <c:v>26.675660092123543</c:v>
                </c:pt>
                <c:pt idx="1">
                  <c:v>24.474422147764876</c:v>
                </c:pt>
                <c:pt idx="2">
                  <c:v>22.876831862400746</c:v>
                </c:pt>
                <c:pt idx="3">
                  <c:v>18.084947510001562</c:v>
                </c:pt>
                <c:pt idx="4">
                  <c:v>17.621245536093017</c:v>
                </c:pt>
                <c:pt idx="5">
                  <c:v>15.474198940742193</c:v>
                </c:pt>
                <c:pt idx="6">
                  <c:v>18.280787686555911</c:v>
                </c:pt>
                <c:pt idx="7">
                  <c:v>15.28512760484989</c:v>
                </c:pt>
                <c:pt idx="8">
                  <c:v>13.33742754940206</c:v>
                </c:pt>
                <c:pt idx="9">
                  <c:v>18.38639996299737</c:v>
                </c:pt>
                <c:pt idx="10">
                  <c:v>16.973848588535418</c:v>
                </c:pt>
                <c:pt idx="11">
                  <c:v>15.145847549545326</c:v>
                </c:pt>
                <c:pt idx="12">
                  <c:v>16.172784882654291</c:v>
                </c:pt>
                <c:pt idx="13">
                  <c:v>14.649952825040586</c:v>
                </c:pt>
                <c:pt idx="14">
                  <c:v>17.477770026578945</c:v>
                </c:pt>
                <c:pt idx="15">
                  <c:v>18.035423965744037</c:v>
                </c:pt>
                <c:pt idx="16">
                  <c:v>19.582235828228026</c:v>
                </c:pt>
                <c:pt idx="17">
                  <c:v>16.17963055501253</c:v>
                </c:pt>
                <c:pt idx="18">
                  <c:v>16.726955116989441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4F6-4C17-AF04-7181485E7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'B97-D3 C9 TZV2PX'!$C$12:$C$30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'B97-D3 C9 TZV2PX'!$F$12:$F$30</c:f>
              <c:numCache>
                <c:formatCode>0.0</c:formatCode>
                <c:ptCount val="19"/>
                <c:pt idx="0">
                  <c:v>0</c:v>
                </c:pt>
                <c:pt idx="1">
                  <c:v>4.2851864592399416</c:v>
                </c:pt>
                <c:pt idx="2">
                  <c:v>5.1973532947484564</c:v>
                </c:pt>
                <c:pt idx="3">
                  <c:v>10.073729421156553</c:v>
                </c:pt>
                <c:pt idx="4">
                  <c:v>12.63583559020006</c:v>
                </c:pt>
                <c:pt idx="5">
                  <c:v>12.512026344280795</c:v>
                </c:pt>
                <c:pt idx="6">
                  <c:v>9.6496634352747268</c:v>
                </c:pt>
                <c:pt idx="7">
                  <c:v>14.241481508916468</c:v>
                </c:pt>
                <c:pt idx="8">
                  <c:v>14.956951992888794</c:v>
                </c:pt>
                <c:pt idx="9">
                  <c:v>10.057911042663385</c:v>
                </c:pt>
                <c:pt idx="10">
                  <c:v>11.729596125536492</c:v>
                </c:pt>
                <c:pt idx="11">
                  <c:v>14.687310252729409</c:v>
                </c:pt>
                <c:pt idx="12">
                  <c:v>12.158589110933093</c:v>
                </c:pt>
                <c:pt idx="13">
                  <c:v>15.181893716073242</c:v>
                </c:pt>
                <c:pt idx="14">
                  <c:v>10.304280322025612</c:v>
                </c:pt>
                <c:pt idx="15">
                  <c:v>9.4035130361496027</c:v>
                </c:pt>
                <c:pt idx="16">
                  <c:v>7.7707709174083552</c:v>
                </c:pt>
                <c:pt idx="17">
                  <c:v>12.636885382412771</c:v>
                </c:pt>
                <c:pt idx="18">
                  <c:v>12.676936599119511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16-407C-A1AA-C79C60BE8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'B97-D3 BJ TZVP'!$B$12:$B$30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'B97-D3 BJ TZVP'!$E$12:$E$30</c:f>
              <c:numCache>
                <c:formatCode>0.00</c:formatCode>
                <c:ptCount val="19"/>
                <c:pt idx="0">
                  <c:v>27.150527765986489</c:v>
                </c:pt>
                <c:pt idx="1">
                  <c:v>24.496839622147455</c:v>
                </c:pt>
                <c:pt idx="2">
                  <c:v>23.858237537626138</c:v>
                </c:pt>
                <c:pt idx="3">
                  <c:v>18.466529261249164</c:v>
                </c:pt>
                <c:pt idx="4">
                  <c:v>17.665143917276094</c:v>
                </c:pt>
                <c:pt idx="5">
                  <c:v>15.48621584183806</c:v>
                </c:pt>
                <c:pt idx="6">
                  <c:v>18.607663707483574</c:v>
                </c:pt>
                <c:pt idx="7">
                  <c:v>15.262855110038656</c:v>
                </c:pt>
                <c:pt idx="8">
                  <c:v>13.398352492646277</c:v>
                </c:pt>
                <c:pt idx="9">
                  <c:v>18.513363284902137</c:v>
                </c:pt>
                <c:pt idx="10">
                  <c:v>17.011573402396266</c:v>
                </c:pt>
                <c:pt idx="11">
                  <c:v>15.123916274334121</c:v>
                </c:pt>
                <c:pt idx="12">
                  <c:v>16.146666546135165</c:v>
                </c:pt>
                <c:pt idx="13">
                  <c:v>14.680404117915876</c:v>
                </c:pt>
                <c:pt idx="14">
                  <c:v>17.486220875709385</c:v>
                </c:pt>
                <c:pt idx="15">
                  <c:v>18.187800648927201</c:v>
                </c:pt>
                <c:pt idx="16">
                  <c:v>19.890182805740242</c:v>
                </c:pt>
                <c:pt idx="17">
                  <c:v>16.144217000813821</c:v>
                </c:pt>
                <c:pt idx="18">
                  <c:v>16.766981552414112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A00-415F-8546-3F2971B57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'B97-D3 BJ TZVP'!$C$12:$C$30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'B97-D3 BJ TZVP'!$F$12:$F$30</c:f>
              <c:numCache>
                <c:formatCode>0.0</c:formatCode>
                <c:ptCount val="19"/>
                <c:pt idx="0">
                  <c:v>0</c:v>
                </c:pt>
                <c:pt idx="1">
                  <c:v>5.637137723374507</c:v>
                </c:pt>
                <c:pt idx="2">
                  <c:v>7.6728495181467</c:v>
                </c:pt>
                <c:pt idx="3">
                  <c:v>14.420292763371162</c:v>
                </c:pt>
                <c:pt idx="4">
                  <c:v>18.740535104614427</c:v>
                </c:pt>
                <c:pt idx="5">
                  <c:v>18.877220507977519</c:v>
                </c:pt>
                <c:pt idx="6">
                  <c:v>14.206245995758451</c:v>
                </c:pt>
                <c:pt idx="7">
                  <c:v>21.245905029800475</c:v>
                </c:pt>
                <c:pt idx="8">
                  <c:v>21.151367229921227</c:v>
                </c:pt>
                <c:pt idx="9">
                  <c:v>15.611975501925093</c:v>
                </c:pt>
                <c:pt idx="10">
                  <c:v>16.946754598705777</c:v>
                </c:pt>
                <c:pt idx="11">
                  <c:v>21.043639137990727</c:v>
                </c:pt>
                <c:pt idx="12">
                  <c:v>18.678611989219551</c:v>
                </c:pt>
                <c:pt idx="13">
                  <c:v>21.343460173143455</c:v>
                </c:pt>
                <c:pt idx="14">
                  <c:v>16.235342212236137</c:v>
                </c:pt>
                <c:pt idx="15">
                  <c:v>14.46427554695363</c:v>
                </c:pt>
                <c:pt idx="16">
                  <c:v>11.708348020639043</c:v>
                </c:pt>
                <c:pt idx="17">
                  <c:v>18.909164335650186</c:v>
                </c:pt>
                <c:pt idx="18">
                  <c:v>18.877109170801919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0AA-45E3-AF88-6C95C6BE9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'B97-D3 BJ C9 TZVP'!$B$12:$B$30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'B97-D3 BJ C9 TZVP'!$E$12:$E$30</c:f>
              <c:numCache>
                <c:formatCode>0.00</c:formatCode>
                <c:ptCount val="19"/>
                <c:pt idx="0">
                  <c:v>27.101518648218885</c:v>
                </c:pt>
                <c:pt idx="1">
                  <c:v>24.463931726108267</c:v>
                </c:pt>
                <c:pt idx="2">
                  <c:v>23.801592170962913</c:v>
                </c:pt>
                <c:pt idx="3">
                  <c:v>18.44583607466318</c:v>
                </c:pt>
                <c:pt idx="4">
                  <c:v>17.630845683222276</c:v>
                </c:pt>
                <c:pt idx="5">
                  <c:v>15.480125077088603</c:v>
                </c:pt>
                <c:pt idx="6">
                  <c:v>18.581796615285288</c:v>
                </c:pt>
                <c:pt idx="7">
                  <c:v>15.256659379782425</c:v>
                </c:pt>
                <c:pt idx="8">
                  <c:v>13.3936470784121</c:v>
                </c:pt>
                <c:pt idx="9">
                  <c:v>18.478304575888401</c:v>
                </c:pt>
                <c:pt idx="10">
                  <c:v>17.002408918563656</c:v>
                </c:pt>
                <c:pt idx="11">
                  <c:v>15.117986681795932</c:v>
                </c:pt>
                <c:pt idx="12">
                  <c:v>16.136059121423369</c:v>
                </c:pt>
                <c:pt idx="13">
                  <c:v>14.674133133191969</c:v>
                </c:pt>
                <c:pt idx="14">
                  <c:v>17.477263526577534</c:v>
                </c:pt>
                <c:pt idx="15">
                  <c:v>18.092731061240301</c:v>
                </c:pt>
                <c:pt idx="16">
                  <c:v>19.87250938518557</c:v>
                </c:pt>
                <c:pt idx="17">
                  <c:v>16.136875600186578</c:v>
                </c:pt>
                <c:pt idx="18">
                  <c:v>16.7345419863953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8C0-4C8D-BEC8-66C8A3F47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'B97-D3 BJ C9 TZVP'!$C$12:$C$30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'B97-D3 BJ C9 TZVP'!$F$12:$F$30</c:f>
              <c:numCache>
                <c:formatCode>0.0</c:formatCode>
                <c:ptCount val="19"/>
                <c:pt idx="0">
                  <c:v>0</c:v>
                </c:pt>
                <c:pt idx="1">
                  <c:v>5.266113332237361</c:v>
                </c:pt>
                <c:pt idx="2">
                  <c:v>7.2123045166622006</c:v>
                </c:pt>
                <c:pt idx="3">
                  <c:v>13.307517763748844</c:v>
                </c:pt>
                <c:pt idx="4">
                  <c:v>17.409633090984808</c:v>
                </c:pt>
                <c:pt idx="5">
                  <c:v>17.50353033917024</c:v>
                </c:pt>
                <c:pt idx="6">
                  <c:v>13.134546617212537</c:v>
                </c:pt>
                <c:pt idx="7">
                  <c:v>19.709827164959794</c:v>
                </c:pt>
                <c:pt idx="8">
                  <c:v>19.57732415351601</c:v>
                </c:pt>
                <c:pt idx="9">
                  <c:v>14.42490839758258</c:v>
                </c:pt>
                <c:pt idx="10">
                  <c:v>15.630685868258857</c:v>
                </c:pt>
                <c:pt idx="11">
                  <c:v>19.620720986471134</c:v>
                </c:pt>
                <c:pt idx="12">
                  <c:v>17.259004183163764</c:v>
                </c:pt>
                <c:pt idx="13">
                  <c:v>19.829120192139037</c:v>
                </c:pt>
                <c:pt idx="14">
                  <c:v>15.00963242235331</c:v>
                </c:pt>
                <c:pt idx="15">
                  <c:v>13.377226532096923</c:v>
                </c:pt>
                <c:pt idx="16">
                  <c:v>10.759846343550223</c:v>
                </c:pt>
                <c:pt idx="17">
                  <c:v>17.556262660896287</c:v>
                </c:pt>
                <c:pt idx="18">
                  <c:v>17.557136866161297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1D1-4086-830A-26ED9A558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'HCTH120-D3 TZVP'!$B$12:$B$30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'HCTH120-D3 TZVP'!$E$12:$E$30</c:f>
              <c:numCache>
                <c:formatCode>0.00</c:formatCode>
                <c:ptCount val="19"/>
                <c:pt idx="0">
                  <c:v>26.041491340383825</c:v>
                </c:pt>
                <c:pt idx="1">
                  <c:v>23.601922510824444</c:v>
                </c:pt>
                <c:pt idx="2">
                  <c:v>22.91710180911593</c:v>
                </c:pt>
                <c:pt idx="3">
                  <c:v>17.988598293489364</c:v>
                </c:pt>
                <c:pt idx="4">
                  <c:v>17.668445694954602</c:v>
                </c:pt>
                <c:pt idx="5">
                  <c:v>15.385998719048294</c:v>
                </c:pt>
                <c:pt idx="6">
                  <c:v>18.280079731431627</c:v>
                </c:pt>
                <c:pt idx="7">
                  <c:v>15.196549672363551</c:v>
                </c:pt>
                <c:pt idx="8">
                  <c:v>13.345475107753128</c:v>
                </c:pt>
                <c:pt idx="9">
                  <c:v>18.338245653956697</c:v>
                </c:pt>
                <c:pt idx="10">
                  <c:v>16.880651230731026</c:v>
                </c:pt>
                <c:pt idx="11">
                  <c:v>15.027058562223226</c:v>
                </c:pt>
                <c:pt idx="12">
                  <c:v>16.061165300153462</c:v>
                </c:pt>
                <c:pt idx="13">
                  <c:v>14.555152330555536</c:v>
                </c:pt>
                <c:pt idx="14">
                  <c:v>17.399607232358587</c:v>
                </c:pt>
                <c:pt idx="15">
                  <c:v>17.906967395083303</c:v>
                </c:pt>
                <c:pt idx="16">
                  <c:v>19.402294778004368</c:v>
                </c:pt>
                <c:pt idx="17">
                  <c:v>16.101562829563139</c:v>
                </c:pt>
                <c:pt idx="18">
                  <c:v>16.639894662145235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701-4288-8E18-8635563CB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'PBE-D3 TZV2PX'!$C$12:$C$30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'PBE-D3 TZV2PX'!$F$12:$F$30</c:f>
              <c:numCache>
                <c:formatCode>0.0</c:formatCode>
                <c:ptCount val="19"/>
                <c:pt idx="0">
                  <c:v>0</c:v>
                </c:pt>
                <c:pt idx="1">
                  <c:v>2.8562743248951041</c:v>
                </c:pt>
                <c:pt idx="2">
                  <c:v>3.4703314227485458</c:v>
                </c:pt>
                <c:pt idx="3">
                  <c:v>8.6753478095769569</c:v>
                </c:pt>
                <c:pt idx="4">
                  <c:v>11.119921789103378</c:v>
                </c:pt>
                <c:pt idx="5">
                  <c:v>11.435817362237431</c:v>
                </c:pt>
                <c:pt idx="6">
                  <c:v>8.458457243663382</c:v>
                </c:pt>
                <c:pt idx="7">
                  <c:v>12.788173026923593</c:v>
                </c:pt>
                <c:pt idx="8">
                  <c:v>13.73720004306079</c:v>
                </c:pt>
                <c:pt idx="9">
                  <c:v>9.1729613507507288</c:v>
                </c:pt>
                <c:pt idx="10">
                  <c:v>10.66470999654006</c:v>
                </c:pt>
                <c:pt idx="11">
                  <c:v>13.611136515968834</c:v>
                </c:pt>
                <c:pt idx="12">
                  <c:v>10.896098874462449</c:v>
                </c:pt>
                <c:pt idx="13">
                  <c:v>13.74994299546049</c:v>
                </c:pt>
                <c:pt idx="14">
                  <c:v>9.126306956670927</c:v>
                </c:pt>
                <c:pt idx="15">
                  <c:v>8.3842030038212894</c:v>
                </c:pt>
                <c:pt idx="16">
                  <c:v>6.6891665810450629</c:v>
                </c:pt>
                <c:pt idx="17">
                  <c:v>11.456726931978638</c:v>
                </c:pt>
                <c:pt idx="18">
                  <c:v>11.389430930982135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D32-45DB-A900-9F45C55DD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'HCTH120-D3 TZVP'!$C$12:$C$30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'HCTH120-D3 TZVP'!$F$12:$F$30</c:f>
              <c:numCache>
                <c:formatCode>0.0</c:formatCode>
                <c:ptCount val="19"/>
                <c:pt idx="0">
                  <c:v>0</c:v>
                </c:pt>
                <c:pt idx="1">
                  <c:v>2.2411333741947694</c:v>
                </c:pt>
                <c:pt idx="2">
                  <c:v>3.1999602392122046</c:v>
                </c:pt>
                <c:pt idx="3">
                  <c:v>9.6022819613133805</c:v>
                </c:pt>
                <c:pt idx="4">
                  <c:v>12.8225262345565</c:v>
                </c:pt>
                <c:pt idx="5">
                  <c:v>13.253440435385189</c:v>
                </c:pt>
                <c:pt idx="6">
                  <c:v>9.4120065736548693</c:v>
                </c:pt>
                <c:pt idx="7">
                  <c:v>15.003747063011033</c:v>
                </c:pt>
                <c:pt idx="8">
                  <c:v>15.759493712700193</c:v>
                </c:pt>
                <c:pt idx="9">
                  <c:v>10.455219586831264</c:v>
                </c:pt>
                <c:pt idx="10">
                  <c:v>12.131419932453753</c:v>
                </c:pt>
                <c:pt idx="11">
                  <c:v>15.796820581040816</c:v>
                </c:pt>
                <c:pt idx="12">
                  <c:v>12.684670940849035</c:v>
                </c:pt>
                <c:pt idx="13">
                  <c:v>15.947838864120937</c:v>
                </c:pt>
                <c:pt idx="14">
                  <c:v>10.297623529275953</c:v>
                </c:pt>
                <c:pt idx="15">
                  <c:v>9.4682855608919887</c:v>
                </c:pt>
                <c:pt idx="16">
                  <c:v>7.4063651955430521</c:v>
                </c:pt>
                <c:pt idx="17">
                  <c:v>13.246752488888223</c:v>
                </c:pt>
                <c:pt idx="18">
                  <c:v>13.236498702873703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AFF-464F-AA60-3EE5FC897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'HCTH120-D3 C9 TZVP'!$B$12:$B$30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'HCTH120-D3 C9 TZVP'!$E$12:$E$30</c:f>
              <c:numCache>
                <c:formatCode>0.00</c:formatCode>
                <c:ptCount val="19"/>
                <c:pt idx="0">
                  <c:v>25.992171818883634</c:v>
                </c:pt>
                <c:pt idx="1">
                  <c:v>23.550712345019939</c:v>
                </c:pt>
                <c:pt idx="2">
                  <c:v>22.799822155402232</c:v>
                </c:pt>
                <c:pt idx="3">
                  <c:v>17.968304340137266</c:v>
                </c:pt>
                <c:pt idx="4">
                  <c:v>17.655017793825955</c:v>
                </c:pt>
                <c:pt idx="5">
                  <c:v>15.378061746353467</c:v>
                </c:pt>
                <c:pt idx="6">
                  <c:v>18.206034531773334</c:v>
                </c:pt>
                <c:pt idx="7">
                  <c:v>15.188611904168074</c:v>
                </c:pt>
                <c:pt idx="8">
                  <c:v>13.336920612105297</c:v>
                </c:pt>
                <c:pt idx="9">
                  <c:v>18.32515378640856</c:v>
                </c:pt>
                <c:pt idx="10">
                  <c:v>16.911849440970823</c:v>
                </c:pt>
                <c:pt idx="11">
                  <c:v>15.02018680602106</c:v>
                </c:pt>
                <c:pt idx="12">
                  <c:v>16.053494308583637</c:v>
                </c:pt>
                <c:pt idx="13">
                  <c:v>14.547945869515223</c:v>
                </c:pt>
                <c:pt idx="14">
                  <c:v>17.3843797462571</c:v>
                </c:pt>
                <c:pt idx="15">
                  <c:v>17.889691650309871</c:v>
                </c:pt>
                <c:pt idx="16">
                  <c:v>19.36714111710651</c:v>
                </c:pt>
                <c:pt idx="17">
                  <c:v>16.27087566143728</c:v>
                </c:pt>
                <c:pt idx="18">
                  <c:v>16.602607963963738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C88-44A1-B457-B680823FB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'HCTH120-D3 C9 TZVP'!$C$12:$C$30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'HCTH120-D3 C9 TZVP'!$F$12:$F$30</c:f>
              <c:numCache>
                <c:formatCode>0.0</c:formatCode>
                <c:ptCount val="19"/>
                <c:pt idx="0">
                  <c:v>0</c:v>
                </c:pt>
                <c:pt idx="1">
                  <c:v>1.9159904678536122</c:v>
                </c:pt>
                <c:pt idx="2">
                  <c:v>2.7817434472360474</c:v>
                </c:pt>
                <c:pt idx="3">
                  <c:v>8.6071572441007014</c:v>
                </c:pt>
                <c:pt idx="4">
                  <c:v>11.658495568497191</c:v>
                </c:pt>
                <c:pt idx="5">
                  <c:v>12.034700347579603</c:v>
                </c:pt>
                <c:pt idx="6">
                  <c:v>8.4815371839700937</c:v>
                </c:pt>
                <c:pt idx="7">
                  <c:v>13.634627135528177</c:v>
                </c:pt>
                <c:pt idx="8">
                  <c:v>14.345440891421765</c:v>
                </c:pt>
                <c:pt idx="9">
                  <c:v>9.4091919664708996</c:v>
                </c:pt>
                <c:pt idx="10">
                  <c:v>10.987281178826882</c:v>
                </c:pt>
                <c:pt idx="11">
                  <c:v>14.530123248599031</c:v>
                </c:pt>
                <c:pt idx="12">
                  <c:v>11.427099610628803</c:v>
                </c:pt>
                <c:pt idx="13">
                  <c:v>14.588206841042645</c:v>
                </c:pt>
                <c:pt idx="14">
                  <c:v>9.268859415117026</c:v>
                </c:pt>
                <c:pt idx="15">
                  <c:v>8.4419711775388375</c:v>
                </c:pt>
                <c:pt idx="16">
                  <c:v>6.5678020178457936</c:v>
                </c:pt>
                <c:pt idx="17">
                  <c:v>11.7996602898279</c:v>
                </c:pt>
                <c:pt idx="18">
                  <c:v>12.040513567358726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CDB-4888-A8F3-9B939AF13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'HCTH120-D3 C9 TZV2PX'!$B$12:$B$30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'HCTH120-D3 C9 TZV2PX'!$E$12:$E$30</c:f>
              <c:numCache>
                <c:formatCode>0.00</c:formatCode>
                <c:ptCount val="19"/>
                <c:pt idx="0">
                  <c:v>25.729839279607191</c:v>
                </c:pt>
                <c:pt idx="1">
                  <c:v>23.30496626136393</c:v>
                </c:pt>
                <c:pt idx="2">
                  <c:v>22.528779650052972</c:v>
                </c:pt>
                <c:pt idx="3">
                  <c:v>17.96623416518722</c:v>
                </c:pt>
                <c:pt idx="4">
                  <c:v>17.766432761563532</c:v>
                </c:pt>
                <c:pt idx="5">
                  <c:v>15.410616217046011</c:v>
                </c:pt>
                <c:pt idx="6">
                  <c:v>18.125909887280297</c:v>
                </c:pt>
                <c:pt idx="7">
                  <c:v>15.293059887078764</c:v>
                </c:pt>
                <c:pt idx="8">
                  <c:v>13.342373004150993</c:v>
                </c:pt>
                <c:pt idx="9">
                  <c:v>18.336872245258366</c:v>
                </c:pt>
                <c:pt idx="10">
                  <c:v>16.899872286529671</c:v>
                </c:pt>
                <c:pt idx="11">
                  <c:v>15.097104682288537</c:v>
                </c:pt>
                <c:pt idx="12">
                  <c:v>16.147865803293957</c:v>
                </c:pt>
                <c:pt idx="13">
                  <c:v>14.626917131422118</c:v>
                </c:pt>
                <c:pt idx="14">
                  <c:v>17.422921666961244</c:v>
                </c:pt>
                <c:pt idx="15">
                  <c:v>17.878582137166358</c:v>
                </c:pt>
                <c:pt idx="16">
                  <c:v>19.199413171582073</c:v>
                </c:pt>
                <c:pt idx="17">
                  <c:v>16.172395115598135</c:v>
                </c:pt>
                <c:pt idx="18">
                  <c:v>16.625992803235345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BDF-45BC-8ECE-93D0F3E8B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'HCTH120-D3 C9 TZV2PX'!$C$12:$C$30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'HCTH120-D3 C9 TZV2PX'!$F$12:$F$30</c:f>
              <c:numCache>
                <c:formatCode>0.0</c:formatCode>
                <c:ptCount val="19"/>
                <c:pt idx="0">
                  <c:v>0</c:v>
                </c:pt>
                <c:pt idx="1">
                  <c:v>1.8675744689126059</c:v>
                </c:pt>
                <c:pt idx="2">
                  <c:v>2.4620927302110558</c:v>
                </c:pt>
                <c:pt idx="3">
                  <c:v>8.1600657021854399</c:v>
                </c:pt>
                <c:pt idx="4">
                  <c:v>10.851028947593328</c:v>
                </c:pt>
                <c:pt idx="5">
                  <c:v>11.017186590028642</c:v>
                </c:pt>
                <c:pt idx="6">
                  <c:v>7.8316037410995856</c:v>
                </c:pt>
                <c:pt idx="7">
                  <c:v>12.706503589242164</c:v>
                </c:pt>
                <c:pt idx="8">
                  <c:v>14.049907580410725</c:v>
                </c:pt>
                <c:pt idx="9">
                  <c:v>8.3192861430726026</c:v>
                </c:pt>
                <c:pt idx="10">
                  <c:v>10.477816754009012</c:v>
                </c:pt>
                <c:pt idx="11">
                  <c:v>13.51317643116395</c:v>
                </c:pt>
                <c:pt idx="12">
                  <c:v>10.43140364972867</c:v>
                </c:pt>
                <c:pt idx="13">
                  <c:v>14.020214287554214</c:v>
                </c:pt>
                <c:pt idx="14">
                  <c:v>8.0590792431492169</c:v>
                </c:pt>
                <c:pt idx="15">
                  <c:v>7.6154494172057561</c:v>
                </c:pt>
                <c:pt idx="16">
                  <c:v>6.1118644446117081</c:v>
                </c:pt>
                <c:pt idx="17">
                  <c:v>10.898686328643695</c:v>
                </c:pt>
                <c:pt idx="18">
                  <c:v>11.064714459261134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89A-4B6A-8FA9-472132AFA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'HCTH120-D3 BJ TZVP'!$B$12:$B$30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'HCTH120-D3 BJ TZVP'!$E$12:$E$30</c:f>
              <c:numCache>
                <c:formatCode>0.00</c:formatCode>
                <c:ptCount val="19"/>
                <c:pt idx="0">
                  <c:v>26.632247702109009</c:v>
                </c:pt>
                <c:pt idx="1">
                  <c:v>24.440481815778586</c:v>
                </c:pt>
                <c:pt idx="2">
                  <c:v>23.332876889600364</c:v>
                </c:pt>
                <c:pt idx="3">
                  <c:v>18.143447326681365</c:v>
                </c:pt>
                <c:pt idx="4">
                  <c:v>17.765757912092376</c:v>
                </c:pt>
                <c:pt idx="5">
                  <c:v>15.504977874115545</c:v>
                </c:pt>
                <c:pt idx="6">
                  <c:v>18.608658025197695</c:v>
                </c:pt>
                <c:pt idx="7">
                  <c:v>15.266722815128727</c:v>
                </c:pt>
                <c:pt idx="8">
                  <c:v>13.425949007279282</c:v>
                </c:pt>
                <c:pt idx="9">
                  <c:v>18.517994151603364</c:v>
                </c:pt>
                <c:pt idx="10">
                  <c:v>17.044560707748495</c:v>
                </c:pt>
                <c:pt idx="11">
                  <c:v>15.152345657176658</c:v>
                </c:pt>
                <c:pt idx="12">
                  <c:v>16.159603301433467</c:v>
                </c:pt>
                <c:pt idx="13">
                  <c:v>14.639513416021035</c:v>
                </c:pt>
                <c:pt idx="14">
                  <c:v>17.511178899478878</c:v>
                </c:pt>
                <c:pt idx="15">
                  <c:v>18.131336834821472</c:v>
                </c:pt>
                <c:pt idx="16">
                  <c:v>19.696671544288662</c:v>
                </c:pt>
                <c:pt idx="17">
                  <c:v>16.496295470229022</c:v>
                </c:pt>
                <c:pt idx="18">
                  <c:v>16.77984778874222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80B-4450-BF76-2ED7FDBDB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'HCTH120-D3 BJ TZVP'!$C$12:$C$30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'HCTH120-D3 BJ TZVP'!$F$12:$F$30</c:f>
              <c:numCache>
                <c:formatCode>0.0</c:formatCode>
                <c:ptCount val="19"/>
                <c:pt idx="0">
                  <c:v>0</c:v>
                </c:pt>
                <c:pt idx="1">
                  <c:v>3.6753874280475496</c:v>
                </c:pt>
                <c:pt idx="2">
                  <c:v>5.0342891170517792</c:v>
                </c:pt>
                <c:pt idx="3">
                  <c:v>11.232930738456107</c:v>
                </c:pt>
                <c:pt idx="4">
                  <c:v>14.714239946924799</c:v>
                </c:pt>
                <c:pt idx="5">
                  <c:v>15.049997571238855</c:v>
                </c:pt>
                <c:pt idx="6">
                  <c:v>11.117065779139045</c:v>
                </c:pt>
                <c:pt idx="7">
                  <c:v>16.99894603493658</c:v>
                </c:pt>
                <c:pt idx="8">
                  <c:v>17.293099053563886</c:v>
                </c:pt>
                <c:pt idx="9">
                  <c:v>12.291652377815172</c:v>
                </c:pt>
                <c:pt idx="10">
                  <c:v>13.644717481841727</c:v>
                </c:pt>
                <c:pt idx="11">
                  <c:v>17.48541701788027</c:v>
                </c:pt>
                <c:pt idx="12">
                  <c:v>14.760994969816448</c:v>
                </c:pt>
                <c:pt idx="13">
                  <c:v>17.655617283101016</c:v>
                </c:pt>
                <c:pt idx="14">
                  <c:v>12.486377753640934</c:v>
                </c:pt>
                <c:pt idx="15">
                  <c:v>11.28724898927779</c:v>
                </c:pt>
                <c:pt idx="16">
                  <c:v>8.9752240092980262</c:v>
                </c:pt>
                <c:pt idx="17">
                  <c:v>14.685196497517301</c:v>
                </c:pt>
                <c:pt idx="18">
                  <c:v>15.177440549715149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AFA-4E78-AE05-652056FA0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'HCTH407-D3 TZVP'!$B$12:$B$30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'HCTH407-D3 TZVP'!$E$12:$E$30</c:f>
              <c:numCache>
                <c:formatCode>0.00</c:formatCode>
                <c:ptCount val="19"/>
                <c:pt idx="0">
                  <c:v>26.59125235174513</c:v>
                </c:pt>
                <c:pt idx="1">
                  <c:v>24.536920112506873</c:v>
                </c:pt>
                <c:pt idx="2">
                  <c:v>23.671184271664448</c:v>
                </c:pt>
                <c:pt idx="3">
                  <c:v>18.438403406740875</c:v>
                </c:pt>
                <c:pt idx="4">
                  <c:v>18.389725873291514</c:v>
                </c:pt>
                <c:pt idx="5">
                  <c:v>15.506157973599375</c:v>
                </c:pt>
                <c:pt idx="6">
                  <c:v>18.770985308990419</c:v>
                </c:pt>
                <c:pt idx="7">
                  <c:v>15.287405821941741</c:v>
                </c:pt>
                <c:pt idx="8">
                  <c:v>13.424545659278166</c:v>
                </c:pt>
                <c:pt idx="9">
                  <c:v>18.586674779316517</c:v>
                </c:pt>
                <c:pt idx="10">
                  <c:v>17.041163243478533</c:v>
                </c:pt>
                <c:pt idx="11">
                  <c:v>15.148113557264281</c:v>
                </c:pt>
                <c:pt idx="12">
                  <c:v>16.241226973253742</c:v>
                </c:pt>
                <c:pt idx="13">
                  <c:v>14.721876060279527</c:v>
                </c:pt>
                <c:pt idx="14">
                  <c:v>17.526126453663046</c:v>
                </c:pt>
                <c:pt idx="15">
                  <c:v>18.220525092332359</c:v>
                </c:pt>
                <c:pt idx="16">
                  <c:v>19.890520093458509</c:v>
                </c:pt>
                <c:pt idx="17">
                  <c:v>16.213882812069482</c:v>
                </c:pt>
                <c:pt idx="18">
                  <c:v>16.786494680859235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ECE-4B4D-9EAD-27F543741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'HCTH407-D3 TZVP'!$C$12:$C$30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'HCTH407-D3 TZVP'!$F$12:$F$30</c:f>
              <c:numCache>
                <c:formatCode>0.0</c:formatCode>
                <c:ptCount val="19"/>
                <c:pt idx="0">
                  <c:v>0</c:v>
                </c:pt>
                <c:pt idx="1">
                  <c:v>4.4676778329995548</c:v>
                </c:pt>
                <c:pt idx="2">
                  <c:v>5.7511075076647851</c:v>
                </c:pt>
                <c:pt idx="3">
                  <c:v>12.615527435654972</c:v>
                </c:pt>
                <c:pt idx="4">
                  <c:v>16.091140074772298</c:v>
                </c:pt>
                <c:pt idx="5">
                  <c:v>16.697078436358645</c:v>
                </c:pt>
                <c:pt idx="6">
                  <c:v>12.119634244908955</c:v>
                </c:pt>
                <c:pt idx="7">
                  <c:v>19.149505223818267</c:v>
                </c:pt>
                <c:pt idx="8">
                  <c:v>18.89590987275739</c:v>
                </c:pt>
                <c:pt idx="9">
                  <c:v>13.779906972613395</c:v>
                </c:pt>
                <c:pt idx="10">
                  <c:v>14.895876609849244</c:v>
                </c:pt>
                <c:pt idx="11">
                  <c:v>19.343538125896178</c:v>
                </c:pt>
                <c:pt idx="12">
                  <c:v>16.363300861205939</c:v>
                </c:pt>
                <c:pt idx="13">
                  <c:v>19.344855468390179</c:v>
                </c:pt>
                <c:pt idx="14">
                  <c:v>13.974877792996896</c:v>
                </c:pt>
                <c:pt idx="15">
                  <c:v>12.453583262847291</c:v>
                </c:pt>
                <c:pt idx="16">
                  <c:v>9.8798108780017753</c:v>
                </c:pt>
                <c:pt idx="17">
                  <c:v>16.89395835843241</c:v>
                </c:pt>
                <c:pt idx="18">
                  <c:v>16.759289698694158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1DD-47B1-872B-1A85C1D02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'HCTH407-D3 C9 TZVP'!$B$12:$B$30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'HCTH407-D3 C9 TZVP'!$E$12:$E$30</c:f>
              <c:numCache>
                <c:formatCode>0.00</c:formatCode>
                <c:ptCount val="19"/>
                <c:pt idx="0">
                  <c:v>26.535047615211784</c:v>
                </c:pt>
                <c:pt idx="1">
                  <c:v>24.431220739132517</c:v>
                </c:pt>
                <c:pt idx="2">
                  <c:v>23.521850158638365</c:v>
                </c:pt>
                <c:pt idx="3">
                  <c:v>18.420399086120256</c:v>
                </c:pt>
                <c:pt idx="4">
                  <c:v>18.369987955391331</c:v>
                </c:pt>
                <c:pt idx="5">
                  <c:v>15.499427667044165</c:v>
                </c:pt>
                <c:pt idx="6">
                  <c:v>18.767898255432442</c:v>
                </c:pt>
                <c:pt idx="7">
                  <c:v>15.281074396618298</c:v>
                </c:pt>
                <c:pt idx="8">
                  <c:v>13.419022762049231</c:v>
                </c:pt>
                <c:pt idx="9">
                  <c:v>18.516511258213463</c:v>
                </c:pt>
                <c:pt idx="10">
                  <c:v>17.030729710625238</c:v>
                </c:pt>
                <c:pt idx="11">
                  <c:v>15.141834350206958</c:v>
                </c:pt>
                <c:pt idx="12">
                  <c:v>16.210876514368906</c:v>
                </c:pt>
                <c:pt idx="13">
                  <c:v>14.642675218691844</c:v>
                </c:pt>
                <c:pt idx="14">
                  <c:v>17.516040326244728</c:v>
                </c:pt>
                <c:pt idx="15">
                  <c:v>18.199021285791599</c:v>
                </c:pt>
                <c:pt idx="16">
                  <c:v>19.809890254041658</c:v>
                </c:pt>
                <c:pt idx="17">
                  <c:v>16.572518808783425</c:v>
                </c:pt>
                <c:pt idx="18">
                  <c:v>16.76936623950785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C63-437B-9258-049120EA3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'PBE-D3 C9 TZVP'!$B$12:$B$30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'PBE-D3 C9 TZVP'!$E$12:$E$30</c:f>
              <c:numCache>
                <c:formatCode>0.00</c:formatCode>
                <c:ptCount val="19"/>
                <c:pt idx="0">
                  <c:v>26.139720528391372</c:v>
                </c:pt>
                <c:pt idx="1">
                  <c:v>23.767564632269323</c:v>
                </c:pt>
                <c:pt idx="2">
                  <c:v>22.764384726556003</c:v>
                </c:pt>
                <c:pt idx="3">
                  <c:v>17.94875895185238</c:v>
                </c:pt>
                <c:pt idx="4">
                  <c:v>17.557499897528395</c:v>
                </c:pt>
                <c:pt idx="5">
                  <c:v>15.254089543229332</c:v>
                </c:pt>
                <c:pt idx="6">
                  <c:v>18.190955829676078</c:v>
                </c:pt>
                <c:pt idx="7">
                  <c:v>14.965616925375437</c:v>
                </c:pt>
                <c:pt idx="8">
                  <c:v>13.164868617584604</c:v>
                </c:pt>
                <c:pt idx="9">
                  <c:v>18.219347036963249</c:v>
                </c:pt>
                <c:pt idx="10">
                  <c:v>16.719430293249992</c:v>
                </c:pt>
                <c:pt idx="11">
                  <c:v>14.88349140948864</c:v>
                </c:pt>
                <c:pt idx="12">
                  <c:v>16.004685701835854</c:v>
                </c:pt>
                <c:pt idx="13">
                  <c:v>14.409557084827815</c:v>
                </c:pt>
                <c:pt idx="14">
                  <c:v>17.179999353491571</c:v>
                </c:pt>
                <c:pt idx="15">
                  <c:v>17.82394062875083</c:v>
                </c:pt>
                <c:pt idx="16">
                  <c:v>19.321643331752977</c:v>
                </c:pt>
                <c:pt idx="17">
                  <c:v>15.866494677243344</c:v>
                </c:pt>
                <c:pt idx="18">
                  <c:v>16.52408824847857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D06-41C1-A63C-E7338D7FB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'HCTH407-D3 C9 TZVP'!$C$12:$C$30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'HCTH407-D3 C9 TZVP'!$F$12:$F$30</c:f>
              <c:numCache>
                <c:formatCode>0.0</c:formatCode>
                <c:ptCount val="19"/>
                <c:pt idx="0">
                  <c:v>0</c:v>
                </c:pt>
                <c:pt idx="1">
                  <c:v>4.1558294439640733</c:v>
                </c:pt>
                <c:pt idx="2">
                  <c:v>5.3259974769124865</c:v>
                </c:pt>
                <c:pt idx="3">
                  <c:v>11.583610190423631</c:v>
                </c:pt>
                <c:pt idx="4">
                  <c:v>14.92316925905793</c:v>
                </c:pt>
                <c:pt idx="5">
                  <c:v>15.409061557649366</c:v>
                </c:pt>
                <c:pt idx="6">
                  <c:v>11.147756427510581</c:v>
                </c:pt>
                <c:pt idx="7">
                  <c:v>17.699193475757621</c:v>
                </c:pt>
                <c:pt idx="8">
                  <c:v>17.407807670907967</c:v>
                </c:pt>
                <c:pt idx="9">
                  <c:v>12.714862008304214</c:v>
                </c:pt>
                <c:pt idx="10">
                  <c:v>13.666052624664212</c:v>
                </c:pt>
                <c:pt idx="11">
                  <c:v>18.00647672125217</c:v>
                </c:pt>
                <c:pt idx="12">
                  <c:v>15.050745955468402</c:v>
                </c:pt>
                <c:pt idx="13">
                  <c:v>18.030638349906404</c:v>
                </c:pt>
                <c:pt idx="14">
                  <c:v>12.836895759543003</c:v>
                </c:pt>
                <c:pt idx="15">
                  <c:v>11.379675443630857</c:v>
                </c:pt>
                <c:pt idx="16">
                  <c:v>9.0167705438840127</c:v>
                </c:pt>
                <c:pt idx="17">
                  <c:v>14.979948531318241</c:v>
                </c:pt>
                <c:pt idx="18">
                  <c:v>15.499980950036056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94C-4CC5-8BA7-66E80A412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'HCTH407-D3 BJ TZVP'!$B$12:$B$30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'HCTH407-D3 BJ TZVP'!$E$12:$E$30</c:f>
              <c:numCache>
                <c:formatCode>0.00</c:formatCode>
                <c:ptCount val="19"/>
                <c:pt idx="0">
                  <c:v>28.929574540904653</c:v>
                </c:pt>
                <c:pt idx="1">
                  <c:v>27.120917720054692</c:v>
                </c:pt>
                <c:pt idx="2">
                  <c:v>26.049218685934992</c:v>
                </c:pt>
                <c:pt idx="3">
                  <c:v>20.142545529944496</c:v>
                </c:pt>
                <c:pt idx="4">
                  <c:v>21.620649241687108</c:v>
                </c:pt>
                <c:pt idx="5">
                  <c:v>16.008688095126967</c:v>
                </c:pt>
                <c:pt idx="6">
                  <c:v>20.55429909278169</c:v>
                </c:pt>
                <c:pt idx="7">
                  <c:v>16.222128348971204</c:v>
                </c:pt>
                <c:pt idx="8">
                  <c:v>14.141137185665171</c:v>
                </c:pt>
                <c:pt idx="9">
                  <c:v>19.843446473988177</c:v>
                </c:pt>
                <c:pt idx="10">
                  <c:v>18.180023359012065</c:v>
                </c:pt>
                <c:pt idx="11">
                  <c:v>16.124944580549599</c:v>
                </c:pt>
                <c:pt idx="12">
                  <c:v>18.003697227447702</c:v>
                </c:pt>
                <c:pt idx="13">
                  <c:v>15.518545282582712</c:v>
                </c:pt>
                <c:pt idx="14">
                  <c:v>18.49780994552922</c:v>
                </c:pt>
                <c:pt idx="15">
                  <c:v>19.729544149316069</c:v>
                </c:pt>
                <c:pt idx="16">
                  <c:v>21.748428020030339</c:v>
                </c:pt>
                <c:pt idx="17">
                  <c:v>17.750343902497111</c:v>
                </c:pt>
                <c:pt idx="18">
                  <c:v>18.258822790627573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15-4FE2-90B7-51EE716C0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'HCTH407-D3 BJ TZVP'!$C$12:$C$30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'HCTH407-D3 BJ TZVP'!$F$12:$F$30</c:f>
              <c:numCache>
                <c:formatCode>0.0</c:formatCode>
                <c:ptCount val="19"/>
                <c:pt idx="0">
                  <c:v>0</c:v>
                </c:pt>
                <c:pt idx="1">
                  <c:v>1.4865528366861656</c:v>
                </c:pt>
                <c:pt idx="2">
                  <c:v>3.9860668868894318</c:v>
                </c:pt>
                <c:pt idx="3">
                  <c:v>10.421421487659147</c:v>
                </c:pt>
                <c:pt idx="4">
                  <c:v>14.210482670074466</c:v>
                </c:pt>
                <c:pt idx="5">
                  <c:v>20.383594100387242</c:v>
                </c:pt>
                <c:pt idx="6">
                  <c:v>11.592046485794864</c:v>
                </c:pt>
                <c:pt idx="7">
                  <c:v>19.72008419740623</c:v>
                </c:pt>
                <c:pt idx="8">
                  <c:v>17.164474670153542</c:v>
                </c:pt>
                <c:pt idx="9">
                  <c:v>16.21079164073393</c:v>
                </c:pt>
                <c:pt idx="10">
                  <c:v>14.842475600605271</c:v>
                </c:pt>
                <c:pt idx="11">
                  <c:v>20.810770026395033</c:v>
                </c:pt>
                <c:pt idx="12">
                  <c:v>16.29364723574875</c:v>
                </c:pt>
                <c:pt idx="13">
                  <c:v>18.635437393037005</c:v>
                </c:pt>
                <c:pt idx="14">
                  <c:v>17.20322614819381</c:v>
                </c:pt>
                <c:pt idx="15">
                  <c:v>13.460181791612685</c:v>
                </c:pt>
                <c:pt idx="16">
                  <c:v>9.0438503279199853</c:v>
                </c:pt>
                <c:pt idx="17">
                  <c:v>17.527275076003836</c:v>
                </c:pt>
                <c:pt idx="18">
                  <c:v>17.256399963468027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408-4DCA-BFC1-ACAF247D2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'tauHCTH-D3 TZVP'!$B$12:$B$30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'tauHCTH-D3 TZVP'!$E$12:$E$30</c:f>
              <c:numCache>
                <c:formatCode>0.00</c:formatCode>
                <c:ptCount val="19"/>
                <c:pt idx="0">
                  <c:v>26.285824692482883</c:v>
                </c:pt>
                <c:pt idx="1">
                  <c:v>23.779756208081562</c:v>
                </c:pt>
                <c:pt idx="2">
                  <c:v>23.019147230753426</c:v>
                </c:pt>
                <c:pt idx="3">
                  <c:v>18.090744590466546</c:v>
                </c:pt>
                <c:pt idx="4">
                  <c:v>17.811229982908742</c:v>
                </c:pt>
                <c:pt idx="5">
                  <c:v>15.498149421552966</c:v>
                </c:pt>
                <c:pt idx="6">
                  <c:v>18.321393279742527</c:v>
                </c:pt>
                <c:pt idx="7">
                  <c:v>15.308074423724669</c:v>
                </c:pt>
                <c:pt idx="8">
                  <c:v>13.353339212482638</c:v>
                </c:pt>
                <c:pt idx="9">
                  <c:v>18.469099384065309</c:v>
                </c:pt>
                <c:pt idx="10">
                  <c:v>16.979574724095549</c:v>
                </c:pt>
                <c:pt idx="11">
                  <c:v>15.135929440587985</c:v>
                </c:pt>
                <c:pt idx="12">
                  <c:v>16.161569144101687</c:v>
                </c:pt>
                <c:pt idx="13">
                  <c:v>14.654238086101957</c:v>
                </c:pt>
                <c:pt idx="14">
                  <c:v>17.499725801171355</c:v>
                </c:pt>
                <c:pt idx="15">
                  <c:v>18.025555948252304</c:v>
                </c:pt>
                <c:pt idx="16">
                  <c:v>19.493268494019183</c:v>
                </c:pt>
                <c:pt idx="17">
                  <c:v>16.198678472528417</c:v>
                </c:pt>
                <c:pt idx="18">
                  <c:v>16.743311845102951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E90-4F37-AC19-8B510C8BD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'tauHCTH-D3 TZVP'!$C$12:$C$30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'tauHCTH-D3 TZVP'!$F$12:$F$30</c:f>
              <c:numCache>
                <c:formatCode>0.0</c:formatCode>
                <c:ptCount val="19"/>
                <c:pt idx="0">
                  <c:v>0</c:v>
                </c:pt>
                <c:pt idx="1">
                  <c:v>2.1790092810429535</c:v>
                </c:pt>
                <c:pt idx="2">
                  <c:v>2.9542138805354989</c:v>
                </c:pt>
                <c:pt idx="3">
                  <c:v>8.6735737986641013</c:v>
                </c:pt>
                <c:pt idx="4">
                  <c:v>11.659716853902143</c:v>
                </c:pt>
                <c:pt idx="5">
                  <c:v>11.960577412534533</c:v>
                </c:pt>
                <c:pt idx="6">
                  <c:v>8.5148353257433271</c:v>
                </c:pt>
                <c:pt idx="7">
                  <c:v>13.445611108771013</c:v>
                </c:pt>
                <c:pt idx="8">
                  <c:v>14.213817442894753</c:v>
                </c:pt>
                <c:pt idx="9">
                  <c:v>9.2746500622491936</c:v>
                </c:pt>
                <c:pt idx="10">
                  <c:v>10.961066176612986</c:v>
                </c:pt>
                <c:pt idx="11">
                  <c:v>14.250820125639521</c:v>
                </c:pt>
                <c:pt idx="12">
                  <c:v>11.315646650897619</c:v>
                </c:pt>
                <c:pt idx="13">
                  <c:v>14.457997281072647</c:v>
                </c:pt>
                <c:pt idx="14">
                  <c:v>9.1627879147749471</c:v>
                </c:pt>
                <c:pt idx="15">
                  <c:v>8.3919589467791944</c:v>
                </c:pt>
                <c:pt idx="16">
                  <c:v>6.6714307288125188</c:v>
                </c:pt>
                <c:pt idx="17">
                  <c:v>12.003724481913761</c:v>
                </c:pt>
                <c:pt idx="18">
                  <c:v>11.942314553283602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588-467E-B79F-D1F777735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'tauHCTH-D3 C9 TZVP'!$B$12:$B$30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'tauHCTH-D3 C9 TZVP'!$E$12:$E$30</c:f>
              <c:numCache>
                <c:formatCode>0.00</c:formatCode>
                <c:ptCount val="19"/>
                <c:pt idx="0">
                  <c:v>26.229351837720955</c:v>
                </c:pt>
                <c:pt idx="1">
                  <c:v>23.701592734514353</c:v>
                </c:pt>
                <c:pt idx="2">
                  <c:v>22.958837947486028</c:v>
                </c:pt>
                <c:pt idx="3">
                  <c:v>18.070934312820139</c:v>
                </c:pt>
                <c:pt idx="4">
                  <c:v>17.7734868433391</c:v>
                </c:pt>
                <c:pt idx="5">
                  <c:v>15.491052252278241</c:v>
                </c:pt>
                <c:pt idx="6">
                  <c:v>18.306476916486549</c:v>
                </c:pt>
                <c:pt idx="7">
                  <c:v>15.301892828841037</c:v>
                </c:pt>
                <c:pt idx="8">
                  <c:v>13.348456067107858</c:v>
                </c:pt>
                <c:pt idx="9">
                  <c:v>18.456169675356328</c:v>
                </c:pt>
                <c:pt idx="10">
                  <c:v>16.966629509765713</c:v>
                </c:pt>
                <c:pt idx="11">
                  <c:v>15.129863772011547</c:v>
                </c:pt>
                <c:pt idx="12">
                  <c:v>16.154608779821352</c:v>
                </c:pt>
                <c:pt idx="13">
                  <c:v>14.647489893733866</c:v>
                </c:pt>
                <c:pt idx="14">
                  <c:v>17.490775299516628</c:v>
                </c:pt>
                <c:pt idx="15">
                  <c:v>18.011134424765203</c:v>
                </c:pt>
                <c:pt idx="16">
                  <c:v>19.463526670715702</c:v>
                </c:pt>
                <c:pt idx="17">
                  <c:v>16.19034171641044</c:v>
                </c:pt>
                <c:pt idx="18">
                  <c:v>16.731366061873768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1EA-470C-BAAC-EBC4416CB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'tauHCTH-D3 C9 TZVP'!$C$12:$C$30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'tauHCTH-D3 C9 TZVP'!$F$12:$F$30</c:f>
              <c:numCache>
                <c:formatCode>0.0</c:formatCode>
                <c:ptCount val="19"/>
                <c:pt idx="0">
                  <c:v>0</c:v>
                </c:pt>
                <c:pt idx="1">
                  <c:v>1.7841688075157704</c:v>
                </c:pt>
                <c:pt idx="2">
                  <c:v>2.4998498414266455</c:v>
                </c:pt>
                <c:pt idx="3">
                  <c:v>7.6508695808937466</c:v>
                </c:pt>
                <c:pt idx="4">
                  <c:v>10.473782375353323</c:v>
                </c:pt>
                <c:pt idx="5">
                  <c:v>10.717433929744372</c:v>
                </c:pt>
                <c:pt idx="6">
                  <c:v>7.5507269954208418</c:v>
                </c:pt>
                <c:pt idx="7">
                  <c:v>12.041647070212504</c:v>
                </c:pt>
                <c:pt idx="8">
                  <c:v>12.762540939374176</c:v>
                </c:pt>
                <c:pt idx="9">
                  <c:v>8.2057898969055003</c:v>
                </c:pt>
                <c:pt idx="10">
                  <c:v>9.7702880274098263</c:v>
                </c:pt>
                <c:pt idx="11">
                  <c:v>12.958015910960373</c:v>
                </c:pt>
                <c:pt idx="12">
                  <c:v>10.031178087611105</c:v>
                </c:pt>
                <c:pt idx="13">
                  <c:v>13.070430330544211</c:v>
                </c:pt>
                <c:pt idx="14">
                  <c:v>8.0670335607227202</c:v>
                </c:pt>
                <c:pt idx="15">
                  <c:v>7.3418202376524766</c:v>
                </c:pt>
                <c:pt idx="16">
                  <c:v>5.8086079200909904</c:v>
                </c:pt>
                <c:pt idx="17">
                  <c:v>10.783762692484913</c:v>
                </c:pt>
                <c:pt idx="18">
                  <c:v>10.719404437673251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2E1-4D1B-8219-2073E6002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'tauHCTH-D3 C9 TZV2PX'!$B$12:$B$30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'tauHCTH-D3 C9 TZV2PX'!$E$12:$E$30</c:f>
              <c:numCache>
                <c:formatCode>0.00</c:formatCode>
                <c:ptCount val="19"/>
                <c:pt idx="0">
                  <c:v>25.951608993317741</c:v>
                </c:pt>
                <c:pt idx="1">
                  <c:v>23.519364499715408</c:v>
                </c:pt>
                <c:pt idx="2">
                  <c:v>22.504609631498028</c:v>
                </c:pt>
                <c:pt idx="3">
                  <c:v>18.109877865025549</c:v>
                </c:pt>
                <c:pt idx="4">
                  <c:v>17.546735027974279</c:v>
                </c:pt>
                <c:pt idx="5">
                  <c:v>15.50928113756626</c:v>
                </c:pt>
                <c:pt idx="6">
                  <c:v>18.159800864360403</c:v>
                </c:pt>
                <c:pt idx="7">
                  <c:v>15.400715779922898</c:v>
                </c:pt>
                <c:pt idx="8">
                  <c:v>13.411512022838595</c:v>
                </c:pt>
                <c:pt idx="9">
                  <c:v>18.475416986337997</c:v>
                </c:pt>
                <c:pt idx="10">
                  <c:v>17.026624903158076</c:v>
                </c:pt>
                <c:pt idx="11">
                  <c:v>15.228371871893792</c:v>
                </c:pt>
                <c:pt idx="12">
                  <c:v>16.261984795033037</c:v>
                </c:pt>
                <c:pt idx="13">
                  <c:v>14.725174171752943</c:v>
                </c:pt>
                <c:pt idx="14">
                  <c:v>17.560121085010106</c:v>
                </c:pt>
                <c:pt idx="15">
                  <c:v>18.057740505581446</c:v>
                </c:pt>
                <c:pt idx="16">
                  <c:v>19.182939975702169</c:v>
                </c:pt>
                <c:pt idx="17">
                  <c:v>16.284660585975612</c:v>
                </c:pt>
                <c:pt idx="18">
                  <c:v>16.774065666765782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976-40DB-BFE0-2A43253AD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'tauHCTH-D3 C9 TZV2PX'!$C$12:$C$30</c:f>
              <c:numCache>
                <c:formatCode>General</c:formatCode>
                <c:ptCount val="19"/>
                <c:pt idx="0">
                  <c:v>0</c:v>
                </c:pt>
                <c:pt idx="1">
                  <c:v>2.8</c:v>
                </c:pt>
                <c:pt idx="2">
                  <c:v>3.21</c:v>
                </c:pt>
                <c:pt idx="3">
                  <c:v>7.2</c:v>
                </c:pt>
                <c:pt idx="4">
                  <c:v>10.9</c:v>
                </c:pt>
                <c:pt idx="5">
                  <c:v>9.3000000000000007</c:v>
                </c:pt>
                <c:pt idx="6">
                  <c:v>8.8000000000000007</c:v>
                </c:pt>
                <c:pt idx="7">
                  <c:v>11.4</c:v>
                </c:pt>
                <c:pt idx="8">
                  <c:v>13.6</c:v>
                </c:pt>
                <c:pt idx="9">
                  <c:v>6.6</c:v>
                </c:pt>
                <c:pt idx="10">
                  <c:v>10</c:v>
                </c:pt>
                <c:pt idx="11">
                  <c:v>14.4</c:v>
                </c:pt>
                <c:pt idx="12">
                  <c:v>10.1</c:v>
                </c:pt>
                <c:pt idx="13">
                  <c:v>13.9</c:v>
                </c:pt>
                <c:pt idx="14">
                  <c:v>8.1999999999999993</c:v>
                </c:pt>
                <c:pt idx="15">
                  <c:v>6.8</c:v>
                </c:pt>
                <c:pt idx="16">
                  <c:v>8.6999999999999993</c:v>
                </c:pt>
                <c:pt idx="17">
                  <c:v>10.4</c:v>
                </c:pt>
                <c:pt idx="18">
                  <c:v>9.1999999999999993</c:v>
                </c:pt>
              </c:numCache>
            </c:numRef>
          </c:xVal>
          <c:yVal>
            <c:numRef>
              <c:f>'tauHCTH-D3 C9 TZV2PX'!$F$12:$F$30</c:f>
              <c:numCache>
                <c:formatCode>0.0</c:formatCode>
                <c:ptCount val="19"/>
                <c:pt idx="0">
                  <c:v>0</c:v>
                </c:pt>
                <c:pt idx="1">
                  <c:v>1.7942151261928483</c:v>
                </c:pt>
                <c:pt idx="2">
                  <c:v>2.208284515357958</c:v>
                </c:pt>
                <c:pt idx="3">
                  <c:v>7.3320625199859437</c:v>
                </c:pt>
                <c:pt idx="4">
                  <c:v>9.6602874657475137</c:v>
                </c:pt>
                <c:pt idx="5">
                  <c:v>9.495923061287197</c:v>
                </c:pt>
                <c:pt idx="6">
                  <c:v>6.9110088503573461</c:v>
                </c:pt>
                <c:pt idx="7">
                  <c:v>11.239678263737547</c:v>
                </c:pt>
                <c:pt idx="8">
                  <c:v>12.602042015198391</c:v>
                </c:pt>
                <c:pt idx="9">
                  <c:v>7.1518767898874556</c:v>
                </c:pt>
                <c:pt idx="10">
                  <c:v>9.3593570960127384</c:v>
                </c:pt>
                <c:pt idx="11">
                  <c:v>12.067056660654689</c:v>
                </c:pt>
                <c:pt idx="12">
                  <c:v>9.1333461462371321</c:v>
                </c:pt>
                <c:pt idx="13">
                  <c:v>12.664304826444713</c:v>
                </c:pt>
                <c:pt idx="14">
                  <c:v>6.9394740764409208</c:v>
                </c:pt>
                <c:pt idx="15">
                  <c:v>6.6070675167477129</c:v>
                </c:pt>
                <c:pt idx="16">
                  <c:v>5.3863160829846572</c:v>
                </c:pt>
                <c:pt idx="17">
                  <c:v>9.7052762958250529</c:v>
                </c:pt>
                <c:pt idx="18">
                  <c:v>9.8467566991826754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824-43E9-8D3C-47EA20F4B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∆</a:t>
                </a:r>
                <a:r>
                  <a:rPr lang="de-DE" i="1"/>
                  <a:t>H</a:t>
                </a:r>
                <a:r>
                  <a:rPr lang="de-DE" baseline="-25000"/>
                  <a:t>trans</a:t>
                </a:r>
                <a:r>
                  <a:rPr lang="de-DE"/>
                  <a:t> (kJ/mol)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∆</a:t>
                </a:r>
                <a:r>
                  <a:rPr lang="de-DE" sz="1000" b="0" i="1" kern="1200" baseline="0">
                    <a:solidFill>
                      <a:srgbClr val="595959"/>
                    </a:solidFill>
                    <a:effectLst/>
                  </a:rPr>
                  <a:t>E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</a:rPr>
                  <a:t> (kJ/mol)</a:t>
                </a:r>
                <a:endParaRPr lang="de-DE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'tauHCTH-D3 BJ TZVP'!$B$12:$B$30</c:f>
              <c:numCache>
                <c:formatCode>General</c:formatCode>
                <c:ptCount val="19"/>
                <c:pt idx="0">
                  <c:v>26.52</c:v>
                </c:pt>
                <c:pt idx="1">
                  <c:v>23.37</c:v>
                </c:pt>
                <c:pt idx="2">
                  <c:v>22.61</c:v>
                </c:pt>
                <c:pt idx="3">
                  <c:v>17.8</c:v>
                </c:pt>
                <c:pt idx="4">
                  <c:v>17.29</c:v>
                </c:pt>
                <c:pt idx="5">
                  <c:v>15.6</c:v>
                </c:pt>
                <c:pt idx="6">
                  <c:v>18.28</c:v>
                </c:pt>
                <c:pt idx="7">
                  <c:v>15.4</c:v>
                </c:pt>
                <c:pt idx="8">
                  <c:v>13.45</c:v>
                </c:pt>
                <c:pt idx="9">
                  <c:v>18.43</c:v>
                </c:pt>
                <c:pt idx="10">
                  <c:v>17.03</c:v>
                </c:pt>
                <c:pt idx="11">
                  <c:v>15.36</c:v>
                </c:pt>
                <c:pt idx="12">
                  <c:v>16.260000000000002</c:v>
                </c:pt>
                <c:pt idx="13">
                  <c:v>14.2</c:v>
                </c:pt>
                <c:pt idx="14">
                  <c:v>17.8</c:v>
                </c:pt>
                <c:pt idx="15">
                  <c:v>17.97</c:v>
                </c:pt>
                <c:pt idx="16">
                  <c:v>19.39</c:v>
                </c:pt>
                <c:pt idx="17">
                  <c:v>16.510000000000002</c:v>
                </c:pt>
                <c:pt idx="18">
                  <c:v>16.829999999999998</c:v>
                </c:pt>
              </c:numCache>
            </c:numRef>
          </c:xVal>
          <c:yVal>
            <c:numRef>
              <c:f>'tauHCTH-D3 BJ TZVP'!$E$12:$E$30</c:f>
              <c:numCache>
                <c:formatCode>0.00</c:formatCode>
                <c:ptCount val="19"/>
                <c:pt idx="0">
                  <c:v>29.242180160965834</c:v>
                </c:pt>
                <c:pt idx="1">
                  <c:v>27.426766496576949</c:v>
                </c:pt>
                <c:pt idx="2">
                  <c:v>26.268553832555625</c:v>
                </c:pt>
                <c:pt idx="3">
                  <c:v>20.011458928259071</c:v>
                </c:pt>
                <c:pt idx="4">
                  <c:v>18.468110759256817</c:v>
                </c:pt>
                <c:pt idx="5">
                  <c:v>15.938047415118287</c:v>
                </c:pt>
                <c:pt idx="6">
                  <c:v>20.414817406469581</c:v>
                </c:pt>
                <c:pt idx="7">
                  <c:v>16.024047779907441</c:v>
                </c:pt>
                <c:pt idx="8">
                  <c:v>14.086664546371267</c:v>
                </c:pt>
                <c:pt idx="9">
                  <c:v>20.075249759493282</c:v>
                </c:pt>
                <c:pt idx="10">
                  <c:v>18.201786482704804</c:v>
                </c:pt>
                <c:pt idx="11">
                  <c:v>15.93343889551951</c:v>
                </c:pt>
                <c:pt idx="12">
                  <c:v>17.68838191167244</c:v>
                </c:pt>
                <c:pt idx="13">
                  <c:v>15.4459923135318</c:v>
                </c:pt>
                <c:pt idx="14">
                  <c:v>18.243482722081918</c:v>
                </c:pt>
                <c:pt idx="15">
                  <c:v>19.680138322344199</c:v>
                </c:pt>
                <c:pt idx="16">
                  <c:v>21.656620716341497</c:v>
                </c:pt>
                <c:pt idx="17">
                  <c:v>16.6620514866805</c:v>
                </c:pt>
                <c:pt idx="18">
                  <c:v>18.36984470518766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C6E-4492-9845-BFB46CF45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9121808"/>
        <c:axId val="1979122224"/>
      </c:scatterChart>
      <c:valAx>
        <c:axId val="1979121808"/>
        <c:scaling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FD</a:t>
                </a:r>
                <a:r>
                  <a:rPr lang="de-DE" baseline="-25000"/>
                  <a:t>exp</a:t>
                </a:r>
                <a:r>
                  <a:rPr lang="de-DE"/>
                  <a:t> (T atoms per 1000 Å</a:t>
                </a:r>
                <a:r>
                  <a:rPr lang="de-DE" baseline="30000"/>
                  <a:t>3</a:t>
                </a:r>
                <a:r>
                  <a:rPr lang="de-DE"/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2224"/>
        <c:crosses val="autoZero"/>
        <c:crossBetween val="midCat"/>
      </c:valAx>
      <c:valAx>
        <c:axId val="1979122224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FD</a:t>
                </a:r>
                <a:r>
                  <a:rPr lang="de-DE" sz="1000" b="0" i="0" kern="1200" baseline="-25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DFT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 (T atoms per 1000 Å</a:t>
                </a:r>
                <a:r>
                  <a:rPr lang="de-DE" sz="1000" b="0" i="0" kern="1200" baseline="3000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3</a:t>
                </a:r>
                <a:r>
                  <a:rPr lang="de-DE" sz="1000" b="0" i="0" kern="1200" baseline="0">
                    <a:solidFill>
                      <a:srgbClr val="595959"/>
                    </a:solidFill>
                    <a:effectLst/>
                    <a:latin typeface="Calibri" panose="020F0502020204030204" pitchFamily="34" charset="0"/>
                  </a:rPr>
                  <a:t>)</a:t>
                </a:r>
                <a:endParaRPr lang="de-DE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79121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6.xml"/><Relationship Id="rId1" Type="http://schemas.openxmlformats.org/officeDocument/2006/relationships/chart" Target="../charts/chart45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8.xml"/><Relationship Id="rId1" Type="http://schemas.openxmlformats.org/officeDocument/2006/relationships/chart" Target="../charts/chart47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0.xml"/><Relationship Id="rId1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2.xml"/><Relationship Id="rId1" Type="http://schemas.openxmlformats.org/officeDocument/2006/relationships/chart" Target="../charts/chart51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4.xml"/><Relationship Id="rId1" Type="http://schemas.openxmlformats.org/officeDocument/2006/relationships/chart" Target="../charts/chart53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6.xml"/><Relationship Id="rId1" Type="http://schemas.openxmlformats.org/officeDocument/2006/relationships/chart" Target="../charts/chart55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8.xml"/><Relationship Id="rId1" Type="http://schemas.openxmlformats.org/officeDocument/2006/relationships/chart" Target="../charts/chart5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0.xml"/><Relationship Id="rId1" Type="http://schemas.openxmlformats.org/officeDocument/2006/relationships/chart" Target="../charts/chart59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2.xml"/><Relationship Id="rId1" Type="http://schemas.openxmlformats.org/officeDocument/2006/relationships/chart" Target="../charts/chart61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4.xml"/><Relationship Id="rId1" Type="http://schemas.openxmlformats.org/officeDocument/2006/relationships/chart" Target="../charts/chart63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6.xml"/><Relationship Id="rId1" Type="http://schemas.openxmlformats.org/officeDocument/2006/relationships/chart" Target="../charts/chart65.xml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8.xml"/><Relationship Id="rId1" Type="http://schemas.openxmlformats.org/officeDocument/2006/relationships/chart" Target="../charts/chart67.xml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0.xml"/><Relationship Id="rId1" Type="http://schemas.openxmlformats.org/officeDocument/2006/relationships/chart" Target="../charts/chart69.xml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2.xml"/><Relationship Id="rId1" Type="http://schemas.openxmlformats.org/officeDocument/2006/relationships/chart" Target="../charts/chart71.xml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4.xml"/><Relationship Id="rId1" Type="http://schemas.openxmlformats.org/officeDocument/2006/relationships/chart" Target="../charts/chart73.xml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6.xml"/><Relationship Id="rId1" Type="http://schemas.openxmlformats.org/officeDocument/2006/relationships/chart" Target="../charts/chart75.xml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8.xml"/><Relationship Id="rId1" Type="http://schemas.openxmlformats.org/officeDocument/2006/relationships/chart" Target="../charts/chart77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0.xml"/><Relationship Id="rId1" Type="http://schemas.openxmlformats.org/officeDocument/2006/relationships/chart" Target="../charts/chart79.xml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2.xml"/><Relationship Id="rId1" Type="http://schemas.openxmlformats.org/officeDocument/2006/relationships/chart" Target="../charts/chart81.xml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4.xml"/><Relationship Id="rId1" Type="http://schemas.openxmlformats.org/officeDocument/2006/relationships/chart" Target="../charts/chart83.xml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6.xml"/><Relationship Id="rId1" Type="http://schemas.openxmlformats.org/officeDocument/2006/relationships/chart" Target="../charts/chart85.xml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8.xml"/><Relationship Id="rId1" Type="http://schemas.openxmlformats.org/officeDocument/2006/relationships/chart" Target="../charts/chart87.xml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0.xml"/><Relationship Id="rId1" Type="http://schemas.openxmlformats.org/officeDocument/2006/relationships/chart" Target="../charts/chart89.xml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2.xml"/><Relationship Id="rId1" Type="http://schemas.openxmlformats.org/officeDocument/2006/relationships/chart" Target="../charts/chart91.xml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4.xml"/><Relationship Id="rId1" Type="http://schemas.openxmlformats.org/officeDocument/2006/relationships/chart" Target="../charts/chart93.xml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6.xml"/><Relationship Id="rId1" Type="http://schemas.openxmlformats.org/officeDocument/2006/relationships/chart" Target="../charts/chart95.xml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8.xml"/><Relationship Id="rId1" Type="http://schemas.openxmlformats.org/officeDocument/2006/relationships/chart" Target="../charts/chart9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0.xml"/><Relationship Id="rId1" Type="http://schemas.openxmlformats.org/officeDocument/2006/relationships/chart" Target="../charts/chart99.xml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2.xml"/><Relationship Id="rId1" Type="http://schemas.openxmlformats.org/officeDocument/2006/relationships/chart" Target="../charts/chart101.xml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4.xml"/><Relationship Id="rId1" Type="http://schemas.openxmlformats.org/officeDocument/2006/relationships/chart" Target="../charts/chart103.xml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6.xml"/><Relationship Id="rId1" Type="http://schemas.openxmlformats.org/officeDocument/2006/relationships/chart" Target="../charts/chart105.xml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8.xml"/><Relationship Id="rId1" Type="http://schemas.openxmlformats.org/officeDocument/2006/relationships/chart" Target="../charts/chart107.xml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0.xml"/><Relationship Id="rId1" Type="http://schemas.openxmlformats.org/officeDocument/2006/relationships/chart" Target="../charts/chart109.xml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2.xml"/><Relationship Id="rId1" Type="http://schemas.openxmlformats.org/officeDocument/2006/relationships/chart" Target="../charts/chart111.xml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4.xml"/><Relationship Id="rId1" Type="http://schemas.openxmlformats.org/officeDocument/2006/relationships/chart" Target="../charts/chart113.xml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6.xml"/><Relationship Id="rId1" Type="http://schemas.openxmlformats.org/officeDocument/2006/relationships/chart" Target="../charts/chart115.xml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8.xml"/><Relationship Id="rId1" Type="http://schemas.openxmlformats.org/officeDocument/2006/relationships/chart" Target="../charts/chart11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0.xml"/><Relationship Id="rId1" Type="http://schemas.openxmlformats.org/officeDocument/2006/relationships/chart" Target="../charts/chart119.xml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2.xml"/><Relationship Id="rId1" Type="http://schemas.openxmlformats.org/officeDocument/2006/relationships/chart" Target="../charts/chart121.xml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4.xml"/><Relationship Id="rId1" Type="http://schemas.openxmlformats.org/officeDocument/2006/relationships/chart" Target="../charts/chart123.xml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6.xml"/><Relationship Id="rId1" Type="http://schemas.openxmlformats.org/officeDocument/2006/relationships/chart" Target="../charts/chart125.xml"/></Relationships>
</file>

<file path=xl/drawings/_rels/drawing6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8.xml"/><Relationship Id="rId1" Type="http://schemas.openxmlformats.org/officeDocument/2006/relationships/chart" Target="../charts/chart127.xml"/></Relationships>
</file>

<file path=xl/drawings/_rels/drawing6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0.xml"/><Relationship Id="rId1" Type="http://schemas.openxmlformats.org/officeDocument/2006/relationships/chart" Target="../charts/chart129.xml"/></Relationships>
</file>

<file path=xl/drawings/_rels/drawing6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2.xml"/><Relationship Id="rId1" Type="http://schemas.openxmlformats.org/officeDocument/2006/relationships/chart" Target="../charts/chart131.xml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4.xml"/><Relationship Id="rId1" Type="http://schemas.openxmlformats.org/officeDocument/2006/relationships/chart" Target="../charts/chart133.xml"/></Relationships>
</file>

<file path=xl/drawings/_rels/drawing6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6.xml"/><Relationship Id="rId1" Type="http://schemas.openxmlformats.org/officeDocument/2006/relationships/chart" Target="../charts/chart135.xml"/></Relationships>
</file>

<file path=xl/drawings/_rels/drawing6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8.xml"/><Relationship Id="rId1" Type="http://schemas.openxmlformats.org/officeDocument/2006/relationships/chart" Target="../charts/chart13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0.xml"/><Relationship Id="rId1" Type="http://schemas.openxmlformats.org/officeDocument/2006/relationships/chart" Target="../charts/chart139.xml"/></Relationships>
</file>

<file path=xl/drawings/_rels/drawing7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2.xml"/><Relationship Id="rId1" Type="http://schemas.openxmlformats.org/officeDocument/2006/relationships/chart" Target="../charts/chart141.xml"/></Relationships>
</file>

<file path=xl/drawings/_rels/drawing7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4.xml"/><Relationship Id="rId1" Type="http://schemas.openxmlformats.org/officeDocument/2006/relationships/chart" Target="../charts/chart143.xml"/></Relationships>
</file>

<file path=xl/drawings/_rels/drawing7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6.xml"/><Relationship Id="rId1" Type="http://schemas.openxmlformats.org/officeDocument/2006/relationships/chart" Target="../charts/chart145.xml"/></Relationships>
</file>

<file path=xl/drawings/_rels/drawing7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8.xml"/><Relationship Id="rId1" Type="http://schemas.openxmlformats.org/officeDocument/2006/relationships/chart" Target="../charts/chart147.xml"/></Relationships>
</file>

<file path=xl/drawings/_rels/drawing7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0.xml"/><Relationship Id="rId1" Type="http://schemas.openxmlformats.org/officeDocument/2006/relationships/chart" Target="../charts/chart149.xml"/></Relationships>
</file>

<file path=xl/drawings/_rels/drawing7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2.xml"/><Relationship Id="rId1" Type="http://schemas.openxmlformats.org/officeDocument/2006/relationships/chart" Target="../charts/chart151.xml"/></Relationships>
</file>

<file path=xl/drawings/_rels/drawing7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4.xml"/><Relationship Id="rId1" Type="http://schemas.openxmlformats.org/officeDocument/2006/relationships/chart" Target="../charts/chart153.xml"/></Relationships>
</file>

<file path=xl/drawings/_rels/drawing7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6.xml"/><Relationship Id="rId1" Type="http://schemas.openxmlformats.org/officeDocument/2006/relationships/chart" Target="../charts/chart155.xml"/></Relationships>
</file>

<file path=xl/drawings/_rels/drawing7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8.xml"/><Relationship Id="rId1" Type="http://schemas.openxmlformats.org/officeDocument/2006/relationships/chart" Target="../charts/chart15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8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0.xml"/><Relationship Id="rId1" Type="http://schemas.openxmlformats.org/officeDocument/2006/relationships/chart" Target="../charts/chart159.xml"/></Relationships>
</file>

<file path=xl/drawings/_rels/drawing8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2.xml"/><Relationship Id="rId1" Type="http://schemas.openxmlformats.org/officeDocument/2006/relationships/chart" Target="../charts/chart161.xml"/></Relationships>
</file>

<file path=xl/drawings/_rels/drawing8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4.xml"/><Relationship Id="rId1" Type="http://schemas.openxmlformats.org/officeDocument/2006/relationships/chart" Target="../charts/chart163.xml"/></Relationships>
</file>

<file path=xl/drawings/_rels/drawing8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6.xml"/><Relationship Id="rId1" Type="http://schemas.openxmlformats.org/officeDocument/2006/relationships/chart" Target="../charts/chart16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358140</xdr:colOff>
      <xdr:row>6</xdr:row>
      <xdr:rowOff>57150</xdr:rowOff>
    </xdr:from>
    <xdr:to>
      <xdr:col>18</xdr:col>
      <xdr:colOff>175260</xdr:colOff>
      <xdr:row>21</xdr:row>
      <xdr:rowOff>19050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5F3849C9-30A4-49D6-BC82-E26A03DE58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365760</xdr:colOff>
      <xdr:row>21</xdr:row>
      <xdr:rowOff>53340</xdr:rowOff>
    </xdr:from>
    <xdr:to>
      <xdr:col>18</xdr:col>
      <xdr:colOff>182880</xdr:colOff>
      <xdr:row>36</xdr:row>
      <xdr:rowOff>15240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8E4A02C2-E77A-456B-8E71-27FCC6B5C6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342900</xdr:colOff>
      <xdr:row>5</xdr:row>
      <xdr:rowOff>102870</xdr:rowOff>
    </xdr:from>
    <xdr:to>
      <xdr:col>18</xdr:col>
      <xdr:colOff>160020</xdr:colOff>
      <xdr:row>20</xdr:row>
      <xdr:rowOff>64770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BA07FC8D-CC46-4600-AE71-1C52ED6042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365760</xdr:colOff>
      <xdr:row>21</xdr:row>
      <xdr:rowOff>53340</xdr:rowOff>
    </xdr:from>
    <xdr:to>
      <xdr:col>18</xdr:col>
      <xdr:colOff>182880</xdr:colOff>
      <xdr:row>36</xdr:row>
      <xdr:rowOff>15240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B8A8E82D-6285-47A5-BD6B-4198D80305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342900</xdr:colOff>
      <xdr:row>5</xdr:row>
      <xdr:rowOff>102870</xdr:rowOff>
    </xdr:from>
    <xdr:to>
      <xdr:col>18</xdr:col>
      <xdr:colOff>160020</xdr:colOff>
      <xdr:row>20</xdr:row>
      <xdr:rowOff>64770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CD585C8-8378-4739-B9E2-9D6AE50364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365760</xdr:colOff>
      <xdr:row>21</xdr:row>
      <xdr:rowOff>53340</xdr:rowOff>
    </xdr:from>
    <xdr:to>
      <xdr:col>18</xdr:col>
      <xdr:colOff>182880</xdr:colOff>
      <xdr:row>36</xdr:row>
      <xdr:rowOff>15240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7B4D801B-1749-4508-99B1-857EB7A864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358140</xdr:colOff>
      <xdr:row>18</xdr:row>
      <xdr:rowOff>140970</xdr:rowOff>
    </xdr:from>
    <xdr:to>
      <xdr:col>18</xdr:col>
      <xdr:colOff>175260</xdr:colOff>
      <xdr:row>33</xdr:row>
      <xdr:rowOff>140970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BE91295-4909-4F17-8B93-F8B8CC9026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365760</xdr:colOff>
      <xdr:row>21</xdr:row>
      <xdr:rowOff>53340</xdr:rowOff>
    </xdr:from>
    <xdr:to>
      <xdr:col>18</xdr:col>
      <xdr:colOff>182880</xdr:colOff>
      <xdr:row>36</xdr:row>
      <xdr:rowOff>15240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7F60E21A-1549-46B7-89ED-50DD115B3F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365760</xdr:colOff>
      <xdr:row>6</xdr:row>
      <xdr:rowOff>26670</xdr:rowOff>
    </xdr:from>
    <xdr:to>
      <xdr:col>18</xdr:col>
      <xdr:colOff>182880</xdr:colOff>
      <xdr:row>20</xdr:row>
      <xdr:rowOff>171450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DE33DDE7-C872-463B-8E98-572A675DF0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365760</xdr:colOff>
      <xdr:row>21</xdr:row>
      <xdr:rowOff>53340</xdr:rowOff>
    </xdr:from>
    <xdr:to>
      <xdr:col>18</xdr:col>
      <xdr:colOff>182880</xdr:colOff>
      <xdr:row>36</xdr:row>
      <xdr:rowOff>15240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65E55724-EFC6-4489-9502-819AC78799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365760</xdr:colOff>
      <xdr:row>6</xdr:row>
      <xdr:rowOff>26670</xdr:rowOff>
    </xdr:from>
    <xdr:to>
      <xdr:col>18</xdr:col>
      <xdr:colOff>182880</xdr:colOff>
      <xdr:row>20</xdr:row>
      <xdr:rowOff>171450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949B813-E2F5-4734-AC77-D393D4E9E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365760</xdr:colOff>
      <xdr:row>21</xdr:row>
      <xdr:rowOff>53340</xdr:rowOff>
    </xdr:from>
    <xdr:to>
      <xdr:col>18</xdr:col>
      <xdr:colOff>182880</xdr:colOff>
      <xdr:row>36</xdr:row>
      <xdr:rowOff>15240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2C584818-A43A-4AAA-96CD-C5414AAE56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388620</xdr:colOff>
      <xdr:row>6</xdr:row>
      <xdr:rowOff>49530</xdr:rowOff>
    </xdr:from>
    <xdr:to>
      <xdr:col>18</xdr:col>
      <xdr:colOff>205740</xdr:colOff>
      <xdr:row>21</xdr:row>
      <xdr:rowOff>11430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6301A66-14F7-44B8-BCEE-8DEFD1C027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365760</xdr:colOff>
      <xdr:row>21</xdr:row>
      <xdr:rowOff>53340</xdr:rowOff>
    </xdr:from>
    <xdr:to>
      <xdr:col>18</xdr:col>
      <xdr:colOff>182880</xdr:colOff>
      <xdr:row>36</xdr:row>
      <xdr:rowOff>15240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E21ABB4D-92EB-4D46-9490-7573025334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342900</xdr:colOff>
      <xdr:row>6</xdr:row>
      <xdr:rowOff>34290</xdr:rowOff>
    </xdr:from>
    <xdr:to>
      <xdr:col>18</xdr:col>
      <xdr:colOff>160020</xdr:colOff>
      <xdr:row>20</xdr:row>
      <xdr:rowOff>179070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FC2164A-19FE-46CE-BC5D-3080CAF3C6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365760</xdr:colOff>
      <xdr:row>21</xdr:row>
      <xdr:rowOff>53340</xdr:rowOff>
    </xdr:from>
    <xdr:to>
      <xdr:col>18</xdr:col>
      <xdr:colOff>182880</xdr:colOff>
      <xdr:row>36</xdr:row>
      <xdr:rowOff>15240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ABBE517F-93CB-43A8-8D73-72B8A449FA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342900</xdr:colOff>
      <xdr:row>6</xdr:row>
      <xdr:rowOff>34290</xdr:rowOff>
    </xdr:from>
    <xdr:to>
      <xdr:col>18</xdr:col>
      <xdr:colOff>160020</xdr:colOff>
      <xdr:row>20</xdr:row>
      <xdr:rowOff>179070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22CD91B-A367-44EC-9E93-7C37F7449C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365760</xdr:colOff>
      <xdr:row>21</xdr:row>
      <xdr:rowOff>53340</xdr:rowOff>
    </xdr:from>
    <xdr:to>
      <xdr:col>18</xdr:col>
      <xdr:colOff>182880</xdr:colOff>
      <xdr:row>36</xdr:row>
      <xdr:rowOff>15240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ADFE9CDC-6B94-4942-A0AA-64B8889BB9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342900</xdr:colOff>
      <xdr:row>6</xdr:row>
      <xdr:rowOff>34290</xdr:rowOff>
    </xdr:from>
    <xdr:to>
      <xdr:col>18</xdr:col>
      <xdr:colOff>160020</xdr:colOff>
      <xdr:row>20</xdr:row>
      <xdr:rowOff>179070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889B503-ED39-453F-AAED-5444BA22C6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365760</xdr:colOff>
      <xdr:row>21</xdr:row>
      <xdr:rowOff>53340</xdr:rowOff>
    </xdr:from>
    <xdr:to>
      <xdr:col>18</xdr:col>
      <xdr:colOff>182880</xdr:colOff>
      <xdr:row>36</xdr:row>
      <xdr:rowOff>15240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51BABCE4-94AF-42A1-BBC2-BBD31AA89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403860</xdr:colOff>
      <xdr:row>6</xdr:row>
      <xdr:rowOff>49530</xdr:rowOff>
    </xdr:from>
    <xdr:to>
      <xdr:col>18</xdr:col>
      <xdr:colOff>220980</xdr:colOff>
      <xdr:row>21</xdr:row>
      <xdr:rowOff>11430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DC551FF-CF57-43BC-9690-7CCE53C53E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365760</xdr:colOff>
      <xdr:row>21</xdr:row>
      <xdr:rowOff>53340</xdr:rowOff>
    </xdr:from>
    <xdr:to>
      <xdr:col>18</xdr:col>
      <xdr:colOff>182880</xdr:colOff>
      <xdr:row>36</xdr:row>
      <xdr:rowOff>15240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5EDF8A57-A368-4964-91CB-605585655C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381000</xdr:colOff>
      <xdr:row>6</xdr:row>
      <xdr:rowOff>19050</xdr:rowOff>
    </xdr:from>
    <xdr:to>
      <xdr:col>18</xdr:col>
      <xdr:colOff>198120</xdr:colOff>
      <xdr:row>20</xdr:row>
      <xdr:rowOff>163830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59B2A90-448F-4951-8C35-910A60EA44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365760</xdr:colOff>
      <xdr:row>21</xdr:row>
      <xdr:rowOff>53340</xdr:rowOff>
    </xdr:from>
    <xdr:to>
      <xdr:col>18</xdr:col>
      <xdr:colOff>182880</xdr:colOff>
      <xdr:row>36</xdr:row>
      <xdr:rowOff>15240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1803FD14-48B7-4C9F-A709-AABFD69E5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373380</xdr:colOff>
      <xdr:row>6</xdr:row>
      <xdr:rowOff>11430</xdr:rowOff>
    </xdr:from>
    <xdr:to>
      <xdr:col>18</xdr:col>
      <xdr:colOff>190500</xdr:colOff>
      <xdr:row>20</xdr:row>
      <xdr:rowOff>156210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A71955A-829F-4C8C-9EFF-25B0FB8C8D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365760</xdr:colOff>
      <xdr:row>21</xdr:row>
      <xdr:rowOff>53340</xdr:rowOff>
    </xdr:from>
    <xdr:to>
      <xdr:col>18</xdr:col>
      <xdr:colOff>182880</xdr:colOff>
      <xdr:row>36</xdr:row>
      <xdr:rowOff>15240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A27BC988-BD16-43C5-9A50-E0BCC9B80D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373380</xdr:colOff>
      <xdr:row>6</xdr:row>
      <xdr:rowOff>11430</xdr:rowOff>
    </xdr:from>
    <xdr:to>
      <xdr:col>18</xdr:col>
      <xdr:colOff>190500</xdr:colOff>
      <xdr:row>20</xdr:row>
      <xdr:rowOff>156210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59E8A51B-9806-4169-9018-B8BC4E5074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365760</xdr:colOff>
      <xdr:row>21</xdr:row>
      <xdr:rowOff>53340</xdr:rowOff>
    </xdr:from>
    <xdr:to>
      <xdr:col>18</xdr:col>
      <xdr:colOff>182880</xdr:colOff>
      <xdr:row>36</xdr:row>
      <xdr:rowOff>15240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C34FD1BF-28B4-4FAD-86CB-A54D45ADAD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373380</xdr:colOff>
      <xdr:row>6</xdr:row>
      <xdr:rowOff>11430</xdr:rowOff>
    </xdr:from>
    <xdr:to>
      <xdr:col>18</xdr:col>
      <xdr:colOff>190500</xdr:colOff>
      <xdr:row>20</xdr:row>
      <xdr:rowOff>156210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4C39CBE-FB5D-4FA8-8F59-F048A47E6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365760</xdr:colOff>
      <xdr:row>21</xdr:row>
      <xdr:rowOff>53340</xdr:rowOff>
    </xdr:from>
    <xdr:to>
      <xdr:col>18</xdr:col>
      <xdr:colOff>182880</xdr:colOff>
      <xdr:row>36</xdr:row>
      <xdr:rowOff>15240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18674609-8F42-4438-B702-AFAC92AD53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381000</xdr:colOff>
      <xdr:row>6</xdr:row>
      <xdr:rowOff>64770</xdr:rowOff>
    </xdr:from>
    <xdr:to>
      <xdr:col>18</xdr:col>
      <xdr:colOff>198120</xdr:colOff>
      <xdr:row>21</xdr:row>
      <xdr:rowOff>26670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1CFB5E8-7C29-4E9B-A45F-74348FF1D6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365760</xdr:colOff>
      <xdr:row>21</xdr:row>
      <xdr:rowOff>53340</xdr:rowOff>
    </xdr:from>
    <xdr:to>
      <xdr:col>18</xdr:col>
      <xdr:colOff>182880</xdr:colOff>
      <xdr:row>36</xdr:row>
      <xdr:rowOff>15240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11812D90-145B-4C04-91CC-BAB25A662E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426720</xdr:colOff>
      <xdr:row>5</xdr:row>
      <xdr:rowOff>102870</xdr:rowOff>
    </xdr:from>
    <xdr:to>
      <xdr:col>18</xdr:col>
      <xdr:colOff>243840</xdr:colOff>
      <xdr:row>20</xdr:row>
      <xdr:rowOff>64770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7D9A1BD-CB70-4938-A2D8-6479ED558E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365760</xdr:colOff>
      <xdr:row>21</xdr:row>
      <xdr:rowOff>53340</xdr:rowOff>
    </xdr:from>
    <xdr:to>
      <xdr:col>18</xdr:col>
      <xdr:colOff>182880</xdr:colOff>
      <xdr:row>36</xdr:row>
      <xdr:rowOff>15240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EC9D42DD-10E6-4EDE-A52F-D001B325E0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426720</xdr:colOff>
      <xdr:row>5</xdr:row>
      <xdr:rowOff>102870</xdr:rowOff>
    </xdr:from>
    <xdr:to>
      <xdr:col>18</xdr:col>
      <xdr:colOff>243840</xdr:colOff>
      <xdr:row>20</xdr:row>
      <xdr:rowOff>64770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81E917E4-BFB7-4556-956A-9C52531374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365760</xdr:colOff>
      <xdr:row>21</xdr:row>
      <xdr:rowOff>53340</xdr:rowOff>
    </xdr:from>
    <xdr:to>
      <xdr:col>18</xdr:col>
      <xdr:colOff>182880</xdr:colOff>
      <xdr:row>36</xdr:row>
      <xdr:rowOff>15240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C5EA31E3-82D0-44E7-8E1F-6603801D0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426720</xdr:colOff>
      <xdr:row>5</xdr:row>
      <xdr:rowOff>102870</xdr:rowOff>
    </xdr:from>
    <xdr:to>
      <xdr:col>18</xdr:col>
      <xdr:colOff>243840</xdr:colOff>
      <xdr:row>20</xdr:row>
      <xdr:rowOff>64770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1C4B8B7-55D2-45BF-872A-B8547DACB7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365760</xdr:colOff>
      <xdr:row>21</xdr:row>
      <xdr:rowOff>53340</xdr:rowOff>
    </xdr:from>
    <xdr:to>
      <xdr:col>18</xdr:col>
      <xdr:colOff>182880</xdr:colOff>
      <xdr:row>36</xdr:row>
      <xdr:rowOff>15240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664BAC76-B22C-4D48-BF49-7D30D8723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381000</xdr:colOff>
      <xdr:row>6</xdr:row>
      <xdr:rowOff>57150</xdr:rowOff>
    </xdr:from>
    <xdr:to>
      <xdr:col>18</xdr:col>
      <xdr:colOff>198120</xdr:colOff>
      <xdr:row>21</xdr:row>
      <xdr:rowOff>19050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C4041DEE-3126-43F7-A7DC-FD9CFEB635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365760</xdr:colOff>
      <xdr:row>21</xdr:row>
      <xdr:rowOff>53340</xdr:rowOff>
    </xdr:from>
    <xdr:to>
      <xdr:col>18</xdr:col>
      <xdr:colOff>182880</xdr:colOff>
      <xdr:row>36</xdr:row>
      <xdr:rowOff>15240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53C7D059-E92F-48EB-AF9D-1E03062E3C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365760</xdr:colOff>
      <xdr:row>6</xdr:row>
      <xdr:rowOff>30480</xdr:rowOff>
    </xdr:from>
    <xdr:to>
      <xdr:col>18</xdr:col>
      <xdr:colOff>182880</xdr:colOff>
      <xdr:row>20</xdr:row>
      <xdr:rowOff>175260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5F5B5927-7F2F-40A7-9FBD-5ECF36368B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365760</xdr:colOff>
      <xdr:row>21</xdr:row>
      <xdr:rowOff>53340</xdr:rowOff>
    </xdr:from>
    <xdr:to>
      <xdr:col>18</xdr:col>
      <xdr:colOff>182880</xdr:colOff>
      <xdr:row>36</xdr:row>
      <xdr:rowOff>15240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F7DD4371-B44F-4411-ABE3-E2E537A34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365760</xdr:colOff>
      <xdr:row>6</xdr:row>
      <xdr:rowOff>30480</xdr:rowOff>
    </xdr:from>
    <xdr:to>
      <xdr:col>18</xdr:col>
      <xdr:colOff>182880</xdr:colOff>
      <xdr:row>20</xdr:row>
      <xdr:rowOff>175260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7FEB92D-934F-4D93-9230-FD07744EB7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365760</xdr:colOff>
      <xdr:row>21</xdr:row>
      <xdr:rowOff>53340</xdr:rowOff>
    </xdr:from>
    <xdr:to>
      <xdr:col>18</xdr:col>
      <xdr:colOff>182880</xdr:colOff>
      <xdr:row>36</xdr:row>
      <xdr:rowOff>15240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C6B4909A-B7ED-4E79-9A24-2FAB33F02B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381000</xdr:colOff>
      <xdr:row>6</xdr:row>
      <xdr:rowOff>11430</xdr:rowOff>
    </xdr:from>
    <xdr:to>
      <xdr:col>18</xdr:col>
      <xdr:colOff>198120</xdr:colOff>
      <xdr:row>20</xdr:row>
      <xdr:rowOff>156210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9B03B7D-9029-4EEB-8B6B-5D833D8C10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365760</xdr:colOff>
      <xdr:row>21</xdr:row>
      <xdr:rowOff>53340</xdr:rowOff>
    </xdr:from>
    <xdr:to>
      <xdr:col>18</xdr:col>
      <xdr:colOff>182880</xdr:colOff>
      <xdr:row>36</xdr:row>
      <xdr:rowOff>15240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E1A7BEA3-5FBF-4CB5-BA6E-070FC6895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394335</xdr:colOff>
      <xdr:row>6</xdr:row>
      <xdr:rowOff>59055</xdr:rowOff>
    </xdr:from>
    <xdr:to>
      <xdr:col>18</xdr:col>
      <xdr:colOff>211455</xdr:colOff>
      <xdr:row>21</xdr:row>
      <xdr:rowOff>13335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8A750192-B034-4D3C-AABA-7BB8238CBC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365760</xdr:colOff>
      <xdr:row>21</xdr:row>
      <xdr:rowOff>53340</xdr:rowOff>
    </xdr:from>
    <xdr:to>
      <xdr:col>18</xdr:col>
      <xdr:colOff>182880</xdr:colOff>
      <xdr:row>36</xdr:row>
      <xdr:rowOff>15240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177C50BD-68C8-4EC8-B8B2-52811F4C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373380</xdr:colOff>
      <xdr:row>6</xdr:row>
      <xdr:rowOff>11430</xdr:rowOff>
    </xdr:from>
    <xdr:to>
      <xdr:col>18</xdr:col>
      <xdr:colOff>190500</xdr:colOff>
      <xdr:row>20</xdr:row>
      <xdr:rowOff>156210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B2867C67-49E8-4513-B0D6-6D8F7EAF57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365760</xdr:colOff>
      <xdr:row>21</xdr:row>
      <xdr:rowOff>53340</xdr:rowOff>
    </xdr:from>
    <xdr:to>
      <xdr:col>18</xdr:col>
      <xdr:colOff>182880</xdr:colOff>
      <xdr:row>36</xdr:row>
      <xdr:rowOff>15240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632E5B10-4179-43AC-B42A-11EE10451B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373380</xdr:colOff>
      <xdr:row>6</xdr:row>
      <xdr:rowOff>11430</xdr:rowOff>
    </xdr:from>
    <xdr:to>
      <xdr:col>18</xdr:col>
      <xdr:colOff>190500</xdr:colOff>
      <xdr:row>20</xdr:row>
      <xdr:rowOff>156210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AEF1979-521E-43A4-90CE-C47B628EC5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365760</xdr:colOff>
      <xdr:row>21</xdr:row>
      <xdr:rowOff>53340</xdr:rowOff>
    </xdr:from>
    <xdr:to>
      <xdr:col>18</xdr:col>
      <xdr:colOff>182880</xdr:colOff>
      <xdr:row>36</xdr:row>
      <xdr:rowOff>15240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22C9386C-E833-4231-A95A-0CCB16A544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373380</xdr:colOff>
      <xdr:row>6</xdr:row>
      <xdr:rowOff>11430</xdr:rowOff>
    </xdr:from>
    <xdr:to>
      <xdr:col>18</xdr:col>
      <xdr:colOff>190500</xdr:colOff>
      <xdr:row>20</xdr:row>
      <xdr:rowOff>156210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5D4AE44-E3C2-461B-BB81-BEA734D061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365760</xdr:colOff>
      <xdr:row>21</xdr:row>
      <xdr:rowOff>53340</xdr:rowOff>
    </xdr:from>
    <xdr:to>
      <xdr:col>18</xdr:col>
      <xdr:colOff>182880</xdr:colOff>
      <xdr:row>36</xdr:row>
      <xdr:rowOff>15240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734F3933-41E9-455B-95AD-254C1E0FA3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358140</xdr:colOff>
      <xdr:row>6</xdr:row>
      <xdr:rowOff>19050</xdr:rowOff>
    </xdr:from>
    <xdr:to>
      <xdr:col>18</xdr:col>
      <xdr:colOff>175260</xdr:colOff>
      <xdr:row>20</xdr:row>
      <xdr:rowOff>163830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85FABD6-C7AF-4DBB-AB1F-B68B6827AC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365760</xdr:colOff>
      <xdr:row>21</xdr:row>
      <xdr:rowOff>53340</xdr:rowOff>
    </xdr:from>
    <xdr:to>
      <xdr:col>18</xdr:col>
      <xdr:colOff>182880</xdr:colOff>
      <xdr:row>36</xdr:row>
      <xdr:rowOff>15240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2465A451-65D7-47C6-BCF7-8FD024164D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375285</xdr:colOff>
      <xdr:row>6</xdr:row>
      <xdr:rowOff>1905</xdr:rowOff>
    </xdr:from>
    <xdr:to>
      <xdr:col>18</xdr:col>
      <xdr:colOff>192405</xdr:colOff>
      <xdr:row>20</xdr:row>
      <xdr:rowOff>146685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5CAA71BD-12F8-43DF-A6AC-F933A6829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365760</xdr:colOff>
      <xdr:row>21</xdr:row>
      <xdr:rowOff>53340</xdr:rowOff>
    </xdr:from>
    <xdr:to>
      <xdr:col>18</xdr:col>
      <xdr:colOff>182880</xdr:colOff>
      <xdr:row>36</xdr:row>
      <xdr:rowOff>15240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AE4C5927-14B0-461A-9EF2-BE17ED7075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375285</xdr:colOff>
      <xdr:row>6</xdr:row>
      <xdr:rowOff>1905</xdr:rowOff>
    </xdr:from>
    <xdr:to>
      <xdr:col>18</xdr:col>
      <xdr:colOff>192405</xdr:colOff>
      <xdr:row>20</xdr:row>
      <xdr:rowOff>146685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2070016-E84B-4E33-99ED-6D15C519D1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365760</xdr:colOff>
      <xdr:row>21</xdr:row>
      <xdr:rowOff>53340</xdr:rowOff>
    </xdr:from>
    <xdr:to>
      <xdr:col>18</xdr:col>
      <xdr:colOff>182880</xdr:colOff>
      <xdr:row>36</xdr:row>
      <xdr:rowOff>15240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A43F5477-EE46-41B0-B2DC-AA94EDD102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375285</xdr:colOff>
      <xdr:row>6</xdr:row>
      <xdr:rowOff>1905</xdr:rowOff>
    </xdr:from>
    <xdr:to>
      <xdr:col>18</xdr:col>
      <xdr:colOff>192405</xdr:colOff>
      <xdr:row>20</xdr:row>
      <xdr:rowOff>146685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538CEAE-2496-44B2-A760-EB5F227113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365760</xdr:colOff>
      <xdr:row>21</xdr:row>
      <xdr:rowOff>53340</xdr:rowOff>
    </xdr:from>
    <xdr:to>
      <xdr:col>18</xdr:col>
      <xdr:colOff>182880</xdr:colOff>
      <xdr:row>36</xdr:row>
      <xdr:rowOff>15240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19F7B905-CED7-4782-AD5C-F50E95744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365760</xdr:colOff>
      <xdr:row>6</xdr:row>
      <xdr:rowOff>59055</xdr:rowOff>
    </xdr:from>
    <xdr:to>
      <xdr:col>18</xdr:col>
      <xdr:colOff>182880</xdr:colOff>
      <xdr:row>21</xdr:row>
      <xdr:rowOff>13335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8C62CFCE-A1FD-4767-8483-2D67518094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365760</xdr:colOff>
      <xdr:row>21</xdr:row>
      <xdr:rowOff>53340</xdr:rowOff>
    </xdr:from>
    <xdr:to>
      <xdr:col>18</xdr:col>
      <xdr:colOff>182880</xdr:colOff>
      <xdr:row>36</xdr:row>
      <xdr:rowOff>15240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FABA7B36-7CF5-4F0B-BF3C-DDD1CB9F1E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365760</xdr:colOff>
      <xdr:row>6</xdr:row>
      <xdr:rowOff>59055</xdr:rowOff>
    </xdr:from>
    <xdr:to>
      <xdr:col>18</xdr:col>
      <xdr:colOff>182880</xdr:colOff>
      <xdr:row>21</xdr:row>
      <xdr:rowOff>13335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14ED3DB-0FBE-40C2-BF7D-8C87D6A58F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365760</xdr:colOff>
      <xdr:row>21</xdr:row>
      <xdr:rowOff>53340</xdr:rowOff>
    </xdr:from>
    <xdr:to>
      <xdr:col>18</xdr:col>
      <xdr:colOff>182880</xdr:colOff>
      <xdr:row>36</xdr:row>
      <xdr:rowOff>15240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75925E19-EDCC-4A01-B8F9-755EFF897A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304800</xdr:colOff>
      <xdr:row>6</xdr:row>
      <xdr:rowOff>19050</xdr:rowOff>
    </xdr:from>
    <xdr:to>
      <xdr:col>18</xdr:col>
      <xdr:colOff>121920</xdr:colOff>
      <xdr:row>20</xdr:row>
      <xdr:rowOff>163830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37F2804-AE1E-496D-A16A-66FF13AB77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365760</xdr:colOff>
      <xdr:row>21</xdr:row>
      <xdr:rowOff>53340</xdr:rowOff>
    </xdr:from>
    <xdr:to>
      <xdr:col>18</xdr:col>
      <xdr:colOff>182880</xdr:colOff>
      <xdr:row>36</xdr:row>
      <xdr:rowOff>15240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84D3EE43-AA45-4CE9-820A-F59245FBEE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394335</xdr:colOff>
      <xdr:row>6</xdr:row>
      <xdr:rowOff>78105</xdr:rowOff>
    </xdr:from>
    <xdr:to>
      <xdr:col>18</xdr:col>
      <xdr:colOff>211455</xdr:colOff>
      <xdr:row>21</xdr:row>
      <xdr:rowOff>32385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2C85825-2AA2-4C98-8DA3-AF630B53B7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365760</xdr:colOff>
      <xdr:row>21</xdr:row>
      <xdr:rowOff>53340</xdr:rowOff>
    </xdr:from>
    <xdr:to>
      <xdr:col>18</xdr:col>
      <xdr:colOff>182880</xdr:colOff>
      <xdr:row>36</xdr:row>
      <xdr:rowOff>15240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9A4BD92-04DC-43A9-9455-AB6947161C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394335</xdr:colOff>
      <xdr:row>6</xdr:row>
      <xdr:rowOff>78105</xdr:rowOff>
    </xdr:from>
    <xdr:to>
      <xdr:col>18</xdr:col>
      <xdr:colOff>211455</xdr:colOff>
      <xdr:row>21</xdr:row>
      <xdr:rowOff>32385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D03EB253-E5EF-48F7-BD7D-1396CBAED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365760</xdr:colOff>
      <xdr:row>21</xdr:row>
      <xdr:rowOff>53340</xdr:rowOff>
    </xdr:from>
    <xdr:to>
      <xdr:col>18</xdr:col>
      <xdr:colOff>182880</xdr:colOff>
      <xdr:row>36</xdr:row>
      <xdr:rowOff>15240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B01AD3DF-DB65-4D77-A9A4-8F29AED489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394335</xdr:colOff>
      <xdr:row>6</xdr:row>
      <xdr:rowOff>78105</xdr:rowOff>
    </xdr:from>
    <xdr:to>
      <xdr:col>18</xdr:col>
      <xdr:colOff>211455</xdr:colOff>
      <xdr:row>21</xdr:row>
      <xdr:rowOff>32385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1319111-9ADD-405E-934E-FB9EA209FE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365760</xdr:colOff>
      <xdr:row>21</xdr:row>
      <xdr:rowOff>53340</xdr:rowOff>
    </xdr:from>
    <xdr:to>
      <xdr:col>18</xdr:col>
      <xdr:colOff>182880</xdr:colOff>
      <xdr:row>36</xdr:row>
      <xdr:rowOff>15240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1BDAE6A6-C8A4-4E1B-98AD-5242B4A0C1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356235</xdr:colOff>
      <xdr:row>6</xdr:row>
      <xdr:rowOff>40005</xdr:rowOff>
    </xdr:from>
    <xdr:to>
      <xdr:col>18</xdr:col>
      <xdr:colOff>173355</xdr:colOff>
      <xdr:row>20</xdr:row>
      <xdr:rowOff>184785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FE66226-1703-49BD-8109-CD49C0162E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365760</xdr:colOff>
      <xdr:row>21</xdr:row>
      <xdr:rowOff>53340</xdr:rowOff>
    </xdr:from>
    <xdr:to>
      <xdr:col>18</xdr:col>
      <xdr:colOff>182880</xdr:colOff>
      <xdr:row>36</xdr:row>
      <xdr:rowOff>15240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A2117E9A-4324-43FA-9314-0ED58840C5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365760</xdr:colOff>
      <xdr:row>5</xdr:row>
      <xdr:rowOff>182880</xdr:rowOff>
    </xdr:from>
    <xdr:to>
      <xdr:col>18</xdr:col>
      <xdr:colOff>182880</xdr:colOff>
      <xdr:row>20</xdr:row>
      <xdr:rowOff>137160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E7298A7-05CE-4401-A557-1D4BB140E2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365760</xdr:colOff>
      <xdr:row>21</xdr:row>
      <xdr:rowOff>53340</xdr:rowOff>
    </xdr:from>
    <xdr:to>
      <xdr:col>18</xdr:col>
      <xdr:colOff>182880</xdr:colOff>
      <xdr:row>36</xdr:row>
      <xdr:rowOff>15240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A2B7EC59-EFE1-41B3-AA8D-8019236651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365760</xdr:colOff>
      <xdr:row>5</xdr:row>
      <xdr:rowOff>182880</xdr:rowOff>
    </xdr:from>
    <xdr:to>
      <xdr:col>18</xdr:col>
      <xdr:colOff>182880</xdr:colOff>
      <xdr:row>20</xdr:row>
      <xdr:rowOff>137160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EE3F2EF-9CDF-4EE5-AE92-4A2A0801D7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365760</xdr:colOff>
      <xdr:row>21</xdr:row>
      <xdr:rowOff>53340</xdr:rowOff>
    </xdr:from>
    <xdr:to>
      <xdr:col>18</xdr:col>
      <xdr:colOff>182880</xdr:colOff>
      <xdr:row>36</xdr:row>
      <xdr:rowOff>15240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EDEB76DD-48CF-48AE-B3D2-360677C592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394335</xdr:colOff>
      <xdr:row>6</xdr:row>
      <xdr:rowOff>30480</xdr:rowOff>
    </xdr:from>
    <xdr:to>
      <xdr:col>18</xdr:col>
      <xdr:colOff>211455</xdr:colOff>
      <xdr:row>20</xdr:row>
      <xdr:rowOff>175260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003A09C-5E0E-444D-B6A0-B3331DCBC3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365760</xdr:colOff>
      <xdr:row>21</xdr:row>
      <xdr:rowOff>53340</xdr:rowOff>
    </xdr:from>
    <xdr:to>
      <xdr:col>18</xdr:col>
      <xdr:colOff>182880</xdr:colOff>
      <xdr:row>36</xdr:row>
      <xdr:rowOff>15240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937AA10E-EE60-465E-97CC-E47ED0429B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358140</xdr:colOff>
      <xdr:row>6</xdr:row>
      <xdr:rowOff>41910</xdr:rowOff>
    </xdr:from>
    <xdr:to>
      <xdr:col>18</xdr:col>
      <xdr:colOff>175260</xdr:colOff>
      <xdr:row>21</xdr:row>
      <xdr:rowOff>3810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01C86FA-FB91-4FC1-8B99-403DEBE407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365760</xdr:colOff>
      <xdr:row>21</xdr:row>
      <xdr:rowOff>53340</xdr:rowOff>
    </xdr:from>
    <xdr:to>
      <xdr:col>18</xdr:col>
      <xdr:colOff>182880</xdr:colOff>
      <xdr:row>36</xdr:row>
      <xdr:rowOff>15240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AA1BAA12-E233-4F58-9615-63C8D27F71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358140</xdr:colOff>
      <xdr:row>6</xdr:row>
      <xdr:rowOff>41910</xdr:rowOff>
    </xdr:from>
    <xdr:to>
      <xdr:col>18</xdr:col>
      <xdr:colOff>175260</xdr:colOff>
      <xdr:row>21</xdr:row>
      <xdr:rowOff>3810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9B9216E-0C9F-4C22-846C-C6F3BF11D4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365760</xdr:colOff>
      <xdr:row>21</xdr:row>
      <xdr:rowOff>53340</xdr:rowOff>
    </xdr:from>
    <xdr:to>
      <xdr:col>18</xdr:col>
      <xdr:colOff>182880</xdr:colOff>
      <xdr:row>36</xdr:row>
      <xdr:rowOff>15240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6108E7AA-0BB6-438F-A549-1D195B6216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358140</xdr:colOff>
      <xdr:row>6</xdr:row>
      <xdr:rowOff>41910</xdr:rowOff>
    </xdr:from>
    <xdr:to>
      <xdr:col>18</xdr:col>
      <xdr:colOff>175260</xdr:colOff>
      <xdr:row>21</xdr:row>
      <xdr:rowOff>3810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5EF88F2B-888B-487A-9EF8-1F5336BCD3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365760</xdr:colOff>
      <xdr:row>21</xdr:row>
      <xdr:rowOff>53340</xdr:rowOff>
    </xdr:from>
    <xdr:to>
      <xdr:col>18</xdr:col>
      <xdr:colOff>182880</xdr:colOff>
      <xdr:row>36</xdr:row>
      <xdr:rowOff>15240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DA27B42F-B6AB-43FE-A971-F7AC9A8814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381000</xdr:colOff>
      <xdr:row>6</xdr:row>
      <xdr:rowOff>19050</xdr:rowOff>
    </xdr:from>
    <xdr:to>
      <xdr:col>18</xdr:col>
      <xdr:colOff>198120</xdr:colOff>
      <xdr:row>20</xdr:row>
      <xdr:rowOff>163830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55328AF-2A6A-4268-8035-BCFEC09FF0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365760</xdr:colOff>
      <xdr:row>21</xdr:row>
      <xdr:rowOff>53340</xdr:rowOff>
    </xdr:from>
    <xdr:to>
      <xdr:col>18</xdr:col>
      <xdr:colOff>182880</xdr:colOff>
      <xdr:row>36</xdr:row>
      <xdr:rowOff>15240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330D2670-47D4-4F1A-A713-DC165FAF44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381000</xdr:colOff>
      <xdr:row>6</xdr:row>
      <xdr:rowOff>41910</xdr:rowOff>
    </xdr:from>
    <xdr:to>
      <xdr:col>18</xdr:col>
      <xdr:colOff>198120</xdr:colOff>
      <xdr:row>21</xdr:row>
      <xdr:rowOff>3810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8F85E2BF-46BA-45B1-A6B3-5387D975B5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365760</xdr:colOff>
      <xdr:row>21</xdr:row>
      <xdr:rowOff>53340</xdr:rowOff>
    </xdr:from>
    <xdr:to>
      <xdr:col>18</xdr:col>
      <xdr:colOff>182880</xdr:colOff>
      <xdr:row>36</xdr:row>
      <xdr:rowOff>15240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5D926E84-3822-4513-834E-0538E3105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320040</xdr:colOff>
      <xdr:row>5</xdr:row>
      <xdr:rowOff>179070</xdr:rowOff>
    </xdr:from>
    <xdr:to>
      <xdr:col>18</xdr:col>
      <xdr:colOff>137160</xdr:colOff>
      <xdr:row>20</xdr:row>
      <xdr:rowOff>140970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C74EADFD-0F15-4CE0-B75D-5FEA6E3C1D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365760</xdr:colOff>
      <xdr:row>21</xdr:row>
      <xdr:rowOff>53340</xdr:rowOff>
    </xdr:from>
    <xdr:to>
      <xdr:col>18</xdr:col>
      <xdr:colOff>182880</xdr:colOff>
      <xdr:row>36</xdr:row>
      <xdr:rowOff>15240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C1DE1240-EDF0-4792-AC61-49A69DC282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320040</xdr:colOff>
      <xdr:row>5</xdr:row>
      <xdr:rowOff>179070</xdr:rowOff>
    </xdr:from>
    <xdr:to>
      <xdr:col>18</xdr:col>
      <xdr:colOff>137160</xdr:colOff>
      <xdr:row>20</xdr:row>
      <xdr:rowOff>140970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AC74AF1-B499-4D4A-A009-B5DAF51737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365760</xdr:colOff>
      <xdr:row>21</xdr:row>
      <xdr:rowOff>53340</xdr:rowOff>
    </xdr:from>
    <xdr:to>
      <xdr:col>18</xdr:col>
      <xdr:colOff>182880</xdr:colOff>
      <xdr:row>36</xdr:row>
      <xdr:rowOff>15240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5682E1E7-46FD-4C47-A4A5-3F2CFC2F0D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320040</xdr:colOff>
      <xdr:row>5</xdr:row>
      <xdr:rowOff>179070</xdr:rowOff>
    </xdr:from>
    <xdr:to>
      <xdr:col>18</xdr:col>
      <xdr:colOff>137160</xdr:colOff>
      <xdr:row>20</xdr:row>
      <xdr:rowOff>140970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BA6407A-7E40-401E-B6E7-AD770288E6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365760</xdr:colOff>
      <xdr:row>21</xdr:row>
      <xdr:rowOff>53340</xdr:rowOff>
    </xdr:from>
    <xdr:to>
      <xdr:col>18</xdr:col>
      <xdr:colOff>182880</xdr:colOff>
      <xdr:row>36</xdr:row>
      <xdr:rowOff>15240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BE8875C8-0E1C-45EF-ACEF-C8F19FC44C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342900</xdr:colOff>
      <xdr:row>6</xdr:row>
      <xdr:rowOff>19050</xdr:rowOff>
    </xdr:from>
    <xdr:to>
      <xdr:col>18</xdr:col>
      <xdr:colOff>160020</xdr:colOff>
      <xdr:row>20</xdr:row>
      <xdr:rowOff>163830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8E8C81EB-B7CE-4842-BB13-CC461735EF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365760</xdr:colOff>
      <xdr:row>21</xdr:row>
      <xdr:rowOff>53340</xdr:rowOff>
    </xdr:from>
    <xdr:to>
      <xdr:col>18</xdr:col>
      <xdr:colOff>182880</xdr:colOff>
      <xdr:row>36</xdr:row>
      <xdr:rowOff>15240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863A4E46-A298-4A76-BF7F-30A6A973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365760</xdr:colOff>
      <xdr:row>6</xdr:row>
      <xdr:rowOff>19050</xdr:rowOff>
    </xdr:from>
    <xdr:to>
      <xdr:col>18</xdr:col>
      <xdr:colOff>182880</xdr:colOff>
      <xdr:row>20</xdr:row>
      <xdr:rowOff>163830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5F06AF85-F752-4666-AF7C-2042BFE6F3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365760</xdr:colOff>
      <xdr:row>21</xdr:row>
      <xdr:rowOff>53340</xdr:rowOff>
    </xdr:from>
    <xdr:to>
      <xdr:col>18</xdr:col>
      <xdr:colOff>182880</xdr:colOff>
      <xdr:row>36</xdr:row>
      <xdr:rowOff>15240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6A59ABA7-7B46-453D-A7B3-32AE9A4BE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365760</xdr:colOff>
      <xdr:row>6</xdr:row>
      <xdr:rowOff>19050</xdr:rowOff>
    </xdr:from>
    <xdr:to>
      <xdr:col>18</xdr:col>
      <xdr:colOff>182880</xdr:colOff>
      <xdr:row>20</xdr:row>
      <xdr:rowOff>163830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384201F-CB9F-4B5D-8BA8-C6032CDDA2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365760</xdr:colOff>
      <xdr:row>21</xdr:row>
      <xdr:rowOff>53340</xdr:rowOff>
    </xdr:from>
    <xdr:to>
      <xdr:col>18</xdr:col>
      <xdr:colOff>182880</xdr:colOff>
      <xdr:row>36</xdr:row>
      <xdr:rowOff>15240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27283ABC-DB09-4AE4-B069-F5A7227A12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358140</xdr:colOff>
      <xdr:row>6</xdr:row>
      <xdr:rowOff>57150</xdr:rowOff>
    </xdr:from>
    <xdr:to>
      <xdr:col>18</xdr:col>
      <xdr:colOff>175260</xdr:colOff>
      <xdr:row>21</xdr:row>
      <xdr:rowOff>19050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875AE70-320D-4E6E-A7C9-8BBC86CC02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358140</xdr:colOff>
      <xdr:row>21</xdr:row>
      <xdr:rowOff>45720</xdr:rowOff>
    </xdr:from>
    <xdr:to>
      <xdr:col>18</xdr:col>
      <xdr:colOff>175260</xdr:colOff>
      <xdr:row>36</xdr:row>
      <xdr:rowOff>7620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4865CE9C-959D-4986-BEC0-618A4DF0DE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358140</xdr:colOff>
      <xdr:row>6</xdr:row>
      <xdr:rowOff>57150</xdr:rowOff>
    </xdr:from>
    <xdr:to>
      <xdr:col>18</xdr:col>
      <xdr:colOff>175260</xdr:colOff>
      <xdr:row>21</xdr:row>
      <xdr:rowOff>19050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BDC345EB-7855-463A-8B9B-45C5A2818F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358140</xdr:colOff>
      <xdr:row>21</xdr:row>
      <xdr:rowOff>45720</xdr:rowOff>
    </xdr:from>
    <xdr:to>
      <xdr:col>18</xdr:col>
      <xdr:colOff>175260</xdr:colOff>
      <xdr:row>36</xdr:row>
      <xdr:rowOff>7620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DDEC36DF-CC23-4BFB-875D-3789B26E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358140</xdr:colOff>
      <xdr:row>6</xdr:row>
      <xdr:rowOff>57150</xdr:rowOff>
    </xdr:from>
    <xdr:to>
      <xdr:col>18</xdr:col>
      <xdr:colOff>175260</xdr:colOff>
      <xdr:row>21</xdr:row>
      <xdr:rowOff>19050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FC76C9D-16AE-40EA-83F5-025DDF7408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358140</xdr:colOff>
      <xdr:row>21</xdr:row>
      <xdr:rowOff>45720</xdr:rowOff>
    </xdr:from>
    <xdr:to>
      <xdr:col>18</xdr:col>
      <xdr:colOff>175260</xdr:colOff>
      <xdr:row>36</xdr:row>
      <xdr:rowOff>7620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F59D3BB4-5973-452E-99A7-CED7DC1672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304800</xdr:colOff>
      <xdr:row>6</xdr:row>
      <xdr:rowOff>19050</xdr:rowOff>
    </xdr:from>
    <xdr:to>
      <xdr:col>18</xdr:col>
      <xdr:colOff>121920</xdr:colOff>
      <xdr:row>20</xdr:row>
      <xdr:rowOff>163830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EA559B5-A2C9-490E-9467-08FB73C6C1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365760</xdr:colOff>
      <xdr:row>21</xdr:row>
      <xdr:rowOff>53340</xdr:rowOff>
    </xdr:from>
    <xdr:to>
      <xdr:col>18</xdr:col>
      <xdr:colOff>182880</xdr:colOff>
      <xdr:row>36</xdr:row>
      <xdr:rowOff>15240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B3EB4CFF-FE72-4465-B3D1-841C72C5FB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358140</xdr:colOff>
      <xdr:row>6</xdr:row>
      <xdr:rowOff>57150</xdr:rowOff>
    </xdr:from>
    <xdr:to>
      <xdr:col>18</xdr:col>
      <xdr:colOff>175260</xdr:colOff>
      <xdr:row>21</xdr:row>
      <xdr:rowOff>19050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C0D9C881-E086-4826-B4C5-F0F196E8F3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358140</xdr:colOff>
      <xdr:row>21</xdr:row>
      <xdr:rowOff>45720</xdr:rowOff>
    </xdr:from>
    <xdr:to>
      <xdr:col>18</xdr:col>
      <xdr:colOff>175260</xdr:colOff>
      <xdr:row>36</xdr:row>
      <xdr:rowOff>7620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E344484E-F3FA-4C9A-9FB2-3C2FE92CDF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358140</xdr:colOff>
      <xdr:row>6</xdr:row>
      <xdr:rowOff>57150</xdr:rowOff>
    </xdr:from>
    <xdr:to>
      <xdr:col>18</xdr:col>
      <xdr:colOff>175260</xdr:colOff>
      <xdr:row>21</xdr:row>
      <xdr:rowOff>19050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6AF4707-14D1-4264-94EE-AA3E441D87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358140</xdr:colOff>
      <xdr:row>21</xdr:row>
      <xdr:rowOff>45720</xdr:rowOff>
    </xdr:from>
    <xdr:to>
      <xdr:col>18</xdr:col>
      <xdr:colOff>175260</xdr:colOff>
      <xdr:row>36</xdr:row>
      <xdr:rowOff>7620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57725178-FA22-43E0-8333-779A625883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358140</xdr:colOff>
      <xdr:row>6</xdr:row>
      <xdr:rowOff>57150</xdr:rowOff>
    </xdr:from>
    <xdr:to>
      <xdr:col>18</xdr:col>
      <xdr:colOff>175260</xdr:colOff>
      <xdr:row>21</xdr:row>
      <xdr:rowOff>19050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B1107E6E-15A1-4AA3-B7C1-195F6ED079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358140</xdr:colOff>
      <xdr:row>21</xdr:row>
      <xdr:rowOff>45720</xdr:rowOff>
    </xdr:from>
    <xdr:to>
      <xdr:col>18</xdr:col>
      <xdr:colOff>175260</xdr:colOff>
      <xdr:row>36</xdr:row>
      <xdr:rowOff>7620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C3E4183E-FE13-4332-9D95-525D411D3A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358140</xdr:colOff>
      <xdr:row>6</xdr:row>
      <xdr:rowOff>57150</xdr:rowOff>
    </xdr:from>
    <xdr:to>
      <xdr:col>18</xdr:col>
      <xdr:colOff>175260</xdr:colOff>
      <xdr:row>21</xdr:row>
      <xdr:rowOff>19050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3A4529A-C6BE-4392-AC66-C4F7736C61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358140</xdr:colOff>
      <xdr:row>21</xdr:row>
      <xdr:rowOff>45720</xdr:rowOff>
    </xdr:from>
    <xdr:to>
      <xdr:col>18</xdr:col>
      <xdr:colOff>175260</xdr:colOff>
      <xdr:row>36</xdr:row>
      <xdr:rowOff>7620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70837002-E303-4D7A-92B6-F4EEA9F9E7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358140</xdr:colOff>
      <xdr:row>6</xdr:row>
      <xdr:rowOff>57150</xdr:rowOff>
    </xdr:from>
    <xdr:to>
      <xdr:col>18</xdr:col>
      <xdr:colOff>175260</xdr:colOff>
      <xdr:row>21</xdr:row>
      <xdr:rowOff>19050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DE5B3D7-BB34-4695-8FF1-2791042764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358140</xdr:colOff>
      <xdr:row>21</xdr:row>
      <xdr:rowOff>45720</xdr:rowOff>
    </xdr:from>
    <xdr:to>
      <xdr:col>18</xdr:col>
      <xdr:colOff>175260</xdr:colOff>
      <xdr:row>36</xdr:row>
      <xdr:rowOff>7620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2465283F-4A24-44B1-9E98-3C90FA7DCB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358140</xdr:colOff>
      <xdr:row>6</xdr:row>
      <xdr:rowOff>57150</xdr:rowOff>
    </xdr:from>
    <xdr:to>
      <xdr:col>18</xdr:col>
      <xdr:colOff>175260</xdr:colOff>
      <xdr:row>21</xdr:row>
      <xdr:rowOff>19050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7959350-1D5D-432F-BE01-5BB7B6F69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358140</xdr:colOff>
      <xdr:row>21</xdr:row>
      <xdr:rowOff>45720</xdr:rowOff>
    </xdr:from>
    <xdr:to>
      <xdr:col>18</xdr:col>
      <xdr:colOff>175260</xdr:colOff>
      <xdr:row>36</xdr:row>
      <xdr:rowOff>7620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DA0FC211-71BD-43EA-8C52-0B7C024E35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358140</xdr:colOff>
      <xdr:row>6</xdr:row>
      <xdr:rowOff>57150</xdr:rowOff>
    </xdr:from>
    <xdr:to>
      <xdr:col>18</xdr:col>
      <xdr:colOff>175260</xdr:colOff>
      <xdr:row>21</xdr:row>
      <xdr:rowOff>19050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972CB96-7B26-48C0-8F55-EFAF388B32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358140</xdr:colOff>
      <xdr:row>21</xdr:row>
      <xdr:rowOff>45720</xdr:rowOff>
    </xdr:from>
    <xdr:to>
      <xdr:col>18</xdr:col>
      <xdr:colOff>175260</xdr:colOff>
      <xdr:row>36</xdr:row>
      <xdr:rowOff>7620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14A09CFE-F661-49F7-8059-6F1A275E3F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358140</xdr:colOff>
      <xdr:row>6</xdr:row>
      <xdr:rowOff>57150</xdr:rowOff>
    </xdr:from>
    <xdr:to>
      <xdr:col>18</xdr:col>
      <xdr:colOff>175260</xdr:colOff>
      <xdr:row>21</xdr:row>
      <xdr:rowOff>19050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B4490CA2-7B59-4C70-819C-33EED73FE4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358140</xdr:colOff>
      <xdr:row>21</xdr:row>
      <xdr:rowOff>45720</xdr:rowOff>
    </xdr:from>
    <xdr:to>
      <xdr:col>18</xdr:col>
      <xdr:colOff>175260</xdr:colOff>
      <xdr:row>36</xdr:row>
      <xdr:rowOff>7620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71C5061F-DD8D-49F1-B3F8-E8C3E61029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358140</xdr:colOff>
      <xdr:row>6</xdr:row>
      <xdr:rowOff>57150</xdr:rowOff>
    </xdr:from>
    <xdr:to>
      <xdr:col>18</xdr:col>
      <xdr:colOff>175260</xdr:colOff>
      <xdr:row>21</xdr:row>
      <xdr:rowOff>19050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48F190A-155B-4761-958A-696E325FE7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358140</xdr:colOff>
      <xdr:row>21</xdr:row>
      <xdr:rowOff>45720</xdr:rowOff>
    </xdr:from>
    <xdr:to>
      <xdr:col>18</xdr:col>
      <xdr:colOff>175260</xdr:colOff>
      <xdr:row>36</xdr:row>
      <xdr:rowOff>7620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E3B2E65B-B28A-4BD0-80B7-9792A85570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381000</xdr:colOff>
      <xdr:row>6</xdr:row>
      <xdr:rowOff>72390</xdr:rowOff>
    </xdr:from>
    <xdr:to>
      <xdr:col>18</xdr:col>
      <xdr:colOff>198120</xdr:colOff>
      <xdr:row>21</xdr:row>
      <xdr:rowOff>34290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59E8893-A979-4E84-81D0-ADF796FF50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358140</xdr:colOff>
      <xdr:row>21</xdr:row>
      <xdr:rowOff>45720</xdr:rowOff>
    </xdr:from>
    <xdr:to>
      <xdr:col>18</xdr:col>
      <xdr:colOff>175260</xdr:colOff>
      <xdr:row>36</xdr:row>
      <xdr:rowOff>7620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D13524EF-840F-4291-9531-2FAE21508E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304800</xdr:colOff>
      <xdr:row>6</xdr:row>
      <xdr:rowOff>3810</xdr:rowOff>
    </xdr:from>
    <xdr:to>
      <xdr:col>18</xdr:col>
      <xdr:colOff>121920</xdr:colOff>
      <xdr:row>20</xdr:row>
      <xdr:rowOff>148590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61D4A06-A5F1-4EDB-95B5-ADB8D97E64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365760</xdr:colOff>
      <xdr:row>21</xdr:row>
      <xdr:rowOff>53340</xdr:rowOff>
    </xdr:from>
    <xdr:to>
      <xdr:col>18</xdr:col>
      <xdr:colOff>182880</xdr:colOff>
      <xdr:row>36</xdr:row>
      <xdr:rowOff>15240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86AE09B7-6F21-459E-A9F7-A0BBC434E8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381000</xdr:colOff>
      <xdr:row>6</xdr:row>
      <xdr:rowOff>72390</xdr:rowOff>
    </xdr:from>
    <xdr:to>
      <xdr:col>18</xdr:col>
      <xdr:colOff>198120</xdr:colOff>
      <xdr:row>21</xdr:row>
      <xdr:rowOff>34290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8DDAC52-F1B1-4358-8EF2-CAEA8C6FFC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358140</xdr:colOff>
      <xdr:row>21</xdr:row>
      <xdr:rowOff>45720</xdr:rowOff>
    </xdr:from>
    <xdr:to>
      <xdr:col>18</xdr:col>
      <xdr:colOff>175260</xdr:colOff>
      <xdr:row>36</xdr:row>
      <xdr:rowOff>7620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814CE993-B8B3-41BB-9D42-5F082F33E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358140</xdr:colOff>
      <xdr:row>6</xdr:row>
      <xdr:rowOff>57150</xdr:rowOff>
    </xdr:from>
    <xdr:to>
      <xdr:col>18</xdr:col>
      <xdr:colOff>175260</xdr:colOff>
      <xdr:row>21</xdr:row>
      <xdr:rowOff>19050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C18C81BF-D2A4-4267-8A25-17ACF5C6C5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358140</xdr:colOff>
      <xdr:row>21</xdr:row>
      <xdr:rowOff>45720</xdr:rowOff>
    </xdr:from>
    <xdr:to>
      <xdr:col>18</xdr:col>
      <xdr:colOff>175260</xdr:colOff>
      <xdr:row>36</xdr:row>
      <xdr:rowOff>7620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2C469F1-FC02-492A-A0A3-1C098501B0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373380</xdr:colOff>
      <xdr:row>6</xdr:row>
      <xdr:rowOff>3810</xdr:rowOff>
    </xdr:from>
    <xdr:to>
      <xdr:col>18</xdr:col>
      <xdr:colOff>190500</xdr:colOff>
      <xdr:row>20</xdr:row>
      <xdr:rowOff>148590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D2FE431-1B4B-427C-8A52-E130CC4EC7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358140</xdr:colOff>
      <xdr:row>21</xdr:row>
      <xdr:rowOff>45720</xdr:rowOff>
    </xdr:from>
    <xdr:to>
      <xdr:col>18</xdr:col>
      <xdr:colOff>175260</xdr:colOff>
      <xdr:row>36</xdr:row>
      <xdr:rowOff>7620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956C65A3-74C4-4486-A8BB-858F928C28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373380</xdr:colOff>
      <xdr:row>6</xdr:row>
      <xdr:rowOff>3810</xdr:rowOff>
    </xdr:from>
    <xdr:to>
      <xdr:col>18</xdr:col>
      <xdr:colOff>190500</xdr:colOff>
      <xdr:row>20</xdr:row>
      <xdr:rowOff>148590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FFD7BCD-DFD5-4736-A514-4CA8ED0728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358140</xdr:colOff>
      <xdr:row>21</xdr:row>
      <xdr:rowOff>45720</xdr:rowOff>
    </xdr:from>
    <xdr:to>
      <xdr:col>18</xdr:col>
      <xdr:colOff>175260</xdr:colOff>
      <xdr:row>36</xdr:row>
      <xdr:rowOff>7620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79CCD301-B225-49A8-9338-17BBCE6F68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358140</xdr:colOff>
      <xdr:row>6</xdr:row>
      <xdr:rowOff>57150</xdr:rowOff>
    </xdr:from>
    <xdr:to>
      <xdr:col>18</xdr:col>
      <xdr:colOff>175260</xdr:colOff>
      <xdr:row>21</xdr:row>
      <xdr:rowOff>19050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BD1502B9-E82A-45C7-9B9C-2C8016E632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358140</xdr:colOff>
      <xdr:row>21</xdr:row>
      <xdr:rowOff>45720</xdr:rowOff>
    </xdr:from>
    <xdr:to>
      <xdr:col>18</xdr:col>
      <xdr:colOff>175260</xdr:colOff>
      <xdr:row>36</xdr:row>
      <xdr:rowOff>7620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6722A33F-C084-4842-882B-DFB0C8FE77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358140</xdr:colOff>
      <xdr:row>6</xdr:row>
      <xdr:rowOff>57150</xdr:rowOff>
    </xdr:from>
    <xdr:to>
      <xdr:col>18</xdr:col>
      <xdr:colOff>175260</xdr:colOff>
      <xdr:row>21</xdr:row>
      <xdr:rowOff>19050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C4096CD-ACB4-4A02-A18B-585145CA7C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358140</xdr:colOff>
      <xdr:row>21</xdr:row>
      <xdr:rowOff>45720</xdr:rowOff>
    </xdr:from>
    <xdr:to>
      <xdr:col>18</xdr:col>
      <xdr:colOff>175260</xdr:colOff>
      <xdr:row>36</xdr:row>
      <xdr:rowOff>7620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DB91D599-3084-418B-B19E-6A5F235E27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373380</xdr:colOff>
      <xdr:row>6</xdr:row>
      <xdr:rowOff>3810</xdr:rowOff>
    </xdr:from>
    <xdr:to>
      <xdr:col>18</xdr:col>
      <xdr:colOff>190500</xdr:colOff>
      <xdr:row>20</xdr:row>
      <xdr:rowOff>148590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BCC6530F-2A9C-42B0-98D4-FFC2AA28D0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358140</xdr:colOff>
      <xdr:row>21</xdr:row>
      <xdr:rowOff>45720</xdr:rowOff>
    </xdr:from>
    <xdr:to>
      <xdr:col>18</xdr:col>
      <xdr:colOff>175260</xdr:colOff>
      <xdr:row>36</xdr:row>
      <xdr:rowOff>7620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11D7E597-E7F2-4435-B53E-32E26660E8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373380</xdr:colOff>
      <xdr:row>6</xdr:row>
      <xdr:rowOff>3810</xdr:rowOff>
    </xdr:from>
    <xdr:to>
      <xdr:col>18</xdr:col>
      <xdr:colOff>190500</xdr:colOff>
      <xdr:row>20</xdr:row>
      <xdr:rowOff>148590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AFED1F3-40E3-4B5D-9479-5FDB2B53C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358140</xdr:colOff>
      <xdr:row>21</xdr:row>
      <xdr:rowOff>45720</xdr:rowOff>
    </xdr:from>
    <xdr:to>
      <xdr:col>18</xdr:col>
      <xdr:colOff>175260</xdr:colOff>
      <xdr:row>36</xdr:row>
      <xdr:rowOff>7620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8D9DF79C-103A-4B49-897B-F153C3F84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373380</xdr:colOff>
      <xdr:row>6</xdr:row>
      <xdr:rowOff>3810</xdr:rowOff>
    </xdr:from>
    <xdr:to>
      <xdr:col>18</xdr:col>
      <xdr:colOff>190500</xdr:colOff>
      <xdr:row>20</xdr:row>
      <xdr:rowOff>148590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EB7BD32-2AA4-47D3-9D6C-6AE6FE62DA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358140</xdr:colOff>
      <xdr:row>21</xdr:row>
      <xdr:rowOff>45720</xdr:rowOff>
    </xdr:from>
    <xdr:to>
      <xdr:col>18</xdr:col>
      <xdr:colOff>175260</xdr:colOff>
      <xdr:row>36</xdr:row>
      <xdr:rowOff>7620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C7A8D1AB-AF82-4429-9C7F-F4F5D7D637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373380</xdr:colOff>
      <xdr:row>6</xdr:row>
      <xdr:rowOff>3810</xdr:rowOff>
    </xdr:from>
    <xdr:to>
      <xdr:col>18</xdr:col>
      <xdr:colOff>190500</xdr:colOff>
      <xdr:row>20</xdr:row>
      <xdr:rowOff>148590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522A3DB-139F-428C-B6CC-68D49D8C72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358140</xdr:colOff>
      <xdr:row>21</xdr:row>
      <xdr:rowOff>45720</xdr:rowOff>
    </xdr:from>
    <xdr:to>
      <xdr:col>18</xdr:col>
      <xdr:colOff>175260</xdr:colOff>
      <xdr:row>36</xdr:row>
      <xdr:rowOff>7620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B7A5AD36-200D-4371-BD97-67BB95CA88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304800</xdr:colOff>
      <xdr:row>6</xdr:row>
      <xdr:rowOff>3810</xdr:rowOff>
    </xdr:from>
    <xdr:to>
      <xdr:col>18</xdr:col>
      <xdr:colOff>121920</xdr:colOff>
      <xdr:row>20</xdr:row>
      <xdr:rowOff>148590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26A77FB-8A59-480D-B8C0-30C55B5FE4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365760</xdr:colOff>
      <xdr:row>21</xdr:row>
      <xdr:rowOff>53340</xdr:rowOff>
    </xdr:from>
    <xdr:to>
      <xdr:col>18</xdr:col>
      <xdr:colOff>182880</xdr:colOff>
      <xdr:row>36</xdr:row>
      <xdr:rowOff>15240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695B46A2-6448-48FF-B8B1-EF58B56B4A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373380</xdr:colOff>
      <xdr:row>6</xdr:row>
      <xdr:rowOff>3810</xdr:rowOff>
    </xdr:from>
    <xdr:to>
      <xdr:col>18</xdr:col>
      <xdr:colOff>190500</xdr:colOff>
      <xdr:row>20</xdr:row>
      <xdr:rowOff>148590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CE23DDA-7FEC-460E-B056-B199C23BFD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358140</xdr:colOff>
      <xdr:row>21</xdr:row>
      <xdr:rowOff>45720</xdr:rowOff>
    </xdr:from>
    <xdr:to>
      <xdr:col>18</xdr:col>
      <xdr:colOff>175260</xdr:colOff>
      <xdr:row>36</xdr:row>
      <xdr:rowOff>7620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F1B3B28C-9EB2-480A-930E-4A4FF0A482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373380</xdr:colOff>
      <xdr:row>6</xdr:row>
      <xdr:rowOff>3810</xdr:rowOff>
    </xdr:from>
    <xdr:to>
      <xdr:col>18</xdr:col>
      <xdr:colOff>190500</xdr:colOff>
      <xdr:row>20</xdr:row>
      <xdr:rowOff>148590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B996372-8AF5-40DB-9D73-5183E0D38F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358140</xdr:colOff>
      <xdr:row>21</xdr:row>
      <xdr:rowOff>45720</xdr:rowOff>
    </xdr:from>
    <xdr:to>
      <xdr:col>18</xdr:col>
      <xdr:colOff>175260</xdr:colOff>
      <xdr:row>36</xdr:row>
      <xdr:rowOff>7620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E9DA66E6-F3CF-4037-8E27-0861C197F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373380</xdr:colOff>
      <xdr:row>6</xdr:row>
      <xdr:rowOff>3810</xdr:rowOff>
    </xdr:from>
    <xdr:to>
      <xdr:col>18</xdr:col>
      <xdr:colOff>190500</xdr:colOff>
      <xdr:row>20</xdr:row>
      <xdr:rowOff>148590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D72B9EA-4FE7-48EB-B8E9-EF36056CCE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358140</xdr:colOff>
      <xdr:row>21</xdr:row>
      <xdr:rowOff>45720</xdr:rowOff>
    </xdr:from>
    <xdr:to>
      <xdr:col>18</xdr:col>
      <xdr:colOff>175260</xdr:colOff>
      <xdr:row>36</xdr:row>
      <xdr:rowOff>7620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C78D9D36-04A3-4EE8-B7F3-308E360C69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373380</xdr:colOff>
      <xdr:row>6</xdr:row>
      <xdr:rowOff>3810</xdr:rowOff>
    </xdr:from>
    <xdr:to>
      <xdr:col>18</xdr:col>
      <xdr:colOff>190500</xdr:colOff>
      <xdr:row>20</xdr:row>
      <xdr:rowOff>148590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54B4224-2896-4FA6-B407-438EBAAB97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358140</xdr:colOff>
      <xdr:row>21</xdr:row>
      <xdr:rowOff>45720</xdr:rowOff>
    </xdr:from>
    <xdr:to>
      <xdr:col>18</xdr:col>
      <xdr:colOff>175260</xdr:colOff>
      <xdr:row>36</xdr:row>
      <xdr:rowOff>7620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27DA1B8C-B3BE-43FB-A59D-A482C43E40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342900</xdr:colOff>
      <xdr:row>5</xdr:row>
      <xdr:rowOff>102870</xdr:rowOff>
    </xdr:from>
    <xdr:to>
      <xdr:col>18</xdr:col>
      <xdr:colOff>160020</xdr:colOff>
      <xdr:row>20</xdr:row>
      <xdr:rowOff>64770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482E6FB-C0A9-47CF-A8DC-F9A915FDA5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365760</xdr:colOff>
      <xdr:row>21</xdr:row>
      <xdr:rowOff>53340</xdr:rowOff>
    </xdr:from>
    <xdr:to>
      <xdr:col>18</xdr:col>
      <xdr:colOff>182880</xdr:colOff>
      <xdr:row>36</xdr:row>
      <xdr:rowOff>15240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E793C18D-C6A3-42F3-80D2-A9A4541558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C9FE3-8AAF-4594-9799-DA82AF8B1432}">
  <dimension ref="A1:D91"/>
  <sheetViews>
    <sheetView topLeftCell="A19" workbookViewId="0">
      <selection activeCell="H39" sqref="H39"/>
    </sheetView>
  </sheetViews>
  <sheetFormatPr baseColWidth="10" defaultRowHeight="14.4" x14ac:dyDescent="0.3"/>
  <cols>
    <col min="1" max="1" width="19.33203125" customWidth="1"/>
    <col min="3" max="3" width="20.44140625" customWidth="1"/>
    <col min="4" max="4" width="26.77734375" customWidth="1"/>
  </cols>
  <sheetData>
    <row r="1" spans="1:4" x14ac:dyDescent="0.3">
      <c r="A1" s="2" t="s">
        <v>157</v>
      </c>
    </row>
    <row r="3" spans="1:4" x14ac:dyDescent="0.3">
      <c r="A3" s="2" t="s">
        <v>158</v>
      </c>
      <c r="B3" s="2" t="s">
        <v>159</v>
      </c>
      <c r="C3" s="2" t="s">
        <v>160</v>
      </c>
      <c r="D3" s="2" t="s">
        <v>161</v>
      </c>
    </row>
    <row r="4" spans="1:4" x14ac:dyDescent="0.3">
      <c r="A4" t="s">
        <v>78</v>
      </c>
      <c r="B4" t="s">
        <v>183</v>
      </c>
      <c r="C4" t="s">
        <v>168</v>
      </c>
      <c r="D4" s="14" t="s">
        <v>162</v>
      </c>
    </row>
    <row r="5" spans="1:4" x14ac:dyDescent="0.3">
      <c r="A5" t="s">
        <v>78</v>
      </c>
      <c r="B5" t="s">
        <v>184</v>
      </c>
      <c r="C5" t="s">
        <v>168</v>
      </c>
      <c r="D5" s="13" t="s">
        <v>163</v>
      </c>
    </row>
    <row r="6" spans="1:4" x14ac:dyDescent="0.3">
      <c r="A6" t="s">
        <v>78</v>
      </c>
      <c r="B6" t="s">
        <v>185</v>
      </c>
      <c r="C6" t="s">
        <v>168</v>
      </c>
      <c r="D6" s="13" t="s">
        <v>164</v>
      </c>
    </row>
    <row r="7" spans="1:4" x14ac:dyDescent="0.3">
      <c r="A7" t="s">
        <v>78</v>
      </c>
      <c r="B7" t="s">
        <v>186</v>
      </c>
      <c r="C7" t="s">
        <v>168</v>
      </c>
      <c r="D7" s="14" t="s">
        <v>165</v>
      </c>
    </row>
    <row r="8" spans="1:4" x14ac:dyDescent="0.3">
      <c r="A8" t="s">
        <v>78</v>
      </c>
      <c r="B8" t="s">
        <v>184</v>
      </c>
      <c r="C8" t="s">
        <v>169</v>
      </c>
      <c r="D8" s="14" t="s">
        <v>166</v>
      </c>
    </row>
    <row r="9" spans="1:4" x14ac:dyDescent="0.3">
      <c r="A9" t="s">
        <v>78</v>
      </c>
      <c r="B9" t="s">
        <v>186</v>
      </c>
      <c r="C9" t="s">
        <v>169</v>
      </c>
      <c r="D9" s="13" t="s">
        <v>167</v>
      </c>
    </row>
    <row r="10" spans="1:4" x14ac:dyDescent="0.3">
      <c r="A10" t="s">
        <v>78</v>
      </c>
      <c r="B10" t="s">
        <v>184</v>
      </c>
      <c r="C10" t="s">
        <v>170</v>
      </c>
      <c r="D10" s="14" t="s">
        <v>171</v>
      </c>
    </row>
    <row r="11" spans="1:4" x14ac:dyDescent="0.3">
      <c r="A11" t="s">
        <v>78</v>
      </c>
      <c r="B11" t="s">
        <v>184</v>
      </c>
      <c r="C11" t="s">
        <v>172</v>
      </c>
      <c r="D11" s="13" t="s">
        <v>173</v>
      </c>
    </row>
    <row r="12" spans="1:4" x14ac:dyDescent="0.3">
      <c r="A12" t="s">
        <v>174</v>
      </c>
      <c r="B12" t="s">
        <v>184</v>
      </c>
      <c r="C12" t="s">
        <v>168</v>
      </c>
      <c r="D12" s="13" t="s">
        <v>175</v>
      </c>
    </row>
    <row r="13" spans="1:4" x14ac:dyDescent="0.3">
      <c r="A13" t="s">
        <v>174</v>
      </c>
      <c r="B13" t="s">
        <v>184</v>
      </c>
      <c r="C13" t="s">
        <v>169</v>
      </c>
      <c r="D13" s="13" t="s">
        <v>176</v>
      </c>
    </row>
    <row r="14" spans="1:4" x14ac:dyDescent="0.3">
      <c r="A14" t="s">
        <v>174</v>
      </c>
      <c r="B14" t="s">
        <v>186</v>
      </c>
      <c r="C14" t="s">
        <v>169</v>
      </c>
      <c r="D14" s="13" t="s">
        <v>177</v>
      </c>
    </row>
    <row r="15" spans="1:4" x14ac:dyDescent="0.3">
      <c r="A15" t="s">
        <v>174</v>
      </c>
      <c r="B15" t="s">
        <v>184</v>
      </c>
      <c r="C15" t="s">
        <v>170</v>
      </c>
      <c r="D15" s="14" t="s">
        <v>178</v>
      </c>
    </row>
    <row r="16" spans="1:4" x14ac:dyDescent="0.3">
      <c r="A16" t="s">
        <v>179</v>
      </c>
      <c r="B16" t="s">
        <v>184</v>
      </c>
      <c r="C16" t="s">
        <v>168</v>
      </c>
      <c r="D16" s="13" t="s">
        <v>180</v>
      </c>
    </row>
    <row r="17" spans="1:4" x14ac:dyDescent="0.3">
      <c r="A17" t="s">
        <v>179</v>
      </c>
      <c r="B17" t="s">
        <v>184</v>
      </c>
      <c r="C17" t="s">
        <v>169</v>
      </c>
      <c r="D17" s="14" t="s">
        <v>181</v>
      </c>
    </row>
    <row r="18" spans="1:4" x14ac:dyDescent="0.3">
      <c r="A18" t="s">
        <v>179</v>
      </c>
      <c r="B18" t="s">
        <v>184</v>
      </c>
      <c r="C18" t="s">
        <v>170</v>
      </c>
      <c r="D18" s="14" t="s">
        <v>182</v>
      </c>
    </row>
    <row r="19" spans="1:4" x14ac:dyDescent="0.3">
      <c r="A19" t="s">
        <v>85</v>
      </c>
      <c r="B19" t="s">
        <v>184</v>
      </c>
      <c r="C19" t="s">
        <v>168</v>
      </c>
      <c r="D19" s="14" t="s">
        <v>187</v>
      </c>
    </row>
    <row r="20" spans="1:4" x14ac:dyDescent="0.3">
      <c r="A20" t="s">
        <v>85</v>
      </c>
      <c r="B20" t="s">
        <v>184</v>
      </c>
      <c r="C20" t="s">
        <v>169</v>
      </c>
      <c r="D20" s="14" t="s">
        <v>188</v>
      </c>
    </row>
    <row r="21" spans="1:4" x14ac:dyDescent="0.3">
      <c r="A21" t="s">
        <v>85</v>
      </c>
      <c r="B21" t="s">
        <v>186</v>
      </c>
      <c r="C21" t="s">
        <v>169</v>
      </c>
      <c r="D21" s="14" t="s">
        <v>189</v>
      </c>
    </row>
    <row r="22" spans="1:4" x14ac:dyDescent="0.3">
      <c r="A22" t="s">
        <v>85</v>
      </c>
      <c r="B22" t="s">
        <v>184</v>
      </c>
      <c r="C22" t="s">
        <v>170</v>
      </c>
      <c r="D22" s="14" t="s">
        <v>190</v>
      </c>
    </row>
    <row r="23" spans="1:4" x14ac:dyDescent="0.3">
      <c r="A23" t="s">
        <v>79</v>
      </c>
      <c r="B23" t="s">
        <v>184</v>
      </c>
      <c r="C23" t="s">
        <v>168</v>
      </c>
      <c r="D23" s="14" t="s">
        <v>191</v>
      </c>
    </row>
    <row r="24" spans="1:4" x14ac:dyDescent="0.3">
      <c r="A24" t="s">
        <v>79</v>
      </c>
      <c r="B24" t="s">
        <v>184</v>
      </c>
      <c r="C24" t="s">
        <v>169</v>
      </c>
      <c r="D24" s="14" t="s">
        <v>192</v>
      </c>
    </row>
    <row r="25" spans="1:4" x14ac:dyDescent="0.3">
      <c r="A25" t="s">
        <v>79</v>
      </c>
      <c r="B25" t="s">
        <v>186</v>
      </c>
      <c r="C25" t="s">
        <v>169</v>
      </c>
      <c r="D25" s="14" t="s">
        <v>193</v>
      </c>
    </row>
    <row r="26" spans="1:4" x14ac:dyDescent="0.3">
      <c r="A26" t="s">
        <v>79</v>
      </c>
      <c r="B26" t="s">
        <v>184</v>
      </c>
      <c r="C26" t="s">
        <v>170</v>
      </c>
      <c r="D26" s="14" t="s">
        <v>194</v>
      </c>
    </row>
    <row r="27" spans="1:4" x14ac:dyDescent="0.3">
      <c r="A27" t="s">
        <v>195</v>
      </c>
      <c r="B27" t="s">
        <v>184</v>
      </c>
      <c r="C27" t="s">
        <v>168</v>
      </c>
      <c r="D27" s="14" t="s">
        <v>201</v>
      </c>
    </row>
    <row r="28" spans="1:4" x14ac:dyDescent="0.3">
      <c r="A28" t="s">
        <v>195</v>
      </c>
      <c r="B28" t="s">
        <v>184</v>
      </c>
      <c r="C28" t="s">
        <v>169</v>
      </c>
      <c r="D28" s="14" t="s">
        <v>202</v>
      </c>
    </row>
    <row r="29" spans="1:4" x14ac:dyDescent="0.3">
      <c r="A29" t="s">
        <v>195</v>
      </c>
      <c r="B29" t="s">
        <v>186</v>
      </c>
      <c r="C29" t="s">
        <v>169</v>
      </c>
      <c r="D29" s="14" t="s">
        <v>203</v>
      </c>
    </row>
    <row r="30" spans="1:4" x14ac:dyDescent="0.3">
      <c r="A30" t="s">
        <v>195</v>
      </c>
      <c r="B30" t="s">
        <v>184</v>
      </c>
      <c r="C30" t="s">
        <v>170</v>
      </c>
      <c r="D30" s="14" t="s">
        <v>204</v>
      </c>
    </row>
    <row r="31" spans="1:4" x14ac:dyDescent="0.3">
      <c r="A31" t="s">
        <v>196</v>
      </c>
      <c r="B31" t="s">
        <v>184</v>
      </c>
      <c r="C31" t="s">
        <v>168</v>
      </c>
      <c r="D31" s="14" t="s">
        <v>205</v>
      </c>
    </row>
    <row r="32" spans="1:4" x14ac:dyDescent="0.3">
      <c r="A32" t="s">
        <v>196</v>
      </c>
      <c r="B32" t="s">
        <v>184</v>
      </c>
      <c r="C32" t="s">
        <v>169</v>
      </c>
      <c r="D32" s="14" t="s">
        <v>206</v>
      </c>
    </row>
    <row r="33" spans="1:4" x14ac:dyDescent="0.3">
      <c r="A33" t="s">
        <v>196</v>
      </c>
      <c r="B33" t="s">
        <v>184</v>
      </c>
      <c r="C33" t="s">
        <v>170</v>
      </c>
      <c r="D33" s="14" t="s">
        <v>207</v>
      </c>
    </row>
    <row r="34" spans="1:4" x14ac:dyDescent="0.3">
      <c r="A34" t="s">
        <v>197</v>
      </c>
      <c r="B34" t="s">
        <v>184</v>
      </c>
      <c r="C34" t="s">
        <v>168</v>
      </c>
      <c r="D34" s="14" t="s">
        <v>208</v>
      </c>
    </row>
    <row r="35" spans="1:4" x14ac:dyDescent="0.3">
      <c r="A35" t="s">
        <v>197</v>
      </c>
      <c r="B35" t="s">
        <v>184</v>
      </c>
      <c r="C35" t="s">
        <v>169</v>
      </c>
      <c r="D35" s="14" t="s">
        <v>209</v>
      </c>
    </row>
    <row r="36" spans="1:4" x14ac:dyDescent="0.3">
      <c r="A36" t="s">
        <v>197</v>
      </c>
      <c r="B36" t="s">
        <v>186</v>
      </c>
      <c r="C36" t="s">
        <v>169</v>
      </c>
      <c r="D36" s="14" t="s">
        <v>210</v>
      </c>
    </row>
    <row r="37" spans="1:4" x14ac:dyDescent="0.3">
      <c r="A37" t="s">
        <v>197</v>
      </c>
      <c r="B37" t="s">
        <v>184</v>
      </c>
      <c r="C37" t="s">
        <v>170</v>
      </c>
      <c r="D37" s="14" t="s">
        <v>211</v>
      </c>
    </row>
    <row r="38" spans="1:4" x14ac:dyDescent="0.3">
      <c r="A38" t="s">
        <v>199</v>
      </c>
      <c r="B38" t="s">
        <v>184</v>
      </c>
      <c r="C38" t="s">
        <v>168</v>
      </c>
      <c r="D38" s="14" t="s">
        <v>212</v>
      </c>
    </row>
    <row r="39" spans="1:4" x14ac:dyDescent="0.3">
      <c r="A39" t="s">
        <v>199</v>
      </c>
      <c r="B39" t="s">
        <v>184</v>
      </c>
      <c r="C39" t="s">
        <v>169</v>
      </c>
      <c r="D39" s="14" t="s">
        <v>213</v>
      </c>
    </row>
    <row r="40" spans="1:4" x14ac:dyDescent="0.3">
      <c r="A40" t="s">
        <v>199</v>
      </c>
      <c r="B40" t="s">
        <v>186</v>
      </c>
      <c r="C40" t="s">
        <v>169</v>
      </c>
      <c r="D40" s="14" t="s">
        <v>214</v>
      </c>
    </row>
    <row r="41" spans="1:4" x14ac:dyDescent="0.3">
      <c r="A41" t="s">
        <v>199</v>
      </c>
      <c r="B41" t="s">
        <v>184</v>
      </c>
      <c r="C41" t="s">
        <v>170</v>
      </c>
      <c r="D41" s="14" t="s">
        <v>215</v>
      </c>
    </row>
    <row r="42" spans="1:4" x14ac:dyDescent="0.3">
      <c r="A42" t="s">
        <v>199</v>
      </c>
      <c r="B42" t="s">
        <v>184</v>
      </c>
      <c r="C42" t="s">
        <v>172</v>
      </c>
      <c r="D42" s="14" t="s">
        <v>216</v>
      </c>
    </row>
    <row r="43" spans="1:4" x14ac:dyDescent="0.3">
      <c r="A43" t="s">
        <v>80</v>
      </c>
      <c r="B43" t="s">
        <v>184</v>
      </c>
      <c r="C43" t="s">
        <v>168</v>
      </c>
      <c r="D43" s="14" t="s">
        <v>217</v>
      </c>
    </row>
    <row r="44" spans="1:4" x14ac:dyDescent="0.3">
      <c r="A44" t="s">
        <v>80</v>
      </c>
      <c r="B44" t="s">
        <v>184</v>
      </c>
      <c r="C44" t="s">
        <v>169</v>
      </c>
      <c r="D44" s="14" t="s">
        <v>218</v>
      </c>
    </row>
    <row r="45" spans="1:4" x14ac:dyDescent="0.3">
      <c r="A45" t="s">
        <v>80</v>
      </c>
      <c r="B45" t="s">
        <v>186</v>
      </c>
      <c r="C45" t="s">
        <v>169</v>
      </c>
      <c r="D45" s="14" t="s">
        <v>219</v>
      </c>
    </row>
    <row r="46" spans="1:4" x14ac:dyDescent="0.3">
      <c r="A46" t="s">
        <v>80</v>
      </c>
      <c r="B46" t="s">
        <v>184</v>
      </c>
      <c r="C46" t="s">
        <v>170</v>
      </c>
      <c r="D46" s="14" t="s">
        <v>220</v>
      </c>
    </row>
    <row r="47" spans="1:4" x14ac:dyDescent="0.3">
      <c r="A47" t="s">
        <v>200</v>
      </c>
      <c r="B47" t="s">
        <v>184</v>
      </c>
      <c r="C47" t="s">
        <v>168</v>
      </c>
      <c r="D47" s="14" t="s">
        <v>221</v>
      </c>
    </row>
    <row r="48" spans="1:4" x14ac:dyDescent="0.3">
      <c r="A48" t="s">
        <v>200</v>
      </c>
      <c r="B48" t="s">
        <v>184</v>
      </c>
      <c r="C48" t="s">
        <v>169</v>
      </c>
      <c r="D48" s="14" t="s">
        <v>222</v>
      </c>
    </row>
    <row r="49" spans="1:4" x14ac:dyDescent="0.3">
      <c r="A49" t="s">
        <v>200</v>
      </c>
      <c r="B49" t="s">
        <v>184</v>
      </c>
      <c r="C49" t="s">
        <v>170</v>
      </c>
      <c r="D49" s="14" t="s">
        <v>223</v>
      </c>
    </row>
    <row r="50" spans="1:4" x14ac:dyDescent="0.3">
      <c r="A50" t="s">
        <v>224</v>
      </c>
      <c r="B50" t="s">
        <v>184</v>
      </c>
      <c r="C50" t="s">
        <v>168</v>
      </c>
      <c r="D50" s="14" t="s">
        <v>238</v>
      </c>
    </row>
    <row r="51" spans="1:4" x14ac:dyDescent="0.3">
      <c r="A51" t="s">
        <v>224</v>
      </c>
      <c r="B51" t="s">
        <v>184</v>
      </c>
      <c r="C51" t="s">
        <v>169</v>
      </c>
      <c r="D51" s="14" t="s">
        <v>239</v>
      </c>
    </row>
    <row r="52" spans="1:4" x14ac:dyDescent="0.3">
      <c r="A52" t="s">
        <v>224</v>
      </c>
      <c r="B52" t="s">
        <v>186</v>
      </c>
      <c r="C52" t="s">
        <v>169</v>
      </c>
      <c r="D52" s="14" t="s">
        <v>240</v>
      </c>
    </row>
    <row r="53" spans="1:4" x14ac:dyDescent="0.3">
      <c r="A53" t="s">
        <v>224</v>
      </c>
      <c r="B53" t="s">
        <v>184</v>
      </c>
      <c r="C53" t="s">
        <v>170</v>
      </c>
      <c r="D53" s="14" t="s">
        <v>241</v>
      </c>
    </row>
    <row r="54" spans="1:4" x14ac:dyDescent="0.3">
      <c r="A54" t="s">
        <v>225</v>
      </c>
      <c r="B54" t="s">
        <v>184</v>
      </c>
      <c r="C54" t="s">
        <v>168</v>
      </c>
      <c r="D54" s="14" t="s">
        <v>242</v>
      </c>
    </row>
    <row r="55" spans="1:4" x14ac:dyDescent="0.3">
      <c r="A55" t="s">
        <v>225</v>
      </c>
      <c r="B55" t="s">
        <v>184</v>
      </c>
      <c r="C55" t="s">
        <v>169</v>
      </c>
      <c r="D55" s="14" t="s">
        <v>243</v>
      </c>
    </row>
    <row r="56" spans="1:4" x14ac:dyDescent="0.3">
      <c r="A56" t="s">
        <v>225</v>
      </c>
      <c r="B56" t="s">
        <v>186</v>
      </c>
      <c r="C56" t="s">
        <v>169</v>
      </c>
      <c r="D56" s="14" t="s">
        <v>244</v>
      </c>
    </row>
    <row r="57" spans="1:4" x14ac:dyDescent="0.3">
      <c r="A57" t="s">
        <v>225</v>
      </c>
      <c r="B57" t="s">
        <v>184</v>
      </c>
      <c r="C57" t="s">
        <v>170</v>
      </c>
      <c r="D57" s="14" t="s">
        <v>245</v>
      </c>
    </row>
    <row r="58" spans="1:4" x14ac:dyDescent="0.3">
      <c r="A58" t="s">
        <v>226</v>
      </c>
      <c r="B58" t="s">
        <v>184</v>
      </c>
      <c r="C58" t="s">
        <v>168</v>
      </c>
      <c r="D58" s="14" t="s">
        <v>246</v>
      </c>
    </row>
    <row r="59" spans="1:4" x14ac:dyDescent="0.3">
      <c r="A59" t="s">
        <v>226</v>
      </c>
      <c r="B59" t="s">
        <v>184</v>
      </c>
      <c r="C59" t="s">
        <v>169</v>
      </c>
      <c r="D59" s="14" t="s">
        <v>247</v>
      </c>
    </row>
    <row r="60" spans="1:4" x14ac:dyDescent="0.3">
      <c r="A60" t="s">
        <v>227</v>
      </c>
      <c r="B60" t="s">
        <v>184</v>
      </c>
      <c r="C60" t="s">
        <v>235</v>
      </c>
      <c r="D60" s="14" t="s">
        <v>248</v>
      </c>
    </row>
    <row r="61" spans="1:4" x14ac:dyDescent="0.3">
      <c r="A61" t="s">
        <v>227</v>
      </c>
      <c r="B61" t="s">
        <v>186</v>
      </c>
      <c r="C61" t="s">
        <v>235</v>
      </c>
      <c r="D61" s="14" t="s">
        <v>249</v>
      </c>
    </row>
    <row r="62" spans="1:4" x14ac:dyDescent="0.3">
      <c r="A62" t="s">
        <v>229</v>
      </c>
      <c r="B62" t="s">
        <v>184</v>
      </c>
      <c r="C62" t="s">
        <v>235</v>
      </c>
      <c r="D62" s="14" t="s">
        <v>250</v>
      </c>
    </row>
    <row r="63" spans="1:4" x14ac:dyDescent="0.3">
      <c r="A63" t="s">
        <v>228</v>
      </c>
      <c r="B63" t="s">
        <v>184</v>
      </c>
      <c r="C63" t="s">
        <v>235</v>
      </c>
      <c r="D63" s="14" t="s">
        <v>251</v>
      </c>
    </row>
    <row r="64" spans="1:4" x14ac:dyDescent="0.3">
      <c r="A64" t="s">
        <v>230</v>
      </c>
      <c r="B64" t="s">
        <v>184</v>
      </c>
      <c r="C64" t="s">
        <v>235</v>
      </c>
      <c r="D64" s="14" t="s">
        <v>252</v>
      </c>
    </row>
    <row r="65" spans="1:4" x14ac:dyDescent="0.3">
      <c r="A65" t="s">
        <v>231</v>
      </c>
      <c r="B65" t="s">
        <v>184</v>
      </c>
      <c r="C65" t="s">
        <v>235</v>
      </c>
      <c r="D65" s="14" t="s">
        <v>253</v>
      </c>
    </row>
    <row r="66" spans="1:4" x14ac:dyDescent="0.3">
      <c r="A66" t="s">
        <v>232</v>
      </c>
      <c r="B66" t="s">
        <v>184</v>
      </c>
      <c r="C66" t="s">
        <v>235</v>
      </c>
      <c r="D66" s="14" t="s">
        <v>254</v>
      </c>
    </row>
    <row r="67" spans="1:4" x14ac:dyDescent="0.3">
      <c r="A67" t="s">
        <v>233</v>
      </c>
      <c r="B67" t="s">
        <v>184</v>
      </c>
      <c r="C67" t="s">
        <v>235</v>
      </c>
      <c r="D67" s="14" t="s">
        <v>255</v>
      </c>
    </row>
    <row r="68" spans="1:4" x14ac:dyDescent="0.3">
      <c r="A68" t="s">
        <v>234</v>
      </c>
      <c r="B68" t="s">
        <v>184</v>
      </c>
      <c r="C68" t="s">
        <v>236</v>
      </c>
      <c r="D68" s="14" t="s">
        <v>256</v>
      </c>
    </row>
    <row r="69" spans="1:4" x14ac:dyDescent="0.3">
      <c r="A69" t="s">
        <v>234</v>
      </c>
      <c r="B69" t="s">
        <v>186</v>
      </c>
      <c r="C69" t="s">
        <v>236</v>
      </c>
      <c r="D69" s="14" t="s">
        <v>257</v>
      </c>
    </row>
    <row r="70" spans="1:4" x14ac:dyDescent="0.3">
      <c r="A70" t="s">
        <v>72</v>
      </c>
      <c r="B70" t="s">
        <v>184</v>
      </c>
      <c r="C70" t="s">
        <v>236</v>
      </c>
      <c r="D70" s="14" t="s">
        <v>258</v>
      </c>
    </row>
    <row r="71" spans="1:4" x14ac:dyDescent="0.3">
      <c r="A71" t="s">
        <v>72</v>
      </c>
      <c r="B71" t="s">
        <v>186</v>
      </c>
      <c r="C71" t="s">
        <v>236</v>
      </c>
      <c r="D71" s="14" t="s">
        <v>259</v>
      </c>
    </row>
    <row r="72" spans="1:4" x14ac:dyDescent="0.3">
      <c r="A72" t="s">
        <v>71</v>
      </c>
      <c r="B72" t="s">
        <v>184</v>
      </c>
      <c r="C72" t="s">
        <v>236</v>
      </c>
      <c r="D72" s="14" t="s">
        <v>260</v>
      </c>
    </row>
    <row r="73" spans="1:4" x14ac:dyDescent="0.3">
      <c r="A73" t="s">
        <v>71</v>
      </c>
      <c r="B73" t="s">
        <v>186</v>
      </c>
      <c r="C73" t="s">
        <v>236</v>
      </c>
      <c r="D73" s="14" t="s">
        <v>261</v>
      </c>
    </row>
    <row r="74" spans="1:4" x14ac:dyDescent="0.3">
      <c r="A74" t="s">
        <v>237</v>
      </c>
      <c r="B74" t="s">
        <v>184</v>
      </c>
      <c r="C74" t="s">
        <v>263</v>
      </c>
      <c r="D74" s="14" t="s">
        <v>262</v>
      </c>
    </row>
    <row r="75" spans="1:4" x14ac:dyDescent="0.3">
      <c r="A75" t="s">
        <v>100</v>
      </c>
      <c r="B75" t="s">
        <v>184</v>
      </c>
      <c r="C75" t="s">
        <v>264</v>
      </c>
      <c r="D75" s="14" t="s">
        <v>274</v>
      </c>
    </row>
    <row r="76" spans="1:4" x14ac:dyDescent="0.3">
      <c r="A76" t="s">
        <v>100</v>
      </c>
      <c r="B76" t="s">
        <v>186</v>
      </c>
      <c r="C76" t="s">
        <v>264</v>
      </c>
      <c r="D76" s="14" t="s">
        <v>275</v>
      </c>
    </row>
    <row r="77" spans="1:4" x14ac:dyDescent="0.3">
      <c r="A77" t="s">
        <v>99</v>
      </c>
      <c r="B77" t="s">
        <v>184</v>
      </c>
      <c r="C77" t="s">
        <v>265</v>
      </c>
      <c r="D77" s="14" t="s">
        <v>276</v>
      </c>
    </row>
    <row r="78" spans="1:4" x14ac:dyDescent="0.3">
      <c r="A78" t="s">
        <v>99</v>
      </c>
      <c r="B78" t="s">
        <v>186</v>
      </c>
      <c r="C78" t="s">
        <v>265</v>
      </c>
      <c r="D78" s="14" t="s">
        <v>277</v>
      </c>
    </row>
    <row r="80" spans="1:4" x14ac:dyDescent="0.3">
      <c r="A80" s="2" t="s">
        <v>270</v>
      </c>
    </row>
    <row r="81" spans="1:4" x14ac:dyDescent="0.3">
      <c r="A81" t="s">
        <v>100</v>
      </c>
      <c r="B81" t="s">
        <v>184</v>
      </c>
      <c r="C81" t="s">
        <v>266</v>
      </c>
      <c r="D81" s="14" t="s">
        <v>278</v>
      </c>
    </row>
    <row r="82" spans="1:4" x14ac:dyDescent="0.3">
      <c r="A82" t="s">
        <v>100</v>
      </c>
      <c r="B82" t="s">
        <v>186</v>
      </c>
      <c r="C82" t="s">
        <v>266</v>
      </c>
      <c r="D82" s="14" t="s">
        <v>279</v>
      </c>
    </row>
    <row r="83" spans="1:4" x14ac:dyDescent="0.3">
      <c r="A83" t="s">
        <v>100</v>
      </c>
      <c r="B83" t="s">
        <v>184</v>
      </c>
      <c r="C83" t="s">
        <v>267</v>
      </c>
      <c r="D83" s="14" t="s">
        <v>280</v>
      </c>
    </row>
    <row r="84" spans="1:4" x14ac:dyDescent="0.3">
      <c r="A84" t="s">
        <v>100</v>
      </c>
      <c r="B84" t="s">
        <v>186</v>
      </c>
      <c r="C84" t="s">
        <v>267</v>
      </c>
      <c r="D84" s="14" t="s">
        <v>281</v>
      </c>
    </row>
    <row r="85" spans="1:4" x14ac:dyDescent="0.3">
      <c r="A85" t="s">
        <v>100</v>
      </c>
      <c r="B85" t="s">
        <v>184</v>
      </c>
      <c r="C85" t="s">
        <v>268</v>
      </c>
      <c r="D85" s="14" t="s">
        <v>282</v>
      </c>
    </row>
    <row r="86" spans="1:4" x14ac:dyDescent="0.3">
      <c r="A86" t="s">
        <v>100</v>
      </c>
      <c r="B86" t="s">
        <v>186</v>
      </c>
      <c r="C86" t="s">
        <v>268</v>
      </c>
      <c r="D86" s="14" t="s">
        <v>283</v>
      </c>
    </row>
    <row r="87" spans="1:4" x14ac:dyDescent="0.3">
      <c r="A87" t="s">
        <v>100</v>
      </c>
      <c r="B87" t="s">
        <v>184</v>
      </c>
      <c r="C87" t="s">
        <v>269</v>
      </c>
      <c r="D87" s="14" t="s">
        <v>284</v>
      </c>
    </row>
    <row r="88" spans="1:4" x14ac:dyDescent="0.3">
      <c r="A88" t="s">
        <v>100</v>
      </c>
      <c r="B88" t="s">
        <v>186</v>
      </c>
      <c r="C88" t="s">
        <v>269</v>
      </c>
      <c r="D88" s="14" t="s">
        <v>285</v>
      </c>
    </row>
    <row r="90" spans="1:4" x14ac:dyDescent="0.3">
      <c r="A90" s="2" t="s">
        <v>271</v>
      </c>
    </row>
    <row r="91" spans="1:4" x14ac:dyDescent="0.3">
      <c r="A91" t="s">
        <v>272</v>
      </c>
      <c r="B91" t="s">
        <v>273</v>
      </c>
      <c r="D91" s="14" t="s">
        <v>286</v>
      </c>
    </row>
  </sheetData>
  <phoneticPr fontId="10" type="noConversion"/>
  <hyperlinks>
    <hyperlink ref="D4" location="'PBE-D3 DZVP-SR'!A1" display="PBE-D3 DZVP-SR" xr:uid="{39B5F4EB-78D4-42E3-8E54-AC6166F7BB2B}"/>
    <hyperlink ref="D5" location="'PBE-D3 TZVP'!A1" display="PBE-D3 TZVP" xr:uid="{2EE69754-394D-45FA-B9ED-E6BC7EBD97F3}"/>
    <hyperlink ref="D6" location="'PBE-D3 TZV2P'!A1" display="PBE-D3 TZV2P" xr:uid="{3A04D5F9-57DB-4F25-96C0-0633BB5F56AC}"/>
    <hyperlink ref="D7" location="'PBE-D3 TZV2PX'!A1" display="'PBE-D3 TZV2PX'!A1" xr:uid="{2AE781E2-0C95-4BB6-A94C-A6BA2C975A77}"/>
    <hyperlink ref="D8" location="'PBE-D3 C9 TZVP'!A1" display="'PBE-D3 C9 TZVP'!A1" xr:uid="{96CDB0F8-DE30-45CB-88E6-4B052D6039D1}"/>
    <hyperlink ref="D9" location="'PBE-D3 C9 TZV2PX'!A1" display="PBE-D3 C9 TZV2PX" xr:uid="{BA1D9875-F351-4BCA-B197-37431771E235}"/>
    <hyperlink ref="D10" location="'PBE-D3 BJ TZVP'!A1" display="'PBE-D3 BJ TZVP'!A1" xr:uid="{85D68662-248E-4BC3-9B57-332FED9AA8E3}"/>
    <hyperlink ref="D11" location="'PBE-D3 BJ C9 TZVP'!A1" display="PBE-D3 BJ C9 TZVP" xr:uid="{8A75B92F-A641-45DC-A65D-D55F2A7C9E24}"/>
    <hyperlink ref="D12" location="'PBEsol-D3 TZVP'!A1" display="PBEsol-D3 TZVP" xr:uid="{8AF586A0-51DB-4B80-A91B-87B997282715}"/>
    <hyperlink ref="D13" location="'PBEsol-D3 C9 TZVP'!A1" display="PBEsol-D3 C9 TZVP" xr:uid="{CA196F8C-7B77-428A-BE57-92B7EB234517}"/>
    <hyperlink ref="D14" location="'PBEsol-D3 C9 TZV2PX'!A1" display="PBEsol-D3 C9 TZV2PX" xr:uid="{2D08ED59-CE7C-4F89-ACBA-79907189D2BD}"/>
    <hyperlink ref="D15" location="'PBEsol-D3 BJ TZVP'!A1" display="'PBEsol-D3 BJ TZVP'!A1" xr:uid="{87C506EB-A1D4-464C-9A32-6F405F9C47F9}"/>
    <hyperlink ref="D16" location="'revPBE-D3 TZVP'!A1" display="revPBE-D3 TZVP" xr:uid="{3F11FD6E-A9AC-4E52-A913-2D7EDA60EE45}"/>
    <hyperlink ref="D17" location="'revPBE-D3 C9 TZVP'!A1" display="'revPBE-D3 C9 TZVP'!A1" xr:uid="{D70A9276-F603-4782-AB1B-C04E5A647463}"/>
    <hyperlink ref="D18" location="'revPBE-D3 BJ TZVP'!A1" display="'revPBE-D3 BJ TZVP'!A1" xr:uid="{EE9041BA-8BB9-4E06-9A93-C4406071C3EF}"/>
    <hyperlink ref="D19" location="'RPBE-D3 TZVP'!A1" display="'RPBE-D3 TZVP'!A1" xr:uid="{C7403E03-65F1-4711-95D5-C1E3C127D715}"/>
    <hyperlink ref="D20" location="'RPBE-D3 C9 TZVP'!A1" display="'RPBE-D3 C9 TZVP'!A1" xr:uid="{6FEFFBC2-606E-4A39-8943-FD79BF5A0593}"/>
    <hyperlink ref="D21" location="'RPBE-D3 C9 TZV2PX'!A1" display="'RPBE-D3 C9 TZV2PX'!A1" xr:uid="{1F66114C-B29E-489C-8F7D-3BFB2E352380}"/>
    <hyperlink ref="D22" location="'RPBE-D3 BJ TZVP'!A1" display="'RPBE-D3 BJ TZVP'!A1" xr:uid="{52ED96A1-B2AE-4633-A5E6-4CED853F666C}"/>
    <hyperlink ref="D23" location="'SSB-D3 TZVP'!A1" display="'SSB-D3 TZVP'!A1" xr:uid="{F544FA4E-EDEB-4411-B68E-9EAFEA75165C}"/>
    <hyperlink ref="D24" location="'SSB-D3 C9 TZVP'!A1" display="'SSB-D3 C9 TZVP'!A1" xr:uid="{E21525D5-8106-404F-A04D-B44731AC7488}"/>
    <hyperlink ref="D25" location="'SSB-D3 C9 TZV2PX'!A1" display="'SSB-D3 C9 TZV2PX'!A1" xr:uid="{FCE4A9BD-2B50-423F-ADB4-F0606309AF7F}"/>
    <hyperlink ref="D26" location="'SSB-D3 BJ TZVP'!A1" display="'SSB-D3 BJ TZVP'!A1" xr:uid="{8FE51FF5-CB88-40F0-90A9-C5A740E117E4}"/>
    <hyperlink ref="D27" location="'revSSB-D3 TZVP'!A1" display="'revSSB-D3 TZVP'!A1" xr:uid="{5E9A0FB0-09DF-4EB0-931B-E0FB75864EFE}"/>
    <hyperlink ref="D28" location="'revSSB-D3 C9 TZVP'!A1" display="'revSSB-D3 C9 TZVP'!A1" xr:uid="{7AD3F5DC-87AB-47B1-BF3B-920B038C83E1}"/>
    <hyperlink ref="D29" location="'revSSB-D3 C9 TZV2PX'!A1" display="'revSSB-D3 C9 TZV2PX'!A1" xr:uid="{F02D3358-71A0-42CE-AD21-F731EAD5A0A7}"/>
    <hyperlink ref="D30" location="'revSSB-D3 BJ TZVP'!A1" display="'revSSB-D3 BJ TZVP'!A1" xr:uid="{16371D43-5EC6-4AF7-BEB7-405CA65BAE1D}"/>
    <hyperlink ref="D31" location="'BLYP-D3 TZVP'!A1" display="'BLYP-D3 TZVP'!A1" xr:uid="{5F494F65-FB32-49EA-B03F-736B58DDE0F9}"/>
    <hyperlink ref="D32" location="'BLYP-D3 C9 TZVP'!A1" display="'BLYP-D3 C9 TZVP'!A1" xr:uid="{FF9B7649-372D-405F-93DD-D6D82E2A9CFC}"/>
    <hyperlink ref="D33" location="'BLYP-D3 BJ TZVP'!A1" display="'BLYP-D3 BJ TZVP'!A1" xr:uid="{E87DC91D-E61F-4A26-AB4C-978985012ED9}"/>
    <hyperlink ref="D34" location="'mPW91LYP-D3 TZVP'!A1" display="'mPW91LYP-D3 TZVP'!A1" xr:uid="{C7A1F9E5-58E7-4C36-88FB-274A016300EF}"/>
    <hyperlink ref="D35" location="'mPW91LYP-D3 C9 TZVP'!A1" display="'mPW91LYP-D3 C9 TZVP'!A1" xr:uid="{1B26D64E-AF3B-439C-9692-0E157D06EDE4}"/>
    <hyperlink ref="D36" location="'mPW91LYP-D3 C9 TZV2PX'!A1" display="'mPW91LYP-D3 C9 TZV2PX'!A1" xr:uid="{42D20CD6-2ED8-434B-82B0-11DB54E3C3D5}"/>
    <hyperlink ref="D37" location="'mPW91LYP-D3 BJ TZVP'!A1" display="'mPW91LYP-D3 BJ TZVP'!A1" xr:uid="{EF8CF23A-A94A-4C48-8665-C71470A9F5B8}"/>
    <hyperlink ref="D38" location="'B97-D3 TZVP'!A1" display="'B97-D3 TZVP'!A1" xr:uid="{0ECA52A9-E893-43BD-954E-4EC08EC2B555}"/>
    <hyperlink ref="D39" location="'B97-D3 C9 TZVP'!A1" display="'B97-D3 C9 TZVP'!A1" xr:uid="{2F85A6AF-A975-4726-AF40-1896C5D28877}"/>
    <hyperlink ref="D40" location="'B97-D3 C9 TZV2PX'!A1" display="'B97-D3 C9 TZV2PX'!A1" xr:uid="{2BEDAD1F-22C7-4CEA-93AD-153EB56C9855}"/>
    <hyperlink ref="D41" location="'B97-D3 BJ TZVP'!A1" display="'B97-D3 BJ TZVP'!A1" xr:uid="{F33EB7C9-6A4B-4F43-8C99-95D14463C25B}"/>
    <hyperlink ref="D42" location="'B97-D3 BJ C9 TZVP'!A1" display="'B97-D3 BJ C9 TZVP'!A1" xr:uid="{B798CD2A-FAED-40AE-B437-BDE4E0B5758A}"/>
    <hyperlink ref="D43" location="'HCTH120-D3 TZVP'!A1" display="'HCTH120-D3 TZVP'!A1" xr:uid="{1973E69D-F07F-485B-B6FB-C5ED0BCAB984}"/>
    <hyperlink ref="D44" location="'HCTH120-D3 C9 TZVP'!A1" display="'HCTH120-D3 C9 TZVP'!A1" xr:uid="{E3FF88FC-8FC9-4A4B-98F4-5FFEAB079CAA}"/>
    <hyperlink ref="D45" location="'HCTH120-D3 C9 TZV2PX'!A1" display="'HCTH120-D3 C9 TZV2PX'!A1" xr:uid="{B8B0A05B-9491-4435-97AB-9B810736BA16}"/>
    <hyperlink ref="D46" location="'HCTH120-D3 BJ TZVP'!A1" display="'HCTH120-D3 BJ TZVP'!A1" xr:uid="{60293B44-7FE8-4F6E-A828-2AD54CE21DF2}"/>
    <hyperlink ref="D47" location="'HCTH407-D3 TZVP'!A1" display="'HCTH407-D3 TZVP'!A1" xr:uid="{14881D70-A84E-449A-AA73-23B88A58FC90}"/>
    <hyperlink ref="D48" location="'HCTH407-D3 C9 TZVP'!A1" display="'HCTH407-D3 C9 TZVP'!A1" xr:uid="{C505C938-47B0-418C-B873-F4DEF86FE717}"/>
    <hyperlink ref="D49" location="'HCTH407-D3 BJ TZVP'!A1" display="'HCTH407-D3 BJ TZVP'!A1" xr:uid="{CB647FFD-6B6F-4CC0-8368-2C6CAE439907}"/>
    <hyperlink ref="D50" location="'tauHCTH-D3 TZVP'!A1" display="'tauHCTH-D3 TZVP'!A1" xr:uid="{A0AB11C3-FAF0-4256-84F2-80ECA91871A7}"/>
    <hyperlink ref="D51" location="'tauHCTH-D3 C9 TZVP'!A1" display="'tauHCTH-D3 C9 TZVP'!A1" xr:uid="{E8996FE3-2C02-4B5E-A288-7FC2CDF7281E}"/>
    <hyperlink ref="D52" location="'tauHCTH-D3 C9 TZV2PX'!A1" display="'tauHCTH-D3 C9 TZV2PX'!A1" xr:uid="{DC37823D-30DD-4148-A5A7-884F1CBF8C8E}"/>
    <hyperlink ref="D53" location="'tauHCTH-D3 BJ TZVP'!A1" display="'tauHCTH-D3 BJ TZVP'!A1" xr:uid="{F78EC943-2EB5-4CED-87B2-33F9670C5F5C}"/>
    <hyperlink ref="D54" location="'TPSS-D3 TZVP'!A1" display="'TPSS-D3 TZVP'!A1" xr:uid="{B62D78AD-BD85-4F92-817D-819D6C98921A}"/>
    <hyperlink ref="D55" location="'TPSS-D3 C9 TZVP'!A1" display="'TPSS-D3 C9 TZVP'!A1" xr:uid="{C2AC4858-17F9-4CDE-BB4F-255CF7EDF990}"/>
    <hyperlink ref="D56" location="'TPSS-D3 C9 TZV2PX'!A1" display="'TPSS-D3 C9 TZV2PX'!A1" xr:uid="{8395B988-68CC-414F-9E26-C233D94F09E6}"/>
    <hyperlink ref="D57" location="'TPSS-D3 BJ TZVP'!A1" display="'TPSS-D3 BJ TZVP'!A1" xr:uid="{DA080283-66F8-4331-9AA1-33096E716DBB}"/>
    <hyperlink ref="D58" location="'revTPSS-D3 TZVP'!A1" display="'revTPSS-D3 TZVP'!A1" xr:uid="{E75E0931-0DE7-483C-A320-955F4F178FB6}"/>
    <hyperlink ref="D59" location="'revTPSS-D3 C9 TZVP'!A1" display="'revTPSS-D3 C9 TZVP'!A1" xr:uid="{85503A22-C6BC-46A3-BBC1-4A1551A898E0}"/>
    <hyperlink ref="D60" location="'vdW-DF TZVP'!A1" display="'vdW-DF TZVP'!A1" xr:uid="{66A2997B-517E-4B66-B8BE-20161A72502E}"/>
    <hyperlink ref="D61" location="'vdW-DF TZV2PX'!A1" display="'vdW-DF TZV2PX'!A1" xr:uid="{9C686BC9-BF88-48DD-8229-33679D5C30F7}"/>
    <hyperlink ref="D62" location="'vdW-DF-C09 TZVP'!A1" display="'vdW-DF-C09 TZVP'!A1" xr:uid="{0202F563-76A8-4D56-A071-08994F997FEB}"/>
    <hyperlink ref="D63" location="'vdW-DF-cx TZVP'!A1" display="'vdW-DF-cx TZVP'!A1" xr:uid="{3ACE0782-4B30-4A9B-B606-228DE4355BDE}"/>
    <hyperlink ref="D64" location="'optB88-vdW TZVP'!A1" display="'optB88-vdW TZVP'!A1" xr:uid="{CC65CC20-0469-4F72-89E1-2486F7F3D98C}"/>
    <hyperlink ref="D65" location="'optPBE-vdW TZVP'!A1" display="'optPBE-vdW TZVP'!A1" xr:uid="{00A0D619-ED74-418B-94A4-95D557DABB76}"/>
    <hyperlink ref="D66" location="'PBEkappa=1-vdW TZVP'!A1" display="'PBEkappa=1-vdW TZVP'!A1" xr:uid="{2E497440-A06A-4A88-86AE-F107CF02321F}"/>
    <hyperlink ref="D67" location="'optB86b-vdW TZVP'!A1" display="'optB86b-vdW TZVP'!A1" xr:uid="{3FB02CCD-488A-4A18-934D-89DA486B22C8}"/>
    <hyperlink ref="D68" location="'vdW-DF2 TZVP'!A1" display="'vdW-DF2 TZVP'!A1" xr:uid="{6B82ED1C-38E1-42D5-908A-01163A4DA29E}"/>
    <hyperlink ref="D69" location="'vdW-DF2 TZV2PX'!A1" display="'vdW-DF2 TZV2PX'!A1" xr:uid="{B2CBC34F-295B-448B-BD9F-09A6DC4CCD04}"/>
    <hyperlink ref="D70" location="'rev-vdW-DF2 TZVP'!A1" display="'rev-vdW-DF2 TZVP'!A1" xr:uid="{A03401CA-EFAD-4CE5-A6F3-9B3FC7AD513B}"/>
    <hyperlink ref="D71" location="'rev-vdW-DF2 TZV2PX'!A1" display="'rev-vdW-DF2 TZV2PX'!A1" xr:uid="{F191B2C4-8F02-4009-9587-654129ECFAFE}"/>
    <hyperlink ref="D72" location="'BEEF-vdW TZVP'!A1" display="'BEEF-vdW TZVP'!A1" xr:uid="{93AEFE40-8972-4DA2-8396-A692D5F282A6}"/>
    <hyperlink ref="D73" location="'BEEF-vdW TZV2PX'!A1" display="'BEEF-vdW TZV2PX'!A1" xr:uid="{13112437-BAFD-4FE7-B1E0-94458CC38C90}"/>
    <hyperlink ref="D74" location="'rVV10 TZVP'!A1" display="'rVV10 TZVP'!A1" xr:uid="{997D47B2-0E96-4C69-98DB-E7EEF2018890}"/>
    <hyperlink ref="D75" location="'PBE-rVV10 TZVP'!A1" display="'PBE-rVV10 TZVP'!A1" xr:uid="{7DA6303D-BA2F-4923-981D-DCF14D5E86AE}"/>
    <hyperlink ref="D76" location="'PBE-rVV10 TZV2PX'!A1" display="'PBE-rVV10 TZV2PX'!A1" xr:uid="{70D485F4-C360-4098-ABA6-D9B31695E487}"/>
    <hyperlink ref="D77" location="'PBE-rVV10L TZVP'!A1" display="'PBE-rVV10L TZVP'!A1" xr:uid="{DCBC3215-725F-452D-8D62-B21202252BD2}"/>
    <hyperlink ref="D78" location="'PBE-rVV10L TZV2PX'!A1" display="'PBE-rVV10L TZV2PX'!A1" xr:uid="{4E179BE7-9022-40CD-A050-066A6F8FCD75}"/>
    <hyperlink ref="D81" location="'PBE-rVV10 b 9.0 TZVP'!A1" display="'PBE-rVV10 b 9.0 TZVP'!A1" xr:uid="{B4C37E51-A601-46EF-8DDF-36F1A9616292}"/>
    <hyperlink ref="D82" location="'PBE-rVV10 b 9.0 TZV2PX'!A1" display="'PBE-rVV10 b 9.0 TZV2PX'!A1" xr:uid="{FC4E5DC0-C916-4779-801D-FBA11010D51B}"/>
    <hyperlink ref="D83" location="'PBE-rVV10 b 8.5 TZVP'!A1" display="'PBE-rVV10 b 8.5 TZVP'!A1" xr:uid="{ADEEE294-BC97-4FF1-A872-3AF6F6A323B1}"/>
    <hyperlink ref="D84" location="'PBE-rVV10 b 8.5 TZV2PX'!A1" display="'PBE-rVV10 b 8.5 TZV2PX'!A1" xr:uid="{DFF633E1-0321-45B2-8774-D9D85A303935}"/>
    <hyperlink ref="D85" location="'PBE-rVV10 b 8.0 TZVP'!A1" display="'PBE-rVV10 b 8.0 TZVP'!A1" xr:uid="{D111BB65-F1E6-4C5E-AEAA-3759FB10CE13}"/>
    <hyperlink ref="D86" location="'PBE-rVV10 b 8.0 TZV2PX'!A1" display="'PBE-rVV10 b 8.0 TZV2PX'!A1" xr:uid="{869089E9-EC4E-4E61-8FC7-376BE4D5D75E}"/>
    <hyperlink ref="D87" location="'PBE-rVV10 b 7.5 TZVP'!A1" display="'PBE-rVV10 b 7.5 TZVP'!A1" xr:uid="{E4F508D0-DF61-4A7C-9C00-EF5F7BF55713}"/>
    <hyperlink ref="D88" location="'PBE-rVV10 b 7.5 TZV2PX'!A1" display="'PBE-rVV10 b 7.5 TZV2PX'!A1" xr:uid="{CA16F196-119B-48DD-8AAD-BA9E198389C6}"/>
    <hyperlink ref="D91" location="'Extra-large pore zeolites'!A1" display="'Extra-large pore zeolites'!A1" xr:uid="{405AFA83-70CE-497F-AFE6-B8D405454A85}"/>
  </hyperlink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54AB7-5514-431E-A03F-E12552BA17C9}">
  <dimension ref="A1:L84"/>
  <sheetViews>
    <sheetView workbookViewId="0">
      <selection activeCell="G1" sqref="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1</v>
      </c>
      <c r="G4" s="7" t="s">
        <v>58</v>
      </c>
      <c r="H4" s="7"/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27.043274711293989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2995.1993929999999</v>
      </c>
      <c r="L12">
        <v>-2921.3831072943799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23.974179077920621</v>
      </c>
      <c r="F13" s="4">
        <f t="shared" si="1"/>
        <v>3.9884377211465445</v>
      </c>
      <c r="H13" t="s">
        <v>35</v>
      </c>
      <c r="I13">
        <v>32</v>
      </c>
      <c r="J13" t="s">
        <v>38</v>
      </c>
      <c r="K13">
        <v>1334.769374</v>
      </c>
      <c r="L13">
        <v>-1154.0780479668899</v>
      </c>
    </row>
    <row r="14" spans="1:12" x14ac:dyDescent="0.3">
      <c r="A14" s="3" t="s">
        <v>93</v>
      </c>
      <c r="B14">
        <v>22.61</v>
      </c>
      <c r="C14">
        <v>3.21</v>
      </c>
      <c r="E14" s="5">
        <f>I14/K14*1000</f>
        <v>23.25991443749373</v>
      </c>
      <c r="F14" s="4">
        <f>(L14/I14-$L$12/$I$12)*2625.4995</f>
        <v>4.8760909731387674</v>
      </c>
      <c r="H14" t="s">
        <v>94</v>
      </c>
      <c r="I14">
        <v>96</v>
      </c>
      <c r="J14" t="s">
        <v>44</v>
      </c>
      <c r="K14">
        <v>4127.2722759999997</v>
      </c>
      <c r="L14">
        <v>-3462.20168732919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18.124795125387099</v>
      </c>
      <c r="F15" s="4">
        <f t="shared" si="1"/>
        <v>9.5298401427057904</v>
      </c>
      <c r="H15" t="s">
        <v>34</v>
      </c>
      <c r="I15">
        <v>48</v>
      </c>
      <c r="J15" t="s">
        <v>37</v>
      </c>
      <c r="K15">
        <v>2648.305797</v>
      </c>
      <c r="L15">
        <v>-1731.0157627266101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17.88432857350908</v>
      </c>
      <c r="F16" s="4">
        <f t="shared" si="1"/>
        <v>12.064799518804293</v>
      </c>
      <c r="H16" t="s">
        <v>39</v>
      </c>
      <c r="I16">
        <v>80</v>
      </c>
      <c r="J16" t="s">
        <v>38</v>
      </c>
      <c r="K16">
        <v>4473.1900150000001</v>
      </c>
      <c r="L16">
        <v>-2884.9490300041198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15.221467155160269</v>
      </c>
      <c r="F17" s="4">
        <f t="shared" si="1"/>
        <v>12.794860767055676</v>
      </c>
      <c r="H17" t="s">
        <v>40</v>
      </c>
      <c r="I17">
        <v>64</v>
      </c>
      <c r="J17" t="s">
        <v>38</v>
      </c>
      <c r="K17">
        <v>4204.5881220000001</v>
      </c>
      <c r="L17">
        <v>-2307.94142780113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18.449726283291355</v>
      </c>
      <c r="F18" s="4">
        <f t="shared" si="1"/>
        <v>9.487678742511255</v>
      </c>
      <c r="H18" t="s">
        <v>41</v>
      </c>
      <c r="I18">
        <v>96</v>
      </c>
      <c r="J18" t="s">
        <v>42</v>
      </c>
      <c r="K18">
        <v>5203.3292270000002</v>
      </c>
      <c r="L18">
        <v>-3462.0330670625099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15.015870323397699</v>
      </c>
      <c r="F19" s="4">
        <f t="shared" si="1"/>
        <v>13.624304047085227</v>
      </c>
      <c r="H19" t="s">
        <v>40</v>
      </c>
      <c r="I19">
        <v>36</v>
      </c>
      <c r="J19" t="s">
        <v>37</v>
      </c>
      <c r="K19">
        <v>2397.463432</v>
      </c>
      <c r="L19">
        <v>-1298.2056800801399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13.219721002895728</v>
      </c>
      <c r="F20" s="4">
        <f t="shared" si="1"/>
        <v>13.546239968710761</v>
      </c>
      <c r="H20" t="s">
        <v>40</v>
      </c>
      <c r="I20">
        <v>192</v>
      </c>
      <c r="J20" t="s">
        <v>43</v>
      </c>
      <c r="K20">
        <v>14523.755831</v>
      </c>
      <c r="L20">
        <v>-6923.76933583752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18.471298875841214</v>
      </c>
      <c r="F21" s="4">
        <f t="shared" si="1"/>
        <v>10.609465328104267</v>
      </c>
      <c r="H21" t="s">
        <v>34</v>
      </c>
      <c r="I21">
        <v>72</v>
      </c>
      <c r="J21" t="s">
        <v>42</v>
      </c>
      <c r="K21">
        <v>3897.939202</v>
      </c>
      <c r="L21">
        <v>-2596.4940371471798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16.858355857541135</v>
      </c>
      <c r="F22" s="4">
        <f t="shared" si="1"/>
        <v>11.240355677829827</v>
      </c>
      <c r="H22" t="s">
        <v>34</v>
      </c>
      <c r="I22">
        <v>64</v>
      </c>
      <c r="J22" t="s">
        <v>44</v>
      </c>
      <c r="K22">
        <v>3796.3369939999998</v>
      </c>
      <c r="L22">
        <v>-2307.97932090517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14.969672612792158</v>
      </c>
      <c r="F23" s="4">
        <f t="shared" si="1"/>
        <v>14.369837470731268</v>
      </c>
      <c r="H23" t="s">
        <v>40</v>
      </c>
      <c r="I23">
        <v>64</v>
      </c>
      <c r="J23" t="s">
        <v>38</v>
      </c>
      <c r="K23">
        <v>4275.3105999999998</v>
      </c>
      <c r="L23">
        <v>-2307.9030356745898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16.191916786517442</v>
      </c>
      <c r="F24" s="4">
        <f t="shared" si="1"/>
        <v>11.811512052322993</v>
      </c>
      <c r="H24" t="s">
        <v>45</v>
      </c>
      <c r="I24">
        <v>128</v>
      </c>
      <c r="J24" t="s">
        <v>42</v>
      </c>
      <c r="K24">
        <v>7905.1789660000004</v>
      </c>
      <c r="L24">
        <v>-4615.9307964361797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14.481330846946186</v>
      </c>
      <c r="F25" s="4">
        <f t="shared" si="1"/>
        <v>13.945388482948369</v>
      </c>
      <c r="H25" t="s">
        <v>40</v>
      </c>
      <c r="I25">
        <v>34</v>
      </c>
      <c r="J25" t="s">
        <v>37</v>
      </c>
      <c r="K25">
        <v>2347.8505089999999</v>
      </c>
      <c r="L25">
        <v>-1226.0789842811901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17.264999854938932</v>
      </c>
      <c r="F26" s="4">
        <f t="shared" si="1"/>
        <v>10.971133244157974</v>
      </c>
      <c r="H26" t="s">
        <v>40</v>
      </c>
      <c r="I26">
        <v>96</v>
      </c>
      <c r="J26" t="s">
        <v>38</v>
      </c>
      <c r="K26">
        <v>5560.3823229999998</v>
      </c>
      <c r="L26">
        <v>-3461.9788253335901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18.084189622380627</v>
      </c>
      <c r="F27" s="4">
        <f t="shared" si="1"/>
        <v>9.4715570772414086</v>
      </c>
      <c r="H27" t="s">
        <v>40</v>
      </c>
      <c r="I27">
        <v>96</v>
      </c>
      <c r="J27" t="s">
        <v>44</v>
      </c>
      <c r="K27">
        <v>5308.5043900000001</v>
      </c>
      <c r="L27">
        <v>-3462.0336565426701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19.745568064289607</v>
      </c>
      <c r="F28" s="4">
        <f t="shared" si="1"/>
        <v>7.4141625131864464</v>
      </c>
      <c r="H28" t="s">
        <v>41</v>
      </c>
      <c r="I28">
        <v>168</v>
      </c>
      <c r="J28" t="s">
        <v>44</v>
      </c>
      <c r="K28">
        <v>8508.238378</v>
      </c>
      <c r="L28">
        <v>-6058.6905471509999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15.910759203421211</v>
      </c>
      <c r="F29" s="4">
        <f t="shared" si="1"/>
        <v>13.009021878499382</v>
      </c>
      <c r="H29" t="s">
        <v>40</v>
      </c>
      <c r="I29">
        <v>72</v>
      </c>
      <c r="J29" t="s">
        <v>37</v>
      </c>
      <c r="K29">
        <v>4525.2397499999997</v>
      </c>
      <c r="L29">
        <v>-2596.4282332604798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16.723550718241569</v>
      </c>
      <c r="F30" s="4">
        <f t="shared" si="1"/>
        <v>12.271348281375273</v>
      </c>
      <c r="H30" t="s">
        <v>40</v>
      </c>
      <c r="I30">
        <v>64</v>
      </c>
      <c r="J30" t="s">
        <v>44</v>
      </c>
      <c r="K30">
        <v>3826.938494</v>
      </c>
      <c r="L30">
        <v>-2307.9541891058202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0.52327471129398972</v>
      </c>
      <c r="F37" s="5"/>
      <c r="I37" s="5">
        <f t="shared" ref="I37:J55" si="2">ABS(E37)</f>
        <v>0.52327471129398972</v>
      </c>
      <c r="J37" s="5"/>
    </row>
    <row r="38" spans="4:10" x14ac:dyDescent="0.3">
      <c r="D38" s="3" t="s">
        <v>11</v>
      </c>
      <c r="E38" s="5">
        <f>E13-B13</f>
        <v>0.60417907792061953</v>
      </c>
      <c r="F38" s="4">
        <f>F13-C13</f>
        <v>1.1884377211465447</v>
      </c>
      <c r="I38" s="5">
        <f t="shared" si="2"/>
        <v>0.60417907792061953</v>
      </c>
      <c r="J38" s="4">
        <f t="shared" si="2"/>
        <v>1.1884377211465447</v>
      </c>
    </row>
    <row r="39" spans="4:10" x14ac:dyDescent="0.3">
      <c r="D39" s="3" t="s">
        <v>93</v>
      </c>
      <c r="E39" s="5">
        <f>E14-B14</f>
        <v>0.6499144374937309</v>
      </c>
      <c r="F39" s="4">
        <f>F14-C14</f>
        <v>1.6660909731387674</v>
      </c>
      <c r="I39" s="5">
        <f t="shared" ref="I39" si="3">ABS(E39)</f>
        <v>0.6499144374937309</v>
      </c>
      <c r="J39" s="4">
        <f t="shared" ref="J39" si="4">ABS(F39)</f>
        <v>1.6660909731387674</v>
      </c>
    </row>
    <row r="40" spans="4:10" x14ac:dyDescent="0.3">
      <c r="D40" t="s">
        <v>18</v>
      </c>
      <c r="E40" s="5">
        <f t="shared" ref="E40:F52" si="5">E15-B15</f>
        <v>0.32479512538709798</v>
      </c>
      <c r="F40" s="4">
        <f t="shared" si="5"/>
        <v>2.3298401427057902</v>
      </c>
      <c r="I40" s="5">
        <f t="shared" si="2"/>
        <v>0.32479512538709798</v>
      </c>
      <c r="J40" s="4">
        <f t="shared" si="2"/>
        <v>2.3298401427057902</v>
      </c>
    </row>
    <row r="41" spans="4:10" x14ac:dyDescent="0.3">
      <c r="D41" t="s">
        <v>20</v>
      </c>
      <c r="E41" s="5">
        <f t="shared" si="5"/>
        <v>0.59432857350908108</v>
      </c>
      <c r="F41" s="4">
        <f t="shared" si="5"/>
        <v>1.1647995188042923</v>
      </c>
      <c r="I41" s="5">
        <f t="shared" si="2"/>
        <v>0.59432857350908108</v>
      </c>
      <c r="J41" s="4">
        <f t="shared" si="2"/>
        <v>1.1647995188042923</v>
      </c>
    </row>
    <row r="42" spans="4:10" x14ac:dyDescent="0.3">
      <c r="D42" t="s">
        <v>19</v>
      </c>
      <c r="E42" s="5">
        <f t="shared" si="5"/>
        <v>-0.37853284483973049</v>
      </c>
      <c r="F42" s="4">
        <f t="shared" si="5"/>
        <v>3.4948607670556751</v>
      </c>
      <c r="I42" s="5">
        <f t="shared" si="2"/>
        <v>0.37853284483973049</v>
      </c>
      <c r="J42" s="4">
        <f t="shared" si="2"/>
        <v>3.4948607670556751</v>
      </c>
    </row>
    <row r="43" spans="4:10" x14ac:dyDescent="0.3">
      <c r="D43" t="s">
        <v>21</v>
      </c>
      <c r="E43" s="5">
        <f t="shared" si="5"/>
        <v>0.16972628329135375</v>
      </c>
      <c r="F43" s="4">
        <f t="shared" si="5"/>
        <v>0.68767874251125427</v>
      </c>
      <c r="I43" s="5">
        <f t="shared" si="2"/>
        <v>0.16972628329135375</v>
      </c>
      <c r="J43" s="4">
        <f t="shared" si="2"/>
        <v>0.68767874251125427</v>
      </c>
    </row>
    <row r="44" spans="4:10" x14ac:dyDescent="0.3">
      <c r="D44" t="s">
        <v>22</v>
      </c>
      <c r="E44" s="5">
        <f t="shared" si="5"/>
        <v>-0.38412967660230102</v>
      </c>
      <c r="F44" s="4">
        <f t="shared" si="5"/>
        <v>2.2243040470852264</v>
      </c>
      <c r="I44" s="5">
        <f t="shared" si="2"/>
        <v>0.38412967660230102</v>
      </c>
      <c r="J44" s="4">
        <f t="shared" si="2"/>
        <v>2.2243040470852264</v>
      </c>
    </row>
    <row r="45" spans="4:10" x14ac:dyDescent="0.3">
      <c r="D45" t="s">
        <v>23</v>
      </c>
      <c r="E45" s="5">
        <f t="shared" si="5"/>
        <v>-0.23027899710427135</v>
      </c>
      <c r="F45" s="4">
        <f t="shared" si="5"/>
        <v>-5.3760031289238341E-2</v>
      </c>
      <c r="I45" s="5">
        <f t="shared" si="2"/>
        <v>0.23027899710427135</v>
      </c>
      <c r="J45" s="4">
        <f t="shared" si="2"/>
        <v>5.3760031289238341E-2</v>
      </c>
    </row>
    <row r="46" spans="4:10" x14ac:dyDescent="0.3">
      <c r="D46" t="s">
        <v>24</v>
      </c>
      <c r="E46" s="5">
        <f t="shared" si="5"/>
        <v>4.1298875841214056E-2</v>
      </c>
      <c r="F46" s="4">
        <f t="shared" si="5"/>
        <v>4.0094653281042678</v>
      </c>
      <c r="I46" s="5">
        <f t="shared" si="2"/>
        <v>4.1298875841214056E-2</v>
      </c>
      <c r="J46" s="4">
        <f t="shared" si="2"/>
        <v>4.0094653281042678</v>
      </c>
    </row>
    <row r="47" spans="4:10" x14ac:dyDescent="0.3">
      <c r="D47" t="s">
        <v>25</v>
      </c>
      <c r="E47" s="5">
        <f t="shared" si="5"/>
        <v>-0.17164414245886661</v>
      </c>
      <c r="F47" s="4">
        <f t="shared" si="5"/>
        <v>1.240355677829827</v>
      </c>
      <c r="I47" s="5">
        <f t="shared" si="2"/>
        <v>0.17164414245886661</v>
      </c>
      <c r="J47" s="4">
        <f t="shared" si="2"/>
        <v>1.240355677829827</v>
      </c>
    </row>
    <row r="48" spans="4:10" x14ac:dyDescent="0.3">
      <c r="D48" t="s">
        <v>26</v>
      </c>
      <c r="E48" s="5">
        <f t="shared" si="5"/>
        <v>-0.39032738720784188</v>
      </c>
      <c r="F48" s="4">
        <f t="shared" si="5"/>
        <v>-3.0162529268732641E-2</v>
      </c>
      <c r="I48" s="5">
        <f t="shared" si="2"/>
        <v>0.39032738720784188</v>
      </c>
      <c r="J48" s="4">
        <f t="shared" si="2"/>
        <v>3.0162529268732641E-2</v>
      </c>
    </row>
    <row r="49" spans="4:10" x14ac:dyDescent="0.3">
      <c r="D49" t="s">
        <v>27</v>
      </c>
      <c r="E49" s="5">
        <f t="shared" si="5"/>
        <v>-6.8083213482559302E-2</v>
      </c>
      <c r="F49" s="4">
        <f t="shared" si="5"/>
        <v>1.711512052322993</v>
      </c>
      <c r="I49" s="5">
        <f t="shared" si="2"/>
        <v>6.8083213482559302E-2</v>
      </c>
      <c r="J49" s="4">
        <f t="shared" si="2"/>
        <v>1.711512052322993</v>
      </c>
    </row>
    <row r="50" spans="4:10" x14ac:dyDescent="0.3">
      <c r="D50" t="s">
        <v>28</v>
      </c>
      <c r="E50" s="5">
        <f t="shared" si="5"/>
        <v>0.2813308469461866</v>
      </c>
      <c r="F50" s="4">
        <f t="shared" si="5"/>
        <v>4.5388482948368392E-2</v>
      </c>
      <c r="I50" s="5">
        <f t="shared" si="2"/>
        <v>0.2813308469461866</v>
      </c>
      <c r="J50" s="4">
        <f t="shared" si="2"/>
        <v>4.5388482948368392E-2</v>
      </c>
    </row>
    <row r="51" spans="4:10" x14ac:dyDescent="0.3">
      <c r="D51" t="s">
        <v>29</v>
      </c>
      <c r="E51" s="5">
        <f t="shared" si="5"/>
        <v>-0.53500014506106908</v>
      </c>
      <c r="F51" s="4">
        <f t="shared" si="5"/>
        <v>2.7711332441579746</v>
      </c>
      <c r="I51" s="5">
        <f t="shared" si="2"/>
        <v>0.53500014506106908</v>
      </c>
      <c r="J51" s="4">
        <f t="shared" si="2"/>
        <v>2.7711332441579746</v>
      </c>
    </row>
    <row r="52" spans="4:10" x14ac:dyDescent="0.3">
      <c r="D52" t="s">
        <v>30</v>
      </c>
      <c r="E52" s="5">
        <f t="shared" si="5"/>
        <v>0.11418962238062846</v>
      </c>
      <c r="F52" s="4">
        <f t="shared" si="5"/>
        <v>2.6715570772414088</v>
      </c>
      <c r="I52" s="5">
        <f t="shared" si="2"/>
        <v>0.11418962238062846</v>
      </c>
      <c r="J52" s="4">
        <f t="shared" si="2"/>
        <v>2.6715570772414088</v>
      </c>
    </row>
    <row r="53" spans="4:10" x14ac:dyDescent="0.3">
      <c r="D53" t="s">
        <v>31</v>
      </c>
      <c r="E53" s="5">
        <f>E28-B28</f>
        <v>0.35556806428960641</v>
      </c>
      <c r="F53" s="4">
        <f>F28-C28</f>
        <v>-1.2858374868135529</v>
      </c>
      <c r="I53" s="5">
        <f t="shared" si="2"/>
        <v>0.35556806428960641</v>
      </c>
      <c r="J53" s="4">
        <f t="shared" si="2"/>
        <v>1.2858374868135529</v>
      </c>
    </row>
    <row r="54" spans="4:10" x14ac:dyDescent="0.3">
      <c r="D54" t="s">
        <v>32</v>
      </c>
      <c r="E54" s="5">
        <f t="shared" ref="E54:F55" si="6">E29-B29</f>
        <v>-0.59924079657879048</v>
      </c>
      <c r="F54" s="4">
        <f t="shared" si="6"/>
        <v>2.6090218784993819</v>
      </c>
      <c r="I54" s="5">
        <f t="shared" si="2"/>
        <v>0.59924079657879048</v>
      </c>
      <c r="J54" s="4">
        <f t="shared" si="2"/>
        <v>2.6090218784993819</v>
      </c>
    </row>
    <row r="55" spans="4:10" x14ac:dyDescent="0.3">
      <c r="D55" t="s">
        <v>33</v>
      </c>
      <c r="E55" s="5">
        <f t="shared" si="6"/>
        <v>-0.10644928175842949</v>
      </c>
      <c r="F55" s="4">
        <f t="shared" si="6"/>
        <v>3.0713482813752737</v>
      </c>
      <c r="I55" s="5">
        <f t="shared" si="2"/>
        <v>0.10644928175842949</v>
      </c>
      <c r="J55" s="4">
        <f t="shared" si="2"/>
        <v>3.0713482813752737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4.1837849118928884E-2</v>
      </c>
      <c r="F57" s="5">
        <f>AVERAGE(F38:F55)</f>
        <v>1.6397796604197508</v>
      </c>
      <c r="H57" t="s">
        <v>54</v>
      </c>
      <c r="I57" s="5">
        <f>AVERAGE(I37:I55)</f>
        <v>0.34327853176038781</v>
      </c>
      <c r="J57" s="5">
        <f>AVERAGE(J38:J55)</f>
        <v>1.7919752212388087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1.9731323955278646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2.5852763282867759</v>
      </c>
      <c r="J65" s="4">
        <f>ABS((C13-F13)/C13)*100</f>
        <v>42.444204326662309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2.8744557164693982</v>
      </c>
      <c r="J66" s="4">
        <f>ABS((C14-F14)/C14)*100</f>
        <v>51.903145580646957</v>
      </c>
    </row>
    <row r="67" spans="4:10" x14ac:dyDescent="0.3">
      <c r="E67" s="5"/>
      <c r="F67" s="5"/>
      <c r="H67" t="s">
        <v>18</v>
      </c>
      <c r="I67" s="4">
        <f t="shared" ref="I67:J81" si="7">ABS((B15-E15)/B15)*100</f>
        <v>1.8246917156578537</v>
      </c>
      <c r="J67" s="4">
        <f t="shared" si="7"/>
        <v>32.358890870913754</v>
      </c>
    </row>
    <row r="68" spans="4:10" x14ac:dyDescent="0.3">
      <c r="E68" s="5"/>
      <c r="F68" s="5"/>
      <c r="H68" t="s">
        <v>20</v>
      </c>
      <c r="I68" s="4">
        <f t="shared" si="7"/>
        <v>3.4374122238813252</v>
      </c>
      <c r="J68" s="4">
        <f t="shared" si="7"/>
        <v>10.686234117470573</v>
      </c>
    </row>
    <row r="69" spans="4:10" x14ac:dyDescent="0.3">
      <c r="E69" s="5"/>
      <c r="F69" s="5"/>
      <c r="H69" t="s">
        <v>19</v>
      </c>
      <c r="I69" s="4">
        <f t="shared" si="7"/>
        <v>2.4264925951264775</v>
      </c>
      <c r="J69" s="4">
        <f t="shared" si="7"/>
        <v>37.579148032856722</v>
      </c>
    </row>
    <row r="70" spans="4:10" x14ac:dyDescent="0.3">
      <c r="E70" s="5"/>
      <c r="F70" s="5"/>
      <c r="H70" t="s">
        <v>21</v>
      </c>
      <c r="I70" s="4">
        <f t="shared" si="7"/>
        <v>0.9284807619877119</v>
      </c>
      <c r="J70" s="4">
        <f t="shared" si="7"/>
        <v>7.8145311649006164</v>
      </c>
    </row>
    <row r="71" spans="4:10" x14ac:dyDescent="0.3">
      <c r="H71" t="s">
        <v>22</v>
      </c>
      <c r="I71" s="4">
        <f t="shared" si="7"/>
        <v>2.4943485493655908</v>
      </c>
      <c r="J71" s="4">
        <f t="shared" si="7"/>
        <v>19.511439009519531</v>
      </c>
    </row>
    <row r="72" spans="4:10" x14ac:dyDescent="0.3">
      <c r="E72" s="5"/>
      <c r="F72" s="5"/>
      <c r="H72" t="s">
        <v>23</v>
      </c>
      <c r="I72" s="4">
        <f t="shared" si="7"/>
        <v>1.7121115026339877</v>
      </c>
      <c r="J72" s="4">
        <f t="shared" si="7"/>
        <v>0.39529434771498784</v>
      </c>
    </row>
    <row r="73" spans="4:10" x14ac:dyDescent="0.3">
      <c r="H73" t="s">
        <v>24</v>
      </c>
      <c r="I73" s="4">
        <f t="shared" si="7"/>
        <v>0.22408505611076537</v>
      </c>
      <c r="J73" s="4">
        <f t="shared" si="7"/>
        <v>60.749474668246485</v>
      </c>
    </row>
    <row r="74" spans="4:10" x14ac:dyDescent="0.3">
      <c r="H74" t="s">
        <v>25</v>
      </c>
      <c r="I74" s="4">
        <f t="shared" si="7"/>
        <v>1.0078927918899976</v>
      </c>
      <c r="J74" s="4">
        <f t="shared" si="7"/>
        <v>12.40355677829827</v>
      </c>
    </row>
    <row r="75" spans="4:10" x14ac:dyDescent="0.3">
      <c r="H75" t="s">
        <v>26</v>
      </c>
      <c r="I75" s="4">
        <f t="shared" si="7"/>
        <v>2.5411939271343873</v>
      </c>
      <c r="J75" s="4">
        <f t="shared" si="7"/>
        <v>0.20946200881064334</v>
      </c>
    </row>
    <row r="76" spans="4:10" x14ac:dyDescent="0.3">
      <c r="H76" t="s">
        <v>27</v>
      </c>
      <c r="I76" s="4">
        <f t="shared" si="7"/>
        <v>0.41871595007724044</v>
      </c>
      <c r="J76" s="4">
        <f t="shared" si="7"/>
        <v>16.945663884386068</v>
      </c>
    </row>
    <row r="77" spans="4:10" x14ac:dyDescent="0.3">
      <c r="H77" t="s">
        <v>28</v>
      </c>
      <c r="I77" s="4">
        <f t="shared" si="7"/>
        <v>1.9812031475083565</v>
      </c>
      <c r="J77" s="4">
        <f t="shared" si="7"/>
        <v>0.32653584854941287</v>
      </c>
    </row>
    <row r="78" spans="4:10" x14ac:dyDescent="0.3">
      <c r="H78" t="s">
        <v>29</v>
      </c>
      <c r="I78" s="4">
        <f t="shared" si="7"/>
        <v>3.0056187924779163</v>
      </c>
      <c r="J78" s="4">
        <f t="shared" si="7"/>
        <v>33.79430785558506</v>
      </c>
    </row>
    <row r="79" spans="4:10" x14ac:dyDescent="0.3">
      <c r="H79" t="s">
        <v>30</v>
      </c>
      <c r="I79" s="4">
        <f t="shared" si="7"/>
        <v>0.63544586744924025</v>
      </c>
      <c r="J79" s="4">
        <f t="shared" si="7"/>
        <v>39.287604077079543</v>
      </c>
    </row>
    <row r="80" spans="4:10" x14ac:dyDescent="0.3">
      <c r="H80" t="s">
        <v>31</v>
      </c>
      <c r="I80" s="4">
        <f t="shared" si="7"/>
        <v>1.8337703160887384</v>
      </c>
      <c r="J80" s="4">
        <f t="shared" si="7"/>
        <v>14.779741227741988</v>
      </c>
    </row>
    <row r="81" spans="8:10" x14ac:dyDescent="0.3">
      <c r="H81" t="s">
        <v>32</v>
      </c>
      <c r="I81" s="4">
        <f t="shared" si="7"/>
        <v>3.6295626685571798</v>
      </c>
      <c r="J81" s="4">
        <f t="shared" si="7"/>
        <v>25.086748831724826</v>
      </c>
    </row>
    <row r="82" spans="8:10" x14ac:dyDescent="0.3">
      <c r="H82" t="s">
        <v>33</v>
      </c>
      <c r="I82" s="4">
        <f t="shared" ref="I82:J82" si="8">ABS((B30-E30)/B30)*100</f>
        <v>0.63249721781598045</v>
      </c>
      <c r="J82" s="4">
        <f t="shared" si="8"/>
        <v>33.384220449731238</v>
      </c>
    </row>
    <row r="84" spans="8:10" x14ac:dyDescent="0.3">
      <c r="H84" t="s">
        <v>77</v>
      </c>
      <c r="I84" s="4">
        <f>AVERAGE(I64:I82)</f>
        <v>1.9034940802129889</v>
      </c>
      <c r="J84" s="4">
        <f>AVERAGE(J65:J82)</f>
        <v>24.425566837824388</v>
      </c>
    </row>
  </sheetData>
  <hyperlinks>
    <hyperlink ref="G1" location="Overview!A1" display="Overview!A1" xr:uid="{00724556-0835-4E43-B2F7-68690071631A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331DA-E4CE-4744-AE3E-5D464D8B82CD}">
  <dimension ref="A1:L84"/>
  <sheetViews>
    <sheetView workbookViewId="0">
      <selection activeCell="G1" sqref="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1</v>
      </c>
      <c r="G4" s="7" t="s">
        <v>58</v>
      </c>
      <c r="H4" s="7"/>
    </row>
    <row r="5" spans="1:12" x14ac:dyDescent="0.3">
      <c r="G5" t="s">
        <v>103</v>
      </c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26.877596121319186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3013.6623690000001</v>
      </c>
      <c r="L12">
        <v>-2921.3181328370802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23.91679256385304</v>
      </c>
      <c r="F13" s="4">
        <f t="shared" si="1"/>
        <v>3.5665014103467518</v>
      </c>
      <c r="H13" t="s">
        <v>35</v>
      </c>
      <c r="I13">
        <v>32</v>
      </c>
      <c r="J13" t="s">
        <v>38</v>
      </c>
      <c r="K13">
        <v>1337.972051</v>
      </c>
      <c r="L13">
        <v>-1154.0575216714701</v>
      </c>
    </row>
    <row r="14" spans="1:12" x14ac:dyDescent="0.3">
      <c r="A14" s="3" t="s">
        <v>93</v>
      </c>
      <c r="B14">
        <v>22.61</v>
      </c>
      <c r="C14">
        <v>3.21</v>
      </c>
      <c r="E14" s="5">
        <f>I14/K14*1000</f>
        <v>23.179347638378072</v>
      </c>
      <c r="F14" s="4">
        <f>(L14/I14-$L$12/$I$12)*2625.4995</f>
        <v>4.3556662974596492</v>
      </c>
      <c r="H14" t="s">
        <v>94</v>
      </c>
      <c r="I14">
        <v>96</v>
      </c>
      <c r="J14" t="s">
        <v>44</v>
      </c>
      <c r="K14">
        <v>4141.6178529999997</v>
      </c>
      <c r="L14">
        <v>-3462.1437096178802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18.093971109069088</v>
      </c>
      <c r="F15" s="4">
        <f t="shared" si="1"/>
        <v>8.4056449985452169</v>
      </c>
      <c r="H15" t="s">
        <v>34</v>
      </c>
      <c r="I15">
        <v>48</v>
      </c>
      <c r="J15" t="s">
        <v>37</v>
      </c>
      <c r="K15">
        <v>2652.8173230000002</v>
      </c>
      <c r="L15">
        <v>-1730.99781214481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17.822714139410238</v>
      </c>
      <c r="F16" s="4">
        <f t="shared" si="1"/>
        <v>10.782521931809107</v>
      </c>
      <c r="H16" t="s">
        <v>39</v>
      </c>
      <c r="I16">
        <v>80</v>
      </c>
      <c r="J16" t="s">
        <v>38</v>
      </c>
      <c r="K16">
        <v>4488.6541619999998</v>
      </c>
      <c r="L16">
        <v>-2884.9239292018501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15.213159117166724</v>
      </c>
      <c r="F17" s="4">
        <f t="shared" si="1"/>
        <v>11.422532791674394</v>
      </c>
      <c r="H17" t="s">
        <v>40</v>
      </c>
      <c r="I17">
        <v>64</v>
      </c>
      <c r="J17" t="s">
        <v>38</v>
      </c>
      <c r="K17">
        <v>4206.8842839999998</v>
      </c>
      <c r="L17">
        <v>-2307.92354225585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18.429405135039055</v>
      </c>
      <c r="F18" s="4">
        <f t="shared" si="1"/>
        <v>8.4304240328944449</v>
      </c>
      <c r="H18" t="s">
        <v>41</v>
      </c>
      <c r="I18">
        <v>96</v>
      </c>
      <c r="J18" t="s">
        <v>42</v>
      </c>
      <c r="K18">
        <v>5209.0666680000004</v>
      </c>
      <c r="L18">
        <v>-3461.9947182573401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15.009416563986449</v>
      </c>
      <c r="F19" s="4">
        <f t="shared" si="1"/>
        <v>12.092926831605915</v>
      </c>
      <c r="H19" t="s">
        <v>40</v>
      </c>
      <c r="I19">
        <v>36</v>
      </c>
      <c r="J19" t="s">
        <v>37</v>
      </c>
      <c r="K19">
        <v>2398.494295</v>
      </c>
      <c r="L19">
        <v>-1298.1978002926601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13.209957416893158</v>
      </c>
      <c r="F20" s="4">
        <f t="shared" si="1"/>
        <v>11.982893256207319</v>
      </c>
      <c r="H20" t="s">
        <v>40</v>
      </c>
      <c r="I20">
        <v>192</v>
      </c>
      <c r="J20" t="s">
        <v>43</v>
      </c>
      <c r="K20">
        <v>14534.490456</v>
      </c>
      <c r="L20">
        <v>-6923.7296481997801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18.413583691687158</v>
      </c>
      <c r="F21" s="4">
        <f t="shared" si="1"/>
        <v>9.4308648327017313</v>
      </c>
      <c r="H21" t="s">
        <v>34</v>
      </c>
      <c r="I21">
        <v>72</v>
      </c>
      <c r="J21" t="s">
        <v>42</v>
      </c>
      <c r="K21">
        <v>3910.1568280000001</v>
      </c>
      <c r="L21">
        <v>-2596.4686032516402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16.84288708781482</v>
      </c>
      <c r="F22" s="4">
        <f t="shared" si="1"/>
        <v>9.9336212714850447</v>
      </c>
      <c r="H22" t="s">
        <v>34</v>
      </c>
      <c r="I22">
        <v>64</v>
      </c>
      <c r="J22" t="s">
        <v>44</v>
      </c>
      <c r="K22">
        <v>3799.823609</v>
      </c>
      <c r="L22">
        <v>-2307.9598364304602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14.961833097832367</v>
      </c>
      <c r="F23" s="4">
        <f t="shared" si="1"/>
        <v>12.958578600243202</v>
      </c>
      <c r="H23" t="s">
        <v>40</v>
      </c>
      <c r="I23">
        <v>64</v>
      </c>
      <c r="J23" t="s">
        <v>38</v>
      </c>
      <c r="K23">
        <v>4277.5507239999997</v>
      </c>
      <c r="L23">
        <v>-2307.8860991210299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16.180414964059853</v>
      </c>
      <c r="F24" s="4">
        <f t="shared" si="1"/>
        <v>10.42416337974543</v>
      </c>
      <c r="H24" t="s">
        <v>45</v>
      </c>
      <c r="I24">
        <v>128</v>
      </c>
      <c r="J24" t="s">
        <v>42</v>
      </c>
      <c r="K24">
        <v>7910.79835</v>
      </c>
      <c r="L24">
        <v>-4615.8957576440798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14.468187060926693</v>
      </c>
      <c r="F25" s="4">
        <f t="shared" si="1"/>
        <v>12.440321529332719</v>
      </c>
      <c r="H25" t="s">
        <v>40</v>
      </c>
      <c r="I25">
        <v>34</v>
      </c>
      <c r="J25" t="s">
        <v>37</v>
      </c>
      <c r="K25">
        <v>2349.98344</v>
      </c>
      <c r="L25">
        <v>-1226.0712015439799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17.253087603256986</v>
      </c>
      <c r="F26" s="4">
        <f t="shared" si="1"/>
        <v>9.7510425164869829</v>
      </c>
      <c r="H26" t="s">
        <v>40</v>
      </c>
      <c r="I26">
        <v>96</v>
      </c>
      <c r="J26" t="s">
        <v>38</v>
      </c>
      <c r="K26">
        <v>5564.2214430000004</v>
      </c>
      <c r="L26">
        <v>-3461.9464305412598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18.064576725003818</v>
      </c>
      <c r="F27" s="4">
        <f t="shared" si="1"/>
        <v>8.320624197870135</v>
      </c>
      <c r="H27" t="s">
        <v>40</v>
      </c>
      <c r="I27">
        <v>96</v>
      </c>
      <c r="J27" t="s">
        <v>44</v>
      </c>
      <c r="K27">
        <v>5314.2678880000003</v>
      </c>
      <c r="L27">
        <v>-3461.9987330302101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19.65152257970384</v>
      </c>
      <c r="F28" s="4">
        <f t="shared" si="1"/>
        <v>6.4883276297649495</v>
      </c>
      <c r="H28" t="s">
        <v>41</v>
      </c>
      <c r="I28">
        <v>168</v>
      </c>
      <c r="J28" t="s">
        <v>44</v>
      </c>
      <c r="K28">
        <v>8548.9559050000007</v>
      </c>
      <c r="L28">
        <v>-6058.6150274732399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15.902000125415983</v>
      </c>
      <c r="F29" s="4">
        <f t="shared" si="1"/>
        <v>11.659604999583085</v>
      </c>
      <c r="H29" t="s">
        <v>40</v>
      </c>
      <c r="I29">
        <v>72</v>
      </c>
      <c r="J29" t="s">
        <v>37</v>
      </c>
      <c r="K29">
        <v>4527.7323249999999</v>
      </c>
      <c r="L29">
        <v>-2596.40748372295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16.708643334438811</v>
      </c>
      <c r="F30" s="4">
        <f t="shared" si="1"/>
        <v>10.943927727755161</v>
      </c>
      <c r="H30" t="s">
        <v>40</v>
      </c>
      <c r="I30">
        <v>64</v>
      </c>
      <c r="J30" t="s">
        <v>44</v>
      </c>
      <c r="K30">
        <v>3830.3528729999998</v>
      </c>
      <c r="L30">
        <v>-2307.9352088831301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0.35759612131918672</v>
      </c>
      <c r="F37" s="5"/>
      <c r="I37" s="5">
        <f t="shared" ref="I37:J55" si="2">ABS(E37)</f>
        <v>0.35759612131918672</v>
      </c>
      <c r="J37" s="5"/>
    </row>
    <row r="38" spans="4:10" x14ac:dyDescent="0.3">
      <c r="D38" s="3" t="s">
        <v>11</v>
      </c>
      <c r="E38" s="5">
        <f>E13-B13</f>
        <v>0.54679256385303887</v>
      </c>
      <c r="F38" s="4">
        <f>F13-C13</f>
        <v>0.76650141034675201</v>
      </c>
      <c r="I38" s="5">
        <f t="shared" si="2"/>
        <v>0.54679256385303887</v>
      </c>
      <c r="J38" s="4">
        <f t="shared" si="2"/>
        <v>0.76650141034675201</v>
      </c>
    </row>
    <row r="39" spans="4:10" x14ac:dyDescent="0.3">
      <c r="D39" s="3" t="s">
        <v>93</v>
      </c>
      <c r="E39" s="5">
        <f>E14-B14</f>
        <v>0.56934763837807267</v>
      </c>
      <c r="F39" s="4">
        <f>F14-C14</f>
        <v>1.1456662974596492</v>
      </c>
      <c r="I39" s="5">
        <f t="shared" si="2"/>
        <v>0.56934763837807267</v>
      </c>
      <c r="J39" s="4">
        <f t="shared" si="2"/>
        <v>1.1456662974596492</v>
      </c>
    </row>
    <row r="40" spans="4:10" x14ac:dyDescent="0.3">
      <c r="D40" t="s">
        <v>18</v>
      </c>
      <c r="E40" s="5">
        <f t="shared" ref="E40:F52" si="3">E15-B15</f>
        <v>0.29397110906908708</v>
      </c>
      <c r="F40" s="4">
        <f t="shared" si="3"/>
        <v>1.2056449985452167</v>
      </c>
      <c r="I40" s="5">
        <f t="shared" si="2"/>
        <v>0.29397110906908708</v>
      </c>
      <c r="J40" s="4">
        <f t="shared" si="2"/>
        <v>1.2056449985452167</v>
      </c>
    </row>
    <row r="41" spans="4:10" x14ac:dyDescent="0.3">
      <c r="D41" t="s">
        <v>20</v>
      </c>
      <c r="E41" s="5">
        <f t="shared" si="3"/>
        <v>0.53271413941023837</v>
      </c>
      <c r="F41" s="4">
        <f t="shared" si="3"/>
        <v>-0.11747806819089313</v>
      </c>
      <c r="I41" s="5">
        <f t="shared" si="2"/>
        <v>0.53271413941023837</v>
      </c>
      <c r="J41" s="4">
        <f t="shared" si="2"/>
        <v>0.11747806819089313</v>
      </c>
    </row>
    <row r="42" spans="4:10" x14ac:dyDescent="0.3">
      <c r="D42" t="s">
        <v>19</v>
      </c>
      <c r="E42" s="5">
        <f t="shared" si="3"/>
        <v>-0.38684088283327611</v>
      </c>
      <c r="F42" s="4">
        <f t="shared" si="3"/>
        <v>2.1225327916743932</v>
      </c>
      <c r="I42" s="5">
        <f t="shared" si="2"/>
        <v>0.38684088283327611</v>
      </c>
      <c r="J42" s="4">
        <f t="shared" si="2"/>
        <v>2.1225327916743932</v>
      </c>
    </row>
    <row r="43" spans="4:10" x14ac:dyDescent="0.3">
      <c r="D43" t="s">
        <v>21</v>
      </c>
      <c r="E43" s="5">
        <f t="shared" si="3"/>
        <v>0.1494051350390535</v>
      </c>
      <c r="F43" s="4">
        <f t="shared" si="3"/>
        <v>-0.36957596710555585</v>
      </c>
      <c r="I43" s="5">
        <f t="shared" si="2"/>
        <v>0.1494051350390535</v>
      </c>
      <c r="J43" s="4">
        <f t="shared" si="2"/>
        <v>0.36957596710555585</v>
      </c>
    </row>
    <row r="44" spans="4:10" x14ac:dyDescent="0.3">
      <c r="D44" t="s">
        <v>22</v>
      </c>
      <c r="E44" s="5">
        <f t="shared" si="3"/>
        <v>-0.39058343601355183</v>
      </c>
      <c r="F44" s="4">
        <f t="shared" si="3"/>
        <v>0.69292683160591473</v>
      </c>
      <c r="I44" s="5">
        <f t="shared" si="2"/>
        <v>0.39058343601355183</v>
      </c>
      <c r="J44" s="4">
        <f t="shared" si="2"/>
        <v>0.69292683160591473</v>
      </c>
    </row>
    <row r="45" spans="4:10" x14ac:dyDescent="0.3">
      <c r="D45" t="s">
        <v>23</v>
      </c>
      <c r="E45" s="5">
        <f t="shared" si="3"/>
        <v>-0.24004258310684179</v>
      </c>
      <c r="F45" s="4">
        <f t="shared" si="3"/>
        <v>-1.6171067437926805</v>
      </c>
      <c r="I45" s="5">
        <f t="shared" si="2"/>
        <v>0.24004258310684179</v>
      </c>
      <c r="J45" s="4">
        <f t="shared" si="2"/>
        <v>1.6171067437926805</v>
      </c>
    </row>
    <row r="46" spans="4:10" x14ac:dyDescent="0.3">
      <c r="D46" t="s">
        <v>24</v>
      </c>
      <c r="E46" s="5">
        <f t="shared" si="3"/>
        <v>-1.6416308312841466E-2</v>
      </c>
      <c r="F46" s="4">
        <f t="shared" si="3"/>
        <v>2.8308648327017316</v>
      </c>
      <c r="I46" s="5">
        <f t="shared" si="2"/>
        <v>1.6416308312841466E-2</v>
      </c>
      <c r="J46" s="4">
        <f t="shared" si="2"/>
        <v>2.8308648327017316</v>
      </c>
    </row>
    <row r="47" spans="4:10" x14ac:dyDescent="0.3">
      <c r="D47" t="s">
        <v>25</v>
      </c>
      <c r="E47" s="5">
        <f t="shared" si="3"/>
        <v>-0.18711291218518156</v>
      </c>
      <c r="F47" s="4">
        <f t="shared" si="3"/>
        <v>-6.6378728514955299E-2</v>
      </c>
      <c r="I47" s="5">
        <f t="shared" si="2"/>
        <v>0.18711291218518156</v>
      </c>
      <c r="J47" s="4">
        <f t="shared" si="2"/>
        <v>6.6378728514955299E-2</v>
      </c>
    </row>
    <row r="48" spans="4:10" x14ac:dyDescent="0.3">
      <c r="D48" t="s">
        <v>26</v>
      </c>
      <c r="E48" s="5">
        <f t="shared" si="3"/>
        <v>-0.39816690216763284</v>
      </c>
      <c r="F48" s="4">
        <f t="shared" si="3"/>
        <v>-1.4414213997567984</v>
      </c>
      <c r="I48" s="5">
        <f t="shared" si="2"/>
        <v>0.39816690216763284</v>
      </c>
      <c r="J48" s="4">
        <f t="shared" si="2"/>
        <v>1.4414213997567984</v>
      </c>
    </row>
    <row r="49" spans="4:10" x14ac:dyDescent="0.3">
      <c r="D49" t="s">
        <v>27</v>
      </c>
      <c r="E49" s="5">
        <f t="shared" si="3"/>
        <v>-7.958503594014843E-2</v>
      </c>
      <c r="F49" s="4">
        <f t="shared" si="3"/>
        <v>0.32416337974543019</v>
      </c>
      <c r="I49" s="5">
        <f t="shared" si="2"/>
        <v>7.958503594014843E-2</v>
      </c>
      <c r="J49" s="4">
        <f t="shared" si="2"/>
        <v>0.32416337974543019</v>
      </c>
    </row>
    <row r="50" spans="4:10" x14ac:dyDescent="0.3">
      <c r="D50" t="s">
        <v>28</v>
      </c>
      <c r="E50" s="5">
        <f t="shared" si="3"/>
        <v>0.26818706092669409</v>
      </c>
      <c r="F50" s="4">
        <f t="shared" si="3"/>
        <v>-1.4596784706672814</v>
      </c>
      <c r="I50" s="5">
        <f t="shared" si="2"/>
        <v>0.26818706092669409</v>
      </c>
      <c r="J50" s="4">
        <f t="shared" si="2"/>
        <v>1.4596784706672814</v>
      </c>
    </row>
    <row r="51" spans="4:10" x14ac:dyDescent="0.3">
      <c r="D51" t="s">
        <v>29</v>
      </c>
      <c r="E51" s="5">
        <f t="shared" si="3"/>
        <v>-0.54691239674301428</v>
      </c>
      <c r="F51" s="4">
        <f t="shared" si="3"/>
        <v>1.5510425164869837</v>
      </c>
      <c r="I51" s="5">
        <f t="shared" si="2"/>
        <v>0.54691239674301428</v>
      </c>
      <c r="J51" s="4">
        <f t="shared" si="2"/>
        <v>1.5510425164869837</v>
      </c>
    </row>
    <row r="52" spans="4:10" x14ac:dyDescent="0.3">
      <c r="D52" t="s">
        <v>30</v>
      </c>
      <c r="E52" s="5">
        <f t="shared" si="3"/>
        <v>9.4576725003818751E-2</v>
      </c>
      <c r="F52" s="4">
        <f t="shared" si="3"/>
        <v>1.5206241978701351</v>
      </c>
      <c r="I52" s="5">
        <f t="shared" si="2"/>
        <v>9.4576725003818751E-2</v>
      </c>
      <c r="J52" s="4">
        <f t="shared" si="2"/>
        <v>1.5206241978701351</v>
      </c>
    </row>
    <row r="53" spans="4:10" x14ac:dyDescent="0.3">
      <c r="D53" t="s">
        <v>31</v>
      </c>
      <c r="E53" s="5">
        <f>E28-B28</f>
        <v>0.26152257970383985</v>
      </c>
      <c r="F53" s="4">
        <f>F28-C28</f>
        <v>-2.2116723702350498</v>
      </c>
      <c r="I53" s="5">
        <f t="shared" si="2"/>
        <v>0.26152257970383985</v>
      </c>
      <c r="J53" s="4">
        <f t="shared" si="2"/>
        <v>2.2116723702350498</v>
      </c>
    </row>
    <row r="54" spans="4:10" x14ac:dyDescent="0.3">
      <c r="D54" t="s">
        <v>32</v>
      </c>
      <c r="E54" s="5">
        <f t="shared" ref="E54:F55" si="4">E29-B29</f>
        <v>-0.60799987458401894</v>
      </c>
      <c r="F54" s="4">
        <f t="shared" si="4"/>
        <v>1.2596049995830843</v>
      </c>
      <c r="I54" s="5">
        <f t="shared" si="2"/>
        <v>0.60799987458401894</v>
      </c>
      <c r="J54" s="4">
        <f t="shared" si="2"/>
        <v>1.2596049995830843</v>
      </c>
    </row>
    <row r="55" spans="4:10" x14ac:dyDescent="0.3">
      <c r="D55" t="s">
        <v>33</v>
      </c>
      <c r="E55" s="5">
        <f t="shared" si="4"/>
        <v>-0.12135666556118707</v>
      </c>
      <c r="F55" s="4">
        <f t="shared" si="4"/>
        <v>1.7439277277551621</v>
      </c>
      <c r="I55" s="5">
        <f t="shared" si="2"/>
        <v>0.12135666556118707</v>
      </c>
      <c r="J55" s="4">
        <f t="shared" si="2"/>
        <v>1.7439277277551621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5.2155829081755572E-3</v>
      </c>
      <c r="F57" s="5">
        <f>AVERAGE(F38:F55)</f>
        <v>0.43778823530617994</v>
      </c>
      <c r="H57" t="s">
        <v>54</v>
      </c>
      <c r="I57" s="5">
        <f>AVERAGE(I37:I55)</f>
        <v>0.31837526685003814</v>
      </c>
      <c r="J57" s="5">
        <f>AVERAGE(J38:J55)</f>
        <v>1.2470450962243147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1.3484016640994974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2.3397199993711548</v>
      </c>
      <c r="J65" s="4">
        <f>ABS((C13-F13)/C13)*100</f>
        <v>27.375050369526861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2.5181231241843109</v>
      </c>
      <c r="J66" s="4">
        <f>ABS((C14-F14)/C14)*100</f>
        <v>35.690538861671314</v>
      </c>
    </row>
    <row r="67" spans="4:10" x14ac:dyDescent="0.3">
      <c r="E67" s="5"/>
      <c r="F67" s="5"/>
      <c r="H67" t="s">
        <v>18</v>
      </c>
      <c r="I67" s="4">
        <f t="shared" ref="I67:J82" si="5">ABS((B15-E15)/B15)*100</f>
        <v>1.6515230846577924</v>
      </c>
      <c r="J67" s="4">
        <f t="shared" si="5"/>
        <v>16.745069424239119</v>
      </c>
    </row>
    <row r="68" spans="4:10" x14ac:dyDescent="0.3">
      <c r="E68" s="5"/>
      <c r="F68" s="5"/>
      <c r="H68" t="s">
        <v>20</v>
      </c>
      <c r="I68" s="4">
        <f t="shared" si="5"/>
        <v>3.0810534378845484</v>
      </c>
      <c r="J68" s="4">
        <f t="shared" si="5"/>
        <v>1.0777804421182855</v>
      </c>
    </row>
    <row r="69" spans="4:10" x14ac:dyDescent="0.3">
      <c r="E69" s="5"/>
      <c r="F69" s="5"/>
      <c r="H69" t="s">
        <v>19</v>
      </c>
      <c r="I69" s="4">
        <f t="shared" si="5"/>
        <v>2.4797492489312569</v>
      </c>
      <c r="J69" s="4">
        <f t="shared" si="5"/>
        <v>22.822933243810677</v>
      </c>
    </row>
    <row r="70" spans="4:10" x14ac:dyDescent="0.3">
      <c r="E70" s="5"/>
      <c r="F70" s="5"/>
      <c r="H70" t="s">
        <v>21</v>
      </c>
      <c r="I70" s="4">
        <f t="shared" si="5"/>
        <v>0.81731474310204311</v>
      </c>
      <c r="J70" s="4">
        <f t="shared" si="5"/>
        <v>4.1997268989267704</v>
      </c>
    </row>
    <row r="71" spans="4:10" x14ac:dyDescent="0.3">
      <c r="H71" t="s">
        <v>22</v>
      </c>
      <c r="I71" s="4">
        <f t="shared" si="5"/>
        <v>2.5362560780100769</v>
      </c>
      <c r="J71" s="4">
        <f t="shared" si="5"/>
        <v>6.0783055404027602</v>
      </c>
    </row>
    <row r="72" spans="4:10" x14ac:dyDescent="0.3">
      <c r="E72" s="5"/>
      <c r="F72" s="5"/>
      <c r="H72" t="s">
        <v>23</v>
      </c>
      <c r="I72" s="4">
        <f t="shared" si="5"/>
        <v>1.7847032201252178</v>
      </c>
      <c r="J72" s="4">
        <f t="shared" si="5"/>
        <v>11.890490763181475</v>
      </c>
    </row>
    <row r="73" spans="4:10" x14ac:dyDescent="0.3">
      <c r="H73" t="s">
        <v>24</v>
      </c>
      <c r="I73" s="4">
        <f t="shared" si="5"/>
        <v>8.9073837834191358E-2</v>
      </c>
      <c r="J73" s="4">
        <f t="shared" si="5"/>
        <v>42.891891404571695</v>
      </c>
    </row>
    <row r="74" spans="4:10" x14ac:dyDescent="0.3">
      <c r="H74" t="s">
        <v>25</v>
      </c>
      <c r="I74" s="4">
        <f t="shared" si="5"/>
        <v>1.098725262390966</v>
      </c>
      <c r="J74" s="4">
        <f t="shared" si="5"/>
        <v>0.66378728514955299</v>
      </c>
    </row>
    <row r="75" spans="4:10" x14ac:dyDescent="0.3">
      <c r="H75" t="s">
        <v>26</v>
      </c>
      <c r="I75" s="4">
        <f t="shared" si="5"/>
        <v>2.5922324359871931</v>
      </c>
      <c r="J75" s="4">
        <f t="shared" si="5"/>
        <v>10.009870831644433</v>
      </c>
    </row>
    <row r="76" spans="4:10" x14ac:dyDescent="0.3">
      <c r="H76" t="s">
        <v>27</v>
      </c>
      <c r="I76" s="4">
        <f t="shared" si="5"/>
        <v>0.48945286556056838</v>
      </c>
      <c r="J76" s="4">
        <f t="shared" si="5"/>
        <v>3.2095384133210914</v>
      </c>
    </row>
    <row r="77" spans="4:10" x14ac:dyDescent="0.3">
      <c r="H77" t="s">
        <v>28</v>
      </c>
      <c r="I77" s="4">
        <f t="shared" si="5"/>
        <v>1.8886412741316485</v>
      </c>
      <c r="J77" s="4">
        <f t="shared" si="5"/>
        <v>10.501283961635117</v>
      </c>
    </row>
    <row r="78" spans="4:10" x14ac:dyDescent="0.3">
      <c r="H78" t="s">
        <v>29</v>
      </c>
      <c r="I78" s="4">
        <f t="shared" si="5"/>
        <v>3.0725415547360351</v>
      </c>
      <c r="J78" s="4">
        <f t="shared" si="5"/>
        <v>18.915152640085168</v>
      </c>
    </row>
    <row r="79" spans="4:10" x14ac:dyDescent="0.3">
      <c r="H79" t="s">
        <v>30</v>
      </c>
      <c r="I79" s="4">
        <f t="shared" si="5"/>
        <v>0.52630342239186845</v>
      </c>
      <c r="J79" s="4">
        <f t="shared" si="5"/>
        <v>22.362120556913752</v>
      </c>
    </row>
    <row r="80" spans="4:10" x14ac:dyDescent="0.3">
      <c r="H80" t="s">
        <v>31</v>
      </c>
      <c r="I80" s="4">
        <f t="shared" si="5"/>
        <v>1.3487497663942229</v>
      </c>
      <c r="J80" s="4">
        <f t="shared" si="5"/>
        <v>25.421521496954597</v>
      </c>
    </row>
    <row r="81" spans="8:10" x14ac:dyDescent="0.3">
      <c r="H81" t="s">
        <v>32</v>
      </c>
      <c r="I81" s="4">
        <f t="shared" si="5"/>
        <v>3.6826158363659531</v>
      </c>
      <c r="J81" s="4">
        <f t="shared" si="5"/>
        <v>12.111586534452732</v>
      </c>
    </row>
    <row r="82" spans="8:10" x14ac:dyDescent="0.3">
      <c r="H82" t="s">
        <v>33</v>
      </c>
      <c r="I82" s="4">
        <f t="shared" si="5"/>
        <v>0.72107347332850313</v>
      </c>
      <c r="J82" s="4">
        <f t="shared" si="5"/>
        <v>18.955736171251765</v>
      </c>
    </row>
    <row r="84" spans="8:10" x14ac:dyDescent="0.3">
      <c r="H84" t="s">
        <v>77</v>
      </c>
      <c r="I84" s="4">
        <f>AVERAGE(I64:I82)</f>
        <v>1.7929607541835291</v>
      </c>
      <c r="J84" s="4">
        <f>AVERAGE(J65:J82)</f>
        <v>16.162354713325399</v>
      </c>
    </row>
  </sheetData>
  <hyperlinks>
    <hyperlink ref="G1" location="Overview!A1" display="Overview!A1" xr:uid="{348D2FB9-EA0B-4E20-B9FA-3A72CD0E4815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2A01-BBBA-4D9A-8E13-D1EA2D7EDBA6}">
  <dimension ref="A1:L84"/>
  <sheetViews>
    <sheetView workbookViewId="0">
      <selection activeCell="G1" sqref="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116</v>
      </c>
      <c r="G4" s="7" t="s">
        <v>58</v>
      </c>
      <c r="H4" s="7"/>
    </row>
    <row r="5" spans="1:12" x14ac:dyDescent="0.3">
      <c r="G5" t="s">
        <v>103</v>
      </c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26.81099082608327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3021.1490699999999</v>
      </c>
      <c r="L12">
        <v>-2922.50159565065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24.019848591710083</v>
      </c>
      <c r="F13" s="4">
        <f t="shared" si="1"/>
        <v>3.5833622852835174</v>
      </c>
      <c r="H13" t="s">
        <v>35</v>
      </c>
      <c r="I13">
        <v>32</v>
      </c>
      <c r="J13" t="s">
        <v>38</v>
      </c>
      <c r="K13">
        <v>1332.2315450000001</v>
      </c>
      <c r="L13">
        <v>-1154.5248570331</v>
      </c>
    </row>
    <row r="14" spans="1:12" x14ac:dyDescent="0.3">
      <c r="A14" s="3" t="s">
        <v>93</v>
      </c>
      <c r="B14">
        <v>22.61</v>
      </c>
      <c r="C14">
        <v>3.21</v>
      </c>
      <c r="E14" s="5">
        <f>I14/K14*1000</f>
        <v>22.90380683324026</v>
      </c>
      <c r="F14" s="4">
        <f>(L14/I14-$L$12/$I$12)*2625.4995</f>
        <v>4.0594811053748936</v>
      </c>
      <c r="H14" t="s">
        <v>94</v>
      </c>
      <c r="I14">
        <v>96</v>
      </c>
      <c r="J14" t="s">
        <v>44</v>
      </c>
      <c r="K14">
        <v>4191.4429639999998</v>
      </c>
      <c r="L14">
        <v>-3463.5571620665701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17.895809323044819</v>
      </c>
      <c r="F15" s="4">
        <f t="shared" si="1"/>
        <v>8.0705101469615315</v>
      </c>
      <c r="H15" t="s">
        <v>34</v>
      </c>
      <c r="I15">
        <v>48</v>
      </c>
      <c r="J15" t="s">
        <v>37</v>
      </c>
      <c r="K15">
        <v>2682.1921900000002</v>
      </c>
      <c r="L15">
        <v>-1731.7052504559999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17.456282890442246</v>
      </c>
      <c r="F16" s="4">
        <f t="shared" si="1"/>
        <v>10.040012522816605</v>
      </c>
      <c r="H16" t="s">
        <v>39</v>
      </c>
      <c r="I16">
        <v>80</v>
      </c>
      <c r="J16" t="s">
        <v>38</v>
      </c>
      <c r="K16">
        <v>4582.8771509999997</v>
      </c>
      <c r="L16">
        <v>-2886.1154059164501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15.293083087698681</v>
      </c>
      <c r="F17" s="4">
        <f t="shared" si="1"/>
        <v>10.417189635046896</v>
      </c>
      <c r="H17" t="s">
        <v>40</v>
      </c>
      <c r="I17">
        <v>64</v>
      </c>
      <c r="J17" t="s">
        <v>38</v>
      </c>
      <c r="K17">
        <v>4184.8984689999997</v>
      </c>
      <c r="L17">
        <v>-2308.8831305454701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18.400727218053831</v>
      </c>
      <c r="F18" s="4">
        <f t="shared" si="1"/>
        <v>7.9327561992314539</v>
      </c>
      <c r="H18" t="s">
        <v>41</v>
      </c>
      <c r="I18">
        <v>96</v>
      </c>
      <c r="J18" t="s">
        <v>42</v>
      </c>
      <c r="K18">
        <v>5217.1851070000002</v>
      </c>
      <c r="L18">
        <v>-3463.41553781221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15.10122397622589</v>
      </c>
      <c r="F19" s="4">
        <f t="shared" si="1"/>
        <v>11.230348818275136</v>
      </c>
      <c r="H19" t="s">
        <v>40</v>
      </c>
      <c r="I19">
        <v>36</v>
      </c>
      <c r="J19" t="s">
        <v>37</v>
      </c>
      <c r="K19">
        <v>2383.9127250000001</v>
      </c>
      <c r="L19">
        <v>-1298.7356111561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13.210246713715151</v>
      </c>
      <c r="F20" s="4">
        <f t="shared" si="1"/>
        <v>11.80238162984099</v>
      </c>
      <c r="H20" t="s">
        <v>40</v>
      </c>
      <c r="I20">
        <v>192</v>
      </c>
      <c r="J20" t="s">
        <v>43</v>
      </c>
      <c r="K20">
        <v>14534.172159</v>
      </c>
      <c r="L20">
        <v>-6926.5480940117104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18.294635358574741</v>
      </c>
      <c r="F21" s="4">
        <f t="shared" si="1"/>
        <v>8.5628871598377838</v>
      </c>
      <c r="H21" t="s">
        <v>34</v>
      </c>
      <c r="I21">
        <v>72</v>
      </c>
      <c r="J21" t="s">
        <v>42</v>
      </c>
      <c r="K21">
        <v>3935.5799440000001</v>
      </c>
      <c r="L21">
        <v>-2597.5443730552902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16.808380097757265</v>
      </c>
      <c r="F22" s="4">
        <f t="shared" si="1"/>
        <v>9.5050189239192981</v>
      </c>
      <c r="H22" t="s">
        <v>34</v>
      </c>
      <c r="I22">
        <v>64</v>
      </c>
      <c r="J22" t="s">
        <v>44</v>
      </c>
      <c r="K22">
        <v>3807.6245079999999</v>
      </c>
      <c r="L22">
        <v>-2308.9053659050701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14.986636224462369</v>
      </c>
      <c r="F23" s="4">
        <f t="shared" si="1"/>
        <v>12.133270870830128</v>
      </c>
      <c r="H23" t="s">
        <v>40</v>
      </c>
      <c r="I23">
        <v>64</v>
      </c>
      <c r="J23" t="s">
        <v>38</v>
      </c>
      <c r="K23">
        <v>4270.4713080000001</v>
      </c>
      <c r="L23">
        <v>-2308.8412988105601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16.054374180627779</v>
      </c>
      <c r="F24" s="4">
        <f t="shared" si="1"/>
        <v>9.7043740207010565</v>
      </c>
      <c r="H24" t="s">
        <v>45</v>
      </c>
      <c r="I24">
        <v>128</v>
      </c>
      <c r="J24" t="s">
        <v>42</v>
      </c>
      <c r="K24">
        <v>7972.9049889999997</v>
      </c>
      <c r="L24">
        <v>-4617.8010127253001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14.525536303595343</v>
      </c>
      <c r="F25" s="4">
        <f t="shared" si="1"/>
        <v>11.990763598924799</v>
      </c>
      <c r="H25" t="s">
        <v>40</v>
      </c>
      <c r="I25">
        <v>34</v>
      </c>
      <c r="J25" t="s">
        <v>37</v>
      </c>
      <c r="K25">
        <v>2340.7053129999999</v>
      </c>
      <c r="L25">
        <v>-1226.57378545042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17.262499612785049</v>
      </c>
      <c r="F26" s="4">
        <f t="shared" si="1"/>
        <v>8.7338711235954563</v>
      </c>
      <c r="H26" t="s">
        <v>40</v>
      </c>
      <c r="I26">
        <v>96</v>
      </c>
      <c r="J26" t="s">
        <v>38</v>
      </c>
      <c r="K26">
        <v>5561.1876700000003</v>
      </c>
      <c r="L26">
        <v>-3463.3862454688901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17.970425592140433</v>
      </c>
      <c r="F27" s="4">
        <f t="shared" si="1"/>
        <v>7.7433350246661572</v>
      </c>
      <c r="H27" t="s">
        <v>40</v>
      </c>
      <c r="I27">
        <v>96</v>
      </c>
      <c r="J27" t="s">
        <v>44</v>
      </c>
      <c r="K27">
        <v>5342.1105420000004</v>
      </c>
      <c r="L27">
        <v>-3463.42246389723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19.606439528541987</v>
      </c>
      <c r="F28" s="4">
        <f t="shared" si="1"/>
        <v>6.1873397970734025</v>
      </c>
      <c r="H28" t="s">
        <v>41</v>
      </c>
      <c r="I28">
        <v>168</v>
      </c>
      <c r="J28" t="s">
        <v>44</v>
      </c>
      <c r="K28">
        <v>8568.6133759999993</v>
      </c>
      <c r="L28">
        <v>-6061.0888765689697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15.987482675047824</v>
      </c>
      <c r="F29" s="4">
        <f t="shared" si="1"/>
        <v>10.563295848650819</v>
      </c>
      <c r="H29" t="s">
        <v>40</v>
      </c>
      <c r="I29">
        <v>72</v>
      </c>
      <c r="J29" t="s">
        <v>37</v>
      </c>
      <c r="K29">
        <v>4503.5232539999997</v>
      </c>
      <c r="L29">
        <v>-2597.4895151413598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16.583654007995957</v>
      </c>
      <c r="F30" s="4">
        <f t="shared" si="1"/>
        <v>10.215258228739051</v>
      </c>
      <c r="H30" t="s">
        <v>40</v>
      </c>
      <c r="I30">
        <v>64</v>
      </c>
      <c r="J30" t="s">
        <v>44</v>
      </c>
      <c r="K30">
        <v>3859.2218560000001</v>
      </c>
      <c r="L30">
        <v>-2308.8880528888199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0.29099082608327009</v>
      </c>
      <c r="F37" s="5"/>
      <c r="I37" s="5">
        <f t="shared" ref="I37:J55" si="2">ABS(E37)</f>
        <v>0.29099082608327009</v>
      </c>
      <c r="J37" s="5"/>
    </row>
    <row r="38" spans="4:10" x14ac:dyDescent="0.3">
      <c r="D38" s="3" t="s">
        <v>11</v>
      </c>
      <c r="E38" s="5">
        <f>E13-B13</f>
        <v>0.64984859171008225</v>
      </c>
      <c r="F38" s="4">
        <f>F13-C13</f>
        <v>0.78336228528351759</v>
      </c>
      <c r="I38" s="5">
        <f t="shared" si="2"/>
        <v>0.64984859171008225</v>
      </c>
      <c r="J38" s="4">
        <f t="shared" si="2"/>
        <v>0.78336228528351759</v>
      </c>
    </row>
    <row r="39" spans="4:10" x14ac:dyDescent="0.3">
      <c r="D39" s="3" t="s">
        <v>93</v>
      </c>
      <c r="E39" s="5">
        <f>E14-B14</f>
        <v>0.2938068332402608</v>
      </c>
      <c r="F39" s="4">
        <f>F14-C14</f>
        <v>0.84948110537489363</v>
      </c>
      <c r="I39" s="5">
        <f t="shared" si="2"/>
        <v>0.2938068332402608</v>
      </c>
      <c r="J39" s="4">
        <f t="shared" si="2"/>
        <v>0.84948110537489363</v>
      </c>
    </row>
    <row r="40" spans="4:10" x14ac:dyDescent="0.3">
      <c r="D40" t="s">
        <v>18</v>
      </c>
      <c r="E40" s="5">
        <f t="shared" ref="E40:F52" si="3">E15-B15</f>
        <v>9.5809323044818484E-2</v>
      </c>
      <c r="F40" s="4">
        <f t="shared" si="3"/>
        <v>0.87051014696153128</v>
      </c>
      <c r="I40" s="5">
        <f t="shared" si="2"/>
        <v>9.5809323044818484E-2</v>
      </c>
      <c r="J40" s="4">
        <f t="shared" si="2"/>
        <v>0.87051014696153128</v>
      </c>
    </row>
    <row r="41" spans="4:10" x14ac:dyDescent="0.3">
      <c r="D41" t="s">
        <v>20</v>
      </c>
      <c r="E41" s="5">
        <f t="shared" si="3"/>
        <v>0.16628289044224687</v>
      </c>
      <c r="F41" s="4">
        <f t="shared" si="3"/>
        <v>-0.8599874771833953</v>
      </c>
      <c r="I41" s="5">
        <f t="shared" si="2"/>
        <v>0.16628289044224687</v>
      </c>
      <c r="J41" s="4">
        <f t="shared" si="2"/>
        <v>0.8599874771833953</v>
      </c>
    </row>
    <row r="42" spans="4:10" x14ac:dyDescent="0.3">
      <c r="D42" t="s">
        <v>19</v>
      </c>
      <c r="E42" s="5">
        <f t="shared" si="3"/>
        <v>-0.30691691230131823</v>
      </c>
      <c r="F42" s="4">
        <f t="shared" si="3"/>
        <v>1.1171896350468948</v>
      </c>
      <c r="I42" s="5">
        <f t="shared" si="2"/>
        <v>0.30691691230131823</v>
      </c>
      <c r="J42" s="4">
        <f t="shared" si="2"/>
        <v>1.1171896350468948</v>
      </c>
    </row>
    <row r="43" spans="4:10" x14ac:dyDescent="0.3">
      <c r="D43" t="s">
        <v>21</v>
      </c>
      <c r="E43" s="5">
        <f t="shared" si="3"/>
        <v>0.12072721805382969</v>
      </c>
      <c r="F43" s="4">
        <f t="shared" si="3"/>
        <v>-0.86724380076854679</v>
      </c>
      <c r="I43" s="5">
        <f t="shared" si="2"/>
        <v>0.12072721805382969</v>
      </c>
      <c r="J43" s="4">
        <f t="shared" si="2"/>
        <v>0.86724380076854679</v>
      </c>
    </row>
    <row r="44" spans="4:10" x14ac:dyDescent="0.3">
      <c r="D44" t="s">
        <v>22</v>
      </c>
      <c r="E44" s="5">
        <f t="shared" si="3"/>
        <v>-0.29877602377410994</v>
      </c>
      <c r="F44" s="4">
        <f t="shared" si="3"/>
        <v>-0.16965118172486449</v>
      </c>
      <c r="I44" s="5">
        <f t="shared" si="2"/>
        <v>0.29877602377410994</v>
      </c>
      <c r="J44" s="4">
        <f t="shared" si="2"/>
        <v>0.16965118172486449</v>
      </c>
    </row>
    <row r="45" spans="4:10" x14ac:dyDescent="0.3">
      <c r="D45" t="s">
        <v>23</v>
      </c>
      <c r="E45" s="5">
        <f t="shared" si="3"/>
        <v>-0.2397532862848486</v>
      </c>
      <c r="F45" s="4">
        <f t="shared" si="3"/>
        <v>-1.7976183701590092</v>
      </c>
      <c r="I45" s="5">
        <f t="shared" si="2"/>
        <v>0.2397532862848486</v>
      </c>
      <c r="J45" s="4">
        <f t="shared" si="2"/>
        <v>1.7976183701590092</v>
      </c>
    </row>
    <row r="46" spans="4:10" x14ac:dyDescent="0.3">
      <c r="D46" t="s">
        <v>24</v>
      </c>
      <c r="E46" s="5">
        <f t="shared" si="3"/>
        <v>-0.13536464142525872</v>
      </c>
      <c r="F46" s="4">
        <f t="shared" si="3"/>
        <v>1.9628871598377842</v>
      </c>
      <c r="I46" s="5">
        <f t="shared" si="2"/>
        <v>0.13536464142525872</v>
      </c>
      <c r="J46" s="4">
        <f t="shared" si="2"/>
        <v>1.9628871598377842</v>
      </c>
    </row>
    <row r="47" spans="4:10" x14ac:dyDescent="0.3">
      <c r="D47" t="s">
        <v>25</v>
      </c>
      <c r="E47" s="5">
        <f t="shared" si="3"/>
        <v>-0.22161990224273609</v>
      </c>
      <c r="F47" s="4">
        <f t="shared" si="3"/>
        <v>-0.49498107608070185</v>
      </c>
      <c r="I47" s="5">
        <f t="shared" si="2"/>
        <v>0.22161990224273609</v>
      </c>
      <c r="J47" s="4">
        <f t="shared" si="2"/>
        <v>0.49498107608070185</v>
      </c>
    </row>
    <row r="48" spans="4:10" x14ac:dyDescent="0.3">
      <c r="D48" t="s">
        <v>26</v>
      </c>
      <c r="E48" s="5">
        <f t="shared" si="3"/>
        <v>-0.37336377553763</v>
      </c>
      <c r="F48" s="4">
        <f t="shared" si="3"/>
        <v>-2.2667291291698728</v>
      </c>
      <c r="I48" s="5">
        <f t="shared" si="2"/>
        <v>0.37336377553763</v>
      </c>
      <c r="J48" s="4">
        <f t="shared" si="2"/>
        <v>2.2667291291698728</v>
      </c>
    </row>
    <row r="49" spans="4:10" x14ac:dyDescent="0.3">
      <c r="D49" t="s">
        <v>27</v>
      </c>
      <c r="E49" s="5">
        <f t="shared" si="3"/>
        <v>-0.20562581937222291</v>
      </c>
      <c r="F49" s="4">
        <f t="shared" si="3"/>
        <v>-0.39562597929894316</v>
      </c>
      <c r="I49" s="5">
        <f t="shared" si="2"/>
        <v>0.20562581937222291</v>
      </c>
      <c r="J49" s="4">
        <f t="shared" si="2"/>
        <v>0.39562597929894316</v>
      </c>
    </row>
    <row r="50" spans="4:10" x14ac:dyDescent="0.3">
      <c r="D50" t="s">
        <v>28</v>
      </c>
      <c r="E50" s="5">
        <f t="shared" si="3"/>
        <v>0.32553630359534402</v>
      </c>
      <c r="F50" s="4">
        <f t="shared" si="3"/>
        <v>-1.9092364010752014</v>
      </c>
      <c r="I50" s="5">
        <f t="shared" si="2"/>
        <v>0.32553630359534402</v>
      </c>
      <c r="J50" s="4">
        <f t="shared" si="2"/>
        <v>1.9092364010752014</v>
      </c>
    </row>
    <row r="51" spans="4:10" x14ac:dyDescent="0.3">
      <c r="D51" t="s">
        <v>29</v>
      </c>
      <c r="E51" s="5">
        <f t="shared" si="3"/>
        <v>-0.5375003872149513</v>
      </c>
      <c r="F51" s="4">
        <f t="shared" si="3"/>
        <v>0.53387112359545696</v>
      </c>
      <c r="I51" s="5">
        <f t="shared" si="2"/>
        <v>0.5375003872149513</v>
      </c>
      <c r="J51" s="4">
        <f t="shared" si="2"/>
        <v>0.53387112359545696</v>
      </c>
    </row>
    <row r="52" spans="4:10" x14ac:dyDescent="0.3">
      <c r="D52" t="s">
        <v>30</v>
      </c>
      <c r="E52" s="5">
        <f t="shared" si="3"/>
        <v>4.25592140434361E-4</v>
      </c>
      <c r="F52" s="4">
        <f t="shared" si="3"/>
        <v>0.94333502466615737</v>
      </c>
      <c r="I52" s="5">
        <f t="shared" si="2"/>
        <v>4.25592140434361E-4</v>
      </c>
      <c r="J52" s="4">
        <f t="shared" si="2"/>
        <v>0.94333502466615737</v>
      </c>
    </row>
    <row r="53" spans="4:10" x14ac:dyDescent="0.3">
      <c r="D53" t="s">
        <v>31</v>
      </c>
      <c r="E53" s="5">
        <f>E28-B28</f>
        <v>0.21643952854198645</v>
      </c>
      <c r="F53" s="4">
        <f>F28-C28</f>
        <v>-2.5126602029265968</v>
      </c>
      <c r="I53" s="5">
        <f t="shared" si="2"/>
        <v>0.21643952854198645</v>
      </c>
      <c r="J53" s="4">
        <f t="shared" si="2"/>
        <v>2.5126602029265968</v>
      </c>
    </row>
    <row r="54" spans="4:10" x14ac:dyDescent="0.3">
      <c r="D54" t="s">
        <v>32</v>
      </c>
      <c r="E54" s="5">
        <f t="shared" ref="E54:F55" si="4">E29-B29</f>
        <v>-0.52251732495217773</v>
      </c>
      <c r="F54" s="4">
        <f t="shared" si="4"/>
        <v>0.1632958486508187</v>
      </c>
      <c r="I54" s="5">
        <f t="shared" si="2"/>
        <v>0.52251732495217773</v>
      </c>
      <c r="J54" s="4">
        <f t="shared" si="2"/>
        <v>0.1632958486508187</v>
      </c>
    </row>
    <row r="55" spans="4:10" x14ac:dyDescent="0.3">
      <c r="D55" t="s">
        <v>33</v>
      </c>
      <c r="E55" s="5">
        <f t="shared" si="4"/>
        <v>-0.24634599200404139</v>
      </c>
      <c r="F55" s="4">
        <f t="shared" si="4"/>
        <v>1.0152582287390519</v>
      </c>
      <c r="I55" s="5">
        <f t="shared" si="2"/>
        <v>0.24634599200404139</v>
      </c>
      <c r="J55" s="4">
        <f t="shared" si="2"/>
        <v>1.0152582287390519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-4.8837734645106413E-2</v>
      </c>
      <c r="F57" s="5">
        <f>AVERAGE(F38:F55)</f>
        <v>-0.16858572556839027</v>
      </c>
      <c r="H57" t="s">
        <v>54</v>
      </c>
      <c r="I57" s="5">
        <f>AVERAGE(I37:I55)</f>
        <v>0.27619216694534571</v>
      </c>
      <c r="J57" s="5">
        <f>AVERAGE(J38:J55)</f>
        <v>1.084051343141291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1.097250475427112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2.7806957283272666</v>
      </c>
      <c r="J65" s="4">
        <f>ABS((C13-F13)/C13)*100</f>
        <v>27.977224474411344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1.2994552553748819</v>
      </c>
      <c r="J66" s="4">
        <f>ABS((C14-F14)/C14)*100</f>
        <v>26.463585837224102</v>
      </c>
    </row>
    <row r="67" spans="4:10" x14ac:dyDescent="0.3">
      <c r="E67" s="5"/>
      <c r="F67" s="5"/>
      <c r="H67" t="s">
        <v>18</v>
      </c>
      <c r="I67" s="4">
        <f t="shared" ref="I67:J82" si="5">ABS((B15-E15)/B15)*100</f>
        <v>0.53825462384729483</v>
      </c>
      <c r="J67" s="4">
        <f t="shared" si="5"/>
        <v>12.090418707799046</v>
      </c>
    </row>
    <row r="68" spans="4:10" x14ac:dyDescent="0.3">
      <c r="E68" s="5"/>
      <c r="F68" s="5"/>
      <c r="H68" t="s">
        <v>20</v>
      </c>
      <c r="I68" s="4">
        <f t="shared" si="5"/>
        <v>0.96172868966019009</v>
      </c>
      <c r="J68" s="4">
        <f t="shared" si="5"/>
        <v>7.8897933686550026</v>
      </c>
    </row>
    <row r="69" spans="4:10" x14ac:dyDescent="0.3">
      <c r="E69" s="5"/>
      <c r="F69" s="5"/>
      <c r="H69" t="s">
        <v>19</v>
      </c>
      <c r="I69" s="4">
        <f t="shared" si="5"/>
        <v>1.9674161044956298</v>
      </c>
      <c r="J69" s="4">
        <f t="shared" si="5"/>
        <v>12.012791774697792</v>
      </c>
    </row>
    <row r="70" spans="4:10" x14ac:dyDescent="0.3">
      <c r="E70" s="5"/>
      <c r="F70" s="5"/>
      <c r="H70" t="s">
        <v>21</v>
      </c>
      <c r="I70" s="4">
        <f t="shared" si="5"/>
        <v>0.66043335915661749</v>
      </c>
      <c r="J70" s="4">
        <f t="shared" si="5"/>
        <v>9.8550431905516671</v>
      </c>
    </row>
    <row r="71" spans="4:10" x14ac:dyDescent="0.3">
      <c r="H71" t="s">
        <v>22</v>
      </c>
      <c r="I71" s="4">
        <f t="shared" si="5"/>
        <v>1.9401040504812332</v>
      </c>
      <c r="J71" s="4">
        <f t="shared" si="5"/>
        <v>1.4881682607444253</v>
      </c>
    </row>
    <row r="72" spans="4:10" x14ac:dyDescent="0.3">
      <c r="E72" s="5"/>
      <c r="F72" s="5"/>
      <c r="H72" t="s">
        <v>23</v>
      </c>
      <c r="I72" s="4">
        <f t="shared" si="5"/>
        <v>1.7825523143854918</v>
      </c>
      <c r="J72" s="4">
        <f t="shared" si="5"/>
        <v>13.217782133522126</v>
      </c>
    </row>
    <row r="73" spans="4:10" x14ac:dyDescent="0.3">
      <c r="H73" t="s">
        <v>24</v>
      </c>
      <c r="I73" s="4">
        <f t="shared" si="5"/>
        <v>0.73447987751089927</v>
      </c>
      <c r="J73" s="4">
        <f t="shared" si="5"/>
        <v>29.740714542996731</v>
      </c>
    </row>
    <row r="74" spans="4:10" x14ac:dyDescent="0.3">
      <c r="H74" t="s">
        <v>25</v>
      </c>
      <c r="I74" s="4">
        <f t="shared" si="5"/>
        <v>1.3013499838093721</v>
      </c>
      <c r="J74" s="4">
        <f t="shared" si="5"/>
        <v>4.9498107608070185</v>
      </c>
    </row>
    <row r="75" spans="4:10" x14ac:dyDescent="0.3">
      <c r="H75" t="s">
        <v>26</v>
      </c>
      <c r="I75" s="4">
        <f t="shared" si="5"/>
        <v>2.4307537469897786</v>
      </c>
      <c r="J75" s="4">
        <f t="shared" si="5"/>
        <v>15.741174508124118</v>
      </c>
    </row>
    <row r="76" spans="4:10" x14ac:dyDescent="0.3">
      <c r="H76" t="s">
        <v>27</v>
      </c>
      <c r="I76" s="4">
        <f t="shared" si="5"/>
        <v>1.2646114352535234</v>
      </c>
      <c r="J76" s="4">
        <f t="shared" si="5"/>
        <v>3.9170889039499328</v>
      </c>
    </row>
    <row r="77" spans="4:10" x14ac:dyDescent="0.3">
      <c r="H77" t="s">
        <v>28</v>
      </c>
      <c r="I77" s="4">
        <f t="shared" si="5"/>
        <v>2.2925091802489019</v>
      </c>
      <c r="J77" s="4">
        <f t="shared" si="5"/>
        <v>13.735513676800009</v>
      </c>
    </row>
    <row r="78" spans="4:10" x14ac:dyDescent="0.3">
      <c r="H78" t="s">
        <v>29</v>
      </c>
      <c r="I78" s="4">
        <f t="shared" si="5"/>
        <v>3.0196650967132097</v>
      </c>
      <c r="J78" s="4">
        <f t="shared" si="5"/>
        <v>6.5106234584811835</v>
      </c>
    </row>
    <row r="79" spans="4:10" x14ac:dyDescent="0.3">
      <c r="H79" t="s">
        <v>30</v>
      </c>
      <c r="I79" s="4">
        <f t="shared" si="5"/>
        <v>2.3683480269023984E-3</v>
      </c>
      <c r="J79" s="4">
        <f t="shared" si="5"/>
        <v>13.872573892149372</v>
      </c>
    </row>
    <row r="80" spans="4:10" x14ac:dyDescent="0.3">
      <c r="H80" t="s">
        <v>31</v>
      </c>
      <c r="I80" s="4">
        <f t="shared" si="5"/>
        <v>1.1162430559153504</v>
      </c>
      <c r="J80" s="4">
        <f t="shared" si="5"/>
        <v>28.881151757776973</v>
      </c>
    </row>
    <row r="81" spans="8:10" x14ac:dyDescent="0.3">
      <c r="H81" t="s">
        <v>32</v>
      </c>
      <c r="I81" s="4">
        <f t="shared" si="5"/>
        <v>3.1648535733021057</v>
      </c>
      <c r="J81" s="4">
        <f t="shared" si="5"/>
        <v>1.5701523908732566</v>
      </c>
    </row>
    <row r="82" spans="8:10" x14ac:dyDescent="0.3">
      <c r="H82" t="s">
        <v>33</v>
      </c>
      <c r="I82" s="4">
        <f t="shared" si="5"/>
        <v>1.463731384456574</v>
      </c>
      <c r="J82" s="4">
        <f t="shared" si="5"/>
        <v>11.035415529772303</v>
      </c>
    </row>
    <row r="84" spans="8:10" x14ac:dyDescent="0.3">
      <c r="H84" t="s">
        <v>77</v>
      </c>
      <c r="I84" s="4">
        <f>AVERAGE(I64:I82)</f>
        <v>1.5693924359674913</v>
      </c>
      <c r="J84" s="4">
        <f>AVERAGE(J65:J82)</f>
        <v>13.386057064963133</v>
      </c>
    </row>
  </sheetData>
  <hyperlinks>
    <hyperlink ref="G1" location="Overview!A1" display="Overview!A1" xr:uid="{2A825FA5-CA49-4657-8A09-CF4B5F84DA6F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CD32F-D538-499C-AEE4-89F5C2DCECA6}">
  <dimension ref="A1:L84"/>
  <sheetViews>
    <sheetView workbookViewId="0">
      <selection activeCell="G1" sqref="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1</v>
      </c>
      <c r="G4" s="7" t="s">
        <v>59</v>
      </c>
      <c r="H4" s="7"/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27.131427401739625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2985.4676939999999</v>
      </c>
      <c r="L12">
        <v>-2921.70744932668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24.768135364745312</v>
      </c>
      <c r="F13" s="4">
        <f t="shared" si="1"/>
        <v>4.3545172676164787</v>
      </c>
      <c r="H13" t="s">
        <v>35</v>
      </c>
      <c r="I13">
        <v>32</v>
      </c>
      <c r="J13" t="s">
        <v>38</v>
      </c>
      <c r="K13">
        <v>1291.9826029999999</v>
      </c>
      <c r="L13">
        <v>-1154.2017212557901</v>
      </c>
    </row>
    <row r="14" spans="1:12" x14ac:dyDescent="0.3">
      <c r="A14" s="3" t="s">
        <v>93</v>
      </c>
      <c r="B14">
        <v>22.61</v>
      </c>
      <c r="C14">
        <v>3.21</v>
      </c>
      <c r="E14" s="5">
        <f>I14/K14*1000</f>
        <v>23.504820785000209</v>
      </c>
      <c r="F14" s="4">
        <f>(L14/I14-$L$12/$I$12)*2625.4995</f>
        <v>5.6973871455353438</v>
      </c>
      <c r="H14" t="s">
        <v>94</v>
      </c>
      <c r="I14">
        <v>96</v>
      </c>
      <c r="J14" t="s">
        <v>44</v>
      </c>
      <c r="K14">
        <v>4084.2685369999999</v>
      </c>
      <c r="L14">
        <v>-3462.5560624408299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18.197411040152499</v>
      </c>
      <c r="F15" s="4">
        <f t="shared" si="1"/>
        <v>11.618082953505638</v>
      </c>
      <c r="H15" t="s">
        <v>34</v>
      </c>
      <c r="I15">
        <v>48</v>
      </c>
      <c r="J15" t="s">
        <v>37</v>
      </c>
      <c r="K15">
        <v>2637.7378570000001</v>
      </c>
      <c r="L15">
        <v>-1731.1697876656999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18.440209879314043</v>
      </c>
      <c r="F16" s="4">
        <f t="shared" si="1"/>
        <v>14.743412775193876</v>
      </c>
      <c r="H16" t="s">
        <v>39</v>
      </c>
      <c r="I16">
        <v>80</v>
      </c>
      <c r="J16" t="s">
        <v>38</v>
      </c>
      <c r="K16">
        <v>4338.3454160000001</v>
      </c>
      <c r="L16">
        <v>-2885.1877494168002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15.24628031258305</v>
      </c>
      <c r="F17" s="4">
        <f t="shared" si="1"/>
        <v>15.671510849725319</v>
      </c>
      <c r="H17" t="s">
        <v>40</v>
      </c>
      <c r="I17">
        <v>64</v>
      </c>
      <c r="J17" t="s">
        <v>38</v>
      </c>
      <c r="K17">
        <v>4197.7452000000003</v>
      </c>
      <c r="L17">
        <v>-2308.12757592343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18.586464386632993</v>
      </c>
      <c r="F18" s="4">
        <f t="shared" si="1"/>
        <v>11.542480342170199</v>
      </c>
      <c r="H18" t="s">
        <v>41</v>
      </c>
      <c r="I18">
        <v>96</v>
      </c>
      <c r="J18" t="s">
        <v>42</v>
      </c>
      <c r="K18">
        <v>5165.0490380000001</v>
      </c>
      <c r="L18">
        <v>-3462.3423397008801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15.040536929253424</v>
      </c>
      <c r="F19" s="4">
        <f t="shared" si="1"/>
        <v>17.29386722988718</v>
      </c>
      <c r="H19" t="s">
        <v>40</v>
      </c>
      <c r="I19">
        <v>36</v>
      </c>
      <c r="J19" t="s">
        <v>37</v>
      </c>
      <c r="K19">
        <v>2393.5315719999999</v>
      </c>
      <c r="L19">
        <v>-1298.2995162309501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13.243618953359681</v>
      </c>
      <c r="F20" s="4">
        <f t="shared" si="1"/>
        <v>17.320289990983483</v>
      </c>
      <c r="H20" t="s">
        <v>40</v>
      </c>
      <c r="I20">
        <v>192</v>
      </c>
      <c r="J20" t="s">
        <v>43</v>
      </c>
      <c r="K20">
        <v>14497.547888999999</v>
      </c>
      <c r="L20">
        <v>-6924.2621542965098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18.516891522891218</v>
      </c>
      <c r="F21" s="4">
        <f t="shared" si="1"/>
        <v>12.984034222367031</v>
      </c>
      <c r="H21" t="s">
        <v>34</v>
      </c>
      <c r="I21">
        <v>72</v>
      </c>
      <c r="J21" t="s">
        <v>42</v>
      </c>
      <c r="K21">
        <v>3888.341621</v>
      </c>
      <c r="L21">
        <v>-2596.7172225345098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16.894316352032632</v>
      </c>
      <c r="F22" s="4">
        <f t="shared" si="1"/>
        <v>13.950891527893194</v>
      </c>
      <c r="H22" t="s">
        <v>34</v>
      </c>
      <c r="I22">
        <v>64</v>
      </c>
      <c r="J22" t="s">
        <v>44</v>
      </c>
      <c r="K22">
        <v>3788.2562790000002</v>
      </c>
      <c r="L22">
        <v>-2308.16951828015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14.989205831401854</v>
      </c>
      <c r="F23" s="4">
        <f t="shared" si="1"/>
        <v>17.457622917729708</v>
      </c>
      <c r="H23" t="s">
        <v>40</v>
      </c>
      <c r="I23">
        <v>64</v>
      </c>
      <c r="J23" t="s">
        <v>38</v>
      </c>
      <c r="K23">
        <v>4269.739219</v>
      </c>
      <c r="L23">
        <v>-2308.08403709497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16.230719585582417</v>
      </c>
      <c r="F24" s="4">
        <f t="shared" si="1"/>
        <v>14.869750676226664</v>
      </c>
      <c r="H24" t="s">
        <v>45</v>
      </c>
      <c r="I24">
        <v>128</v>
      </c>
      <c r="J24" t="s">
        <v>42</v>
      </c>
      <c r="K24">
        <v>7886.2800459999999</v>
      </c>
      <c r="L24">
        <v>-4616.2942397622101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14.497506104674898</v>
      </c>
      <c r="F25" s="4">
        <f t="shared" si="1"/>
        <v>17.403021034194555</v>
      </c>
      <c r="H25" t="s">
        <v>40</v>
      </c>
      <c r="I25">
        <v>34</v>
      </c>
      <c r="J25" t="s">
        <v>37</v>
      </c>
      <c r="K25">
        <v>2345.2309489999998</v>
      </c>
      <c r="L25">
        <v>-1226.17035179655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17.297098966578929</v>
      </c>
      <c r="F26" s="4">
        <f t="shared" si="1"/>
        <v>13.361714180339714</v>
      </c>
      <c r="H26" t="s">
        <v>40</v>
      </c>
      <c r="I26">
        <v>96</v>
      </c>
      <c r="J26" t="s">
        <v>38</v>
      </c>
      <c r="K26">
        <v>5550.0636370000002</v>
      </c>
      <c r="L26">
        <v>-3462.27582037819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18.129769950618236</v>
      </c>
      <c r="F27" s="4">
        <f t="shared" si="1"/>
        <v>11.764896282447806</v>
      </c>
      <c r="H27" t="s">
        <v>40</v>
      </c>
      <c r="I27">
        <v>96</v>
      </c>
      <c r="J27" t="s">
        <v>44</v>
      </c>
      <c r="K27">
        <v>5295.1581990000004</v>
      </c>
      <c r="L27">
        <v>-3462.3342071797101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19.809293434718047</v>
      </c>
      <c r="F28" s="4">
        <f t="shared" si="1"/>
        <v>9.2059922711541944</v>
      </c>
      <c r="H28" t="s">
        <v>41</v>
      </c>
      <c r="I28">
        <v>168</v>
      </c>
      <c r="J28" t="s">
        <v>44</v>
      </c>
      <c r="K28">
        <v>8480.867859</v>
      </c>
      <c r="L28">
        <v>-6059.2486012640802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15.939476123118158</v>
      </c>
      <c r="F29" s="4">
        <f t="shared" si="1"/>
        <v>15.811598435179038</v>
      </c>
      <c r="H29" t="s">
        <v>40</v>
      </c>
      <c r="I29">
        <v>72</v>
      </c>
      <c r="J29" t="s">
        <v>37</v>
      </c>
      <c r="K29">
        <v>4517.0869759999996</v>
      </c>
      <c r="L29">
        <v>-2596.6396812425301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16.811201390905008</v>
      </c>
      <c r="F30" s="4">
        <f t="shared" si="1"/>
        <v>15.112917726221315</v>
      </c>
      <c r="H30" t="s">
        <v>40</v>
      </c>
      <c r="I30">
        <v>64</v>
      </c>
      <c r="J30" t="s">
        <v>44</v>
      </c>
      <c r="K30">
        <v>3806.9855040000002</v>
      </c>
      <c r="L30">
        <v>-2308.1411923647602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0.61142740173962551</v>
      </c>
      <c r="F37" s="5"/>
      <c r="I37" s="5">
        <f t="shared" ref="I37:J55" si="2">ABS(E37)</f>
        <v>0.61142740173962551</v>
      </c>
      <c r="J37" s="5"/>
    </row>
    <row r="38" spans="4:10" x14ac:dyDescent="0.3">
      <c r="D38" s="3" t="s">
        <v>11</v>
      </c>
      <c r="E38" s="5">
        <f>E13-B13</f>
        <v>1.3981353647453112</v>
      </c>
      <c r="F38" s="4">
        <f>F13-C13</f>
        <v>1.5545172676164789</v>
      </c>
      <c r="I38" s="5">
        <f t="shared" si="2"/>
        <v>1.3981353647453112</v>
      </c>
      <c r="J38" s="4">
        <f t="shared" si="2"/>
        <v>1.5545172676164789</v>
      </c>
    </row>
    <row r="39" spans="4:10" x14ac:dyDescent="0.3">
      <c r="D39" s="3" t="s">
        <v>93</v>
      </c>
      <c r="E39" s="5">
        <f>E14-B14</f>
        <v>0.8948207850002099</v>
      </c>
      <c r="F39" s="4">
        <f>F14-C14</f>
        <v>2.4873871455353438</v>
      </c>
      <c r="I39" s="5">
        <f t="shared" ref="I39" si="3">ABS(E39)</f>
        <v>0.8948207850002099</v>
      </c>
      <c r="J39" s="4">
        <f t="shared" ref="J39" si="4">ABS(F39)</f>
        <v>2.4873871455353438</v>
      </c>
    </row>
    <row r="40" spans="4:10" x14ac:dyDescent="0.3">
      <c r="D40" t="s">
        <v>18</v>
      </c>
      <c r="E40" s="5">
        <f t="shared" ref="E40:F52" si="5">E15-B15</f>
        <v>0.39741104015249817</v>
      </c>
      <c r="F40" s="4">
        <f t="shared" si="5"/>
        <v>4.4180829535056381</v>
      </c>
      <c r="I40" s="5">
        <f t="shared" si="2"/>
        <v>0.39741104015249817</v>
      </c>
      <c r="J40" s="4">
        <f t="shared" si="2"/>
        <v>4.4180829535056381</v>
      </c>
    </row>
    <row r="41" spans="4:10" x14ac:dyDescent="0.3">
      <c r="D41" t="s">
        <v>20</v>
      </c>
      <c r="E41" s="5">
        <f t="shared" si="5"/>
        <v>1.1502098793140441</v>
      </c>
      <c r="F41" s="4">
        <f t="shared" si="5"/>
        <v>3.843412775193876</v>
      </c>
      <c r="I41" s="5">
        <f t="shared" si="2"/>
        <v>1.1502098793140441</v>
      </c>
      <c r="J41" s="4">
        <f t="shared" si="2"/>
        <v>3.843412775193876</v>
      </c>
    </row>
    <row r="42" spans="4:10" x14ac:dyDescent="0.3">
      <c r="D42" t="s">
        <v>19</v>
      </c>
      <c r="E42" s="5">
        <f t="shared" si="5"/>
        <v>-0.35371968741694992</v>
      </c>
      <c r="F42" s="4">
        <f t="shared" si="5"/>
        <v>6.3715108497253183</v>
      </c>
      <c r="I42" s="5">
        <f t="shared" si="2"/>
        <v>0.35371968741694992</v>
      </c>
      <c r="J42" s="4">
        <f t="shared" si="2"/>
        <v>6.3715108497253183</v>
      </c>
    </row>
    <row r="43" spans="4:10" x14ac:dyDescent="0.3">
      <c r="D43" t="s">
        <v>21</v>
      </c>
      <c r="E43" s="5">
        <f t="shared" si="5"/>
        <v>0.30646438663299236</v>
      </c>
      <c r="F43" s="4">
        <f t="shared" si="5"/>
        <v>2.7424803421701984</v>
      </c>
      <c r="I43" s="5">
        <f t="shared" si="2"/>
        <v>0.30646438663299236</v>
      </c>
      <c r="J43" s="4">
        <f t="shared" si="2"/>
        <v>2.7424803421701984</v>
      </c>
    </row>
    <row r="44" spans="4:10" x14ac:dyDescent="0.3">
      <c r="D44" t="s">
        <v>22</v>
      </c>
      <c r="E44" s="5">
        <f t="shared" si="5"/>
        <v>-0.35946307074657646</v>
      </c>
      <c r="F44" s="4">
        <f t="shared" si="5"/>
        <v>5.8938672298871797</v>
      </c>
      <c r="I44" s="5">
        <f t="shared" si="2"/>
        <v>0.35946307074657646</v>
      </c>
      <c r="J44" s="4">
        <f t="shared" si="2"/>
        <v>5.8938672298871797</v>
      </c>
    </row>
    <row r="45" spans="4:10" x14ac:dyDescent="0.3">
      <c r="D45" t="s">
        <v>23</v>
      </c>
      <c r="E45" s="5">
        <f t="shared" si="5"/>
        <v>-0.20638104664031864</v>
      </c>
      <c r="F45" s="4">
        <f t="shared" si="5"/>
        <v>3.720289990983483</v>
      </c>
      <c r="I45" s="5">
        <f t="shared" si="2"/>
        <v>0.20638104664031864</v>
      </c>
      <c r="J45" s="4">
        <f t="shared" si="2"/>
        <v>3.720289990983483</v>
      </c>
    </row>
    <row r="46" spans="4:10" x14ac:dyDescent="0.3">
      <c r="D46" t="s">
        <v>24</v>
      </c>
      <c r="E46" s="5">
        <f t="shared" si="5"/>
        <v>8.6891522891217932E-2</v>
      </c>
      <c r="F46" s="4">
        <f t="shared" si="5"/>
        <v>6.3840342223670312</v>
      </c>
      <c r="I46" s="5">
        <f t="shared" si="2"/>
        <v>8.6891522891217932E-2</v>
      </c>
      <c r="J46" s="4">
        <f t="shared" si="2"/>
        <v>6.3840342223670312</v>
      </c>
    </row>
    <row r="47" spans="4:10" x14ac:dyDescent="0.3">
      <c r="D47" t="s">
        <v>25</v>
      </c>
      <c r="E47" s="5">
        <f t="shared" si="5"/>
        <v>-0.13568364796736887</v>
      </c>
      <c r="F47" s="4">
        <f t="shared" si="5"/>
        <v>3.9508915278931944</v>
      </c>
      <c r="I47" s="5">
        <f t="shared" si="2"/>
        <v>0.13568364796736887</v>
      </c>
      <c r="J47" s="4">
        <f t="shared" si="2"/>
        <v>3.9508915278931944</v>
      </c>
    </row>
    <row r="48" spans="4:10" x14ac:dyDescent="0.3">
      <c r="D48" t="s">
        <v>26</v>
      </c>
      <c r="E48" s="5">
        <f t="shared" si="5"/>
        <v>-0.37079416859814529</v>
      </c>
      <c r="F48" s="4">
        <f t="shared" si="5"/>
        <v>3.0576229177297076</v>
      </c>
      <c r="I48" s="5">
        <f t="shared" si="2"/>
        <v>0.37079416859814529</v>
      </c>
      <c r="J48" s="4">
        <f t="shared" si="2"/>
        <v>3.0576229177297076</v>
      </c>
    </row>
    <row r="49" spans="4:10" x14ac:dyDescent="0.3">
      <c r="D49" t="s">
        <v>27</v>
      </c>
      <c r="E49" s="5">
        <f t="shared" si="5"/>
        <v>-2.9280414417584666E-2</v>
      </c>
      <c r="F49" s="4">
        <f t="shared" si="5"/>
        <v>4.7697506762266642</v>
      </c>
      <c r="I49" s="5">
        <f t="shared" si="2"/>
        <v>2.9280414417584666E-2</v>
      </c>
      <c r="J49" s="4">
        <f t="shared" si="2"/>
        <v>4.7697506762266642</v>
      </c>
    </row>
    <row r="50" spans="4:10" x14ac:dyDescent="0.3">
      <c r="D50" t="s">
        <v>28</v>
      </c>
      <c r="E50" s="5">
        <f t="shared" si="5"/>
        <v>0.29750610467489835</v>
      </c>
      <c r="F50" s="4">
        <f t="shared" si="5"/>
        <v>3.5030210341945551</v>
      </c>
      <c r="I50" s="5">
        <f t="shared" si="2"/>
        <v>0.29750610467489835</v>
      </c>
      <c r="J50" s="4">
        <f t="shared" si="2"/>
        <v>3.5030210341945551</v>
      </c>
    </row>
    <row r="51" spans="4:10" x14ac:dyDescent="0.3">
      <c r="D51" t="s">
        <v>29</v>
      </c>
      <c r="E51" s="5">
        <f t="shared" si="5"/>
        <v>-0.50290103342107173</v>
      </c>
      <c r="F51" s="4">
        <f t="shared" si="5"/>
        <v>5.1617141803397146</v>
      </c>
      <c r="I51" s="5">
        <f t="shared" si="2"/>
        <v>0.50290103342107173</v>
      </c>
      <c r="J51" s="4">
        <f t="shared" si="2"/>
        <v>5.1617141803397146</v>
      </c>
    </row>
    <row r="52" spans="4:10" x14ac:dyDescent="0.3">
      <c r="D52" t="s">
        <v>30</v>
      </c>
      <c r="E52" s="5">
        <f t="shared" si="5"/>
        <v>0.15976995061823729</v>
      </c>
      <c r="F52" s="4">
        <f t="shared" si="5"/>
        <v>4.964896282447806</v>
      </c>
      <c r="I52" s="5">
        <f t="shared" si="2"/>
        <v>0.15976995061823729</v>
      </c>
      <c r="J52" s="4">
        <f t="shared" si="2"/>
        <v>4.964896282447806</v>
      </c>
    </row>
    <row r="53" spans="4:10" x14ac:dyDescent="0.3">
      <c r="D53" t="s">
        <v>31</v>
      </c>
      <c r="E53" s="5">
        <f>E28-B28</f>
        <v>0.41929343471804614</v>
      </c>
      <c r="F53" s="4">
        <f>F28-C28</f>
        <v>0.50599227115419509</v>
      </c>
      <c r="I53" s="5">
        <f t="shared" si="2"/>
        <v>0.41929343471804614</v>
      </c>
      <c r="J53" s="4">
        <f t="shared" si="2"/>
        <v>0.50599227115419509</v>
      </c>
    </row>
    <row r="54" spans="4:10" x14ac:dyDescent="0.3">
      <c r="D54" t="s">
        <v>32</v>
      </c>
      <c r="E54" s="5">
        <f t="shared" ref="E54:F55" si="6">E29-B29</f>
        <v>-0.57052387688184325</v>
      </c>
      <c r="F54" s="4">
        <f t="shared" si="6"/>
        <v>5.4115984351790374</v>
      </c>
      <c r="I54" s="5">
        <f t="shared" si="2"/>
        <v>0.57052387688184325</v>
      </c>
      <c r="J54" s="4">
        <f t="shared" si="2"/>
        <v>5.4115984351790374</v>
      </c>
    </row>
    <row r="55" spans="4:10" x14ac:dyDescent="0.3">
      <c r="D55" t="s">
        <v>33</v>
      </c>
      <c r="E55" s="5">
        <f t="shared" si="6"/>
        <v>-1.8798609094989871E-2</v>
      </c>
      <c r="F55" s="4">
        <f t="shared" si="6"/>
        <v>5.9129177262213162</v>
      </c>
      <c r="I55" s="5">
        <f t="shared" si="2"/>
        <v>1.8798609094989871E-2</v>
      </c>
      <c r="J55" s="4">
        <f t="shared" si="2"/>
        <v>5.9129177262213162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0.16707285870011748</v>
      </c>
      <c r="F57" s="5">
        <f>AVERAGE(F38:F55)</f>
        <v>4.1474437682428187</v>
      </c>
      <c r="H57" t="s">
        <v>54</v>
      </c>
      <c r="I57" s="5">
        <f>AVERAGE(I37:I55)</f>
        <v>0.43523554871957526</v>
      </c>
      <c r="J57" s="5">
        <f>AVERAGE(J38:J55)</f>
        <v>4.1474437682428187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2.3055331890634445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5.9826074657480151</v>
      </c>
      <c r="J65" s="4">
        <f>ABS((C13-F13)/C13)*100</f>
        <v>55.518473843445683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3.9576328394524984</v>
      </c>
      <c r="J66" s="4">
        <f>ABS((C14-F14)/C14)*100</f>
        <v>77.48869612259638</v>
      </c>
    </row>
    <row r="67" spans="4:10" x14ac:dyDescent="0.3">
      <c r="E67" s="5"/>
      <c r="F67" s="5"/>
      <c r="H67" t="s">
        <v>18</v>
      </c>
      <c r="I67" s="4">
        <f t="shared" ref="I67:J81" si="7">ABS((B15-E15)/B15)*100</f>
        <v>2.2326462929915625</v>
      </c>
      <c r="J67" s="4">
        <f t="shared" si="7"/>
        <v>61.36226324313386</v>
      </c>
    </row>
    <row r="68" spans="4:10" x14ac:dyDescent="0.3">
      <c r="E68" s="5"/>
      <c r="F68" s="5"/>
      <c r="H68" t="s">
        <v>20</v>
      </c>
      <c r="I68" s="4">
        <f t="shared" si="7"/>
        <v>6.6524573702373875</v>
      </c>
      <c r="J68" s="4">
        <f t="shared" si="7"/>
        <v>35.260667662329141</v>
      </c>
    </row>
    <row r="69" spans="4:10" x14ac:dyDescent="0.3">
      <c r="E69" s="5"/>
      <c r="F69" s="5"/>
      <c r="H69" t="s">
        <v>19</v>
      </c>
      <c r="I69" s="4">
        <f t="shared" si="7"/>
        <v>2.2674338936983967</v>
      </c>
      <c r="J69" s="4">
        <f t="shared" si="7"/>
        <v>68.510869351885134</v>
      </c>
    </row>
    <row r="70" spans="4:10" x14ac:dyDescent="0.3">
      <c r="E70" s="5"/>
      <c r="F70" s="5"/>
      <c r="H70" t="s">
        <v>21</v>
      </c>
      <c r="I70" s="4">
        <f t="shared" si="7"/>
        <v>1.6765010209682292</v>
      </c>
      <c r="J70" s="4">
        <f t="shared" si="7"/>
        <v>31.164549342843163</v>
      </c>
    </row>
    <row r="71" spans="4:10" x14ac:dyDescent="0.3">
      <c r="H71" t="s">
        <v>22</v>
      </c>
      <c r="I71" s="4">
        <f t="shared" si="7"/>
        <v>2.3341757840686781</v>
      </c>
      <c r="J71" s="4">
        <f t="shared" si="7"/>
        <v>51.700589735852454</v>
      </c>
    </row>
    <row r="72" spans="4:10" x14ac:dyDescent="0.3">
      <c r="E72" s="5"/>
      <c r="F72" s="5"/>
      <c r="H72" t="s">
        <v>23</v>
      </c>
      <c r="I72" s="4">
        <f t="shared" si="7"/>
        <v>1.5344315735339678</v>
      </c>
      <c r="J72" s="4">
        <f t="shared" si="7"/>
        <v>27.355073463113843</v>
      </c>
    </row>
    <row r="73" spans="4:10" x14ac:dyDescent="0.3">
      <c r="H73" t="s">
        <v>24</v>
      </c>
      <c r="I73" s="4">
        <f t="shared" si="7"/>
        <v>0.47146783988723784</v>
      </c>
      <c r="J73" s="4">
        <f t="shared" si="7"/>
        <v>96.727791247985323</v>
      </c>
    </row>
    <row r="74" spans="4:10" x14ac:dyDescent="0.3">
      <c r="H74" t="s">
        <v>25</v>
      </c>
      <c r="I74" s="4">
        <f t="shared" si="7"/>
        <v>0.79673310609142023</v>
      </c>
      <c r="J74" s="4">
        <f t="shared" si="7"/>
        <v>39.508915278931944</v>
      </c>
    </row>
    <row r="75" spans="4:10" x14ac:dyDescent="0.3">
      <c r="H75" t="s">
        <v>26</v>
      </c>
      <c r="I75" s="4">
        <f t="shared" si="7"/>
        <v>2.4140245351441751</v>
      </c>
      <c r="J75" s="4">
        <f t="shared" si="7"/>
        <v>21.23349248423408</v>
      </c>
    </row>
    <row r="76" spans="4:10" x14ac:dyDescent="0.3">
      <c r="H76" t="s">
        <v>27</v>
      </c>
      <c r="I76" s="4">
        <f t="shared" si="7"/>
        <v>0.18007634943164</v>
      </c>
      <c r="J76" s="4">
        <f t="shared" si="7"/>
        <v>47.225254220065985</v>
      </c>
    </row>
    <row r="77" spans="4:10" x14ac:dyDescent="0.3">
      <c r="H77" t="s">
        <v>28</v>
      </c>
      <c r="I77" s="4">
        <f t="shared" si="7"/>
        <v>2.0951134132035096</v>
      </c>
      <c r="J77" s="4">
        <f t="shared" si="7"/>
        <v>25.201590174061543</v>
      </c>
    </row>
    <row r="78" spans="4:10" x14ac:dyDescent="0.3">
      <c r="H78" t="s">
        <v>29</v>
      </c>
      <c r="I78" s="4">
        <f t="shared" si="7"/>
        <v>2.8252867046127625</v>
      </c>
      <c r="J78" s="4">
        <f t="shared" si="7"/>
        <v>62.947733906581895</v>
      </c>
    </row>
    <row r="79" spans="4:10" x14ac:dyDescent="0.3">
      <c r="H79" t="s">
        <v>30</v>
      </c>
      <c r="I79" s="4">
        <f t="shared" si="7"/>
        <v>0.8890926578644256</v>
      </c>
      <c r="J79" s="4">
        <f t="shared" si="7"/>
        <v>73.013180624232447</v>
      </c>
    </row>
    <row r="80" spans="4:10" x14ac:dyDescent="0.3">
      <c r="H80" t="s">
        <v>31</v>
      </c>
      <c r="I80" s="4">
        <f t="shared" si="7"/>
        <v>2.1624210145335021</v>
      </c>
      <c r="J80" s="4">
        <f t="shared" si="7"/>
        <v>5.8160031167148869</v>
      </c>
    </row>
    <row r="81" spans="8:10" x14ac:dyDescent="0.3">
      <c r="H81" t="s">
        <v>32</v>
      </c>
      <c r="I81" s="4">
        <f t="shared" si="7"/>
        <v>3.4556261470735503</v>
      </c>
      <c r="J81" s="4">
        <f t="shared" si="7"/>
        <v>52.03460033825997</v>
      </c>
    </row>
    <row r="82" spans="8:10" x14ac:dyDescent="0.3">
      <c r="H82" t="s">
        <v>33</v>
      </c>
      <c r="I82" s="4">
        <f t="shared" ref="I82:J82" si="8">ABS((B30-E30)/B30)*100</f>
        <v>0.11169702373731356</v>
      </c>
      <c r="J82" s="4">
        <f t="shared" si="8"/>
        <v>64.270844850231697</v>
      </c>
    </row>
    <row r="84" spans="8:10" x14ac:dyDescent="0.3">
      <c r="H84" t="s">
        <v>77</v>
      </c>
      <c r="I84" s="4">
        <f>AVERAGE(I64:I82)</f>
        <v>2.3339451695443008</v>
      </c>
      <c r="J84" s="4">
        <f>AVERAGE(J65:J82)</f>
        <v>49.796699389249966</v>
      </c>
    </row>
  </sheetData>
  <hyperlinks>
    <hyperlink ref="G1" location="Overview!A1" display="Overview!A1" xr:uid="{CE29F2AB-E487-4567-9BA6-7D7C24BA9D9C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3CCCC-6BDB-4FAD-B8E8-D00FAF91E1A8}">
  <dimension ref="A1:L84"/>
  <sheetViews>
    <sheetView workbookViewId="0">
      <selection activeCell="G1" sqref="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1</v>
      </c>
      <c r="G4" s="7" t="s">
        <v>60</v>
      </c>
      <c r="H4" s="7"/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26.94784460259924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3005.8062599999998</v>
      </c>
      <c r="L12">
        <v>-2933.3977030998499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24.779879344459847</v>
      </c>
      <c r="F13" s="4">
        <f t="shared" si="1"/>
        <v>4.9870622636867825</v>
      </c>
      <c r="H13" t="s">
        <v>35</v>
      </c>
      <c r="I13">
        <v>32</v>
      </c>
      <c r="J13" t="s">
        <v>38</v>
      </c>
      <c r="K13">
        <v>1291.370291</v>
      </c>
      <c r="L13">
        <v>-1158.8123835591</v>
      </c>
    </row>
    <row r="14" spans="1:12" x14ac:dyDescent="0.3">
      <c r="A14" s="3" t="s">
        <v>93</v>
      </c>
      <c r="B14">
        <v>22.61</v>
      </c>
      <c r="C14">
        <v>3.21</v>
      </c>
      <c r="E14" s="5">
        <f>I14/K14*1000</f>
        <v>23.624818352739915</v>
      </c>
      <c r="F14" s="4">
        <f>(L14/I14-$L$12/$I$12)*2625.4995</f>
        <v>6.3714858368590965</v>
      </c>
      <c r="H14" t="s">
        <v>94</v>
      </c>
      <c r="I14">
        <v>96</v>
      </c>
      <c r="J14" t="s">
        <v>44</v>
      </c>
      <c r="K14">
        <v>4063.5233069999999</v>
      </c>
      <c r="L14">
        <v>-3476.3865299618801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18.410650015772038</v>
      </c>
      <c r="F15" s="4">
        <f t="shared" si="1"/>
        <v>12.044967641352935</v>
      </c>
      <c r="H15" t="s">
        <v>34</v>
      </c>
      <c r="I15">
        <v>48</v>
      </c>
      <c r="J15" t="s">
        <v>37</v>
      </c>
      <c r="K15">
        <v>2607.1865990000001</v>
      </c>
      <c r="L15">
        <v>-1738.0895410508399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18.431120461977269</v>
      </c>
      <c r="F16" s="4">
        <f t="shared" si="1"/>
        <v>15.054165968328231</v>
      </c>
      <c r="H16" t="s">
        <v>39</v>
      </c>
      <c r="I16">
        <v>80</v>
      </c>
      <c r="J16" t="s">
        <v>38</v>
      </c>
      <c r="K16">
        <v>4340.4848970000003</v>
      </c>
      <c r="L16">
        <v>-2896.7242102975802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15.236227690135179</v>
      </c>
      <c r="F17" s="4">
        <f t="shared" si="1"/>
        <v>16.18055718186249</v>
      </c>
      <c r="H17" t="s">
        <v>40</v>
      </c>
      <c r="I17">
        <v>64</v>
      </c>
      <c r="J17" t="s">
        <v>38</v>
      </c>
      <c r="K17">
        <v>4200.5148060000001</v>
      </c>
      <c r="L17">
        <v>-2317.3519109722502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18.549237841891959</v>
      </c>
      <c r="F18" s="4">
        <f t="shared" si="1"/>
        <v>11.966961524703231</v>
      </c>
      <c r="H18" t="s">
        <v>41</v>
      </c>
      <c r="I18">
        <v>96</v>
      </c>
      <c r="J18" t="s">
        <v>42</v>
      </c>
      <c r="K18">
        <v>5175.4147970000004</v>
      </c>
      <c r="L18">
        <v>-3476.1819343540601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15.008958860051029</v>
      </c>
      <c r="F19" s="4">
        <f t="shared" si="1"/>
        <v>17.635689605462687</v>
      </c>
      <c r="H19" t="s">
        <v>40</v>
      </c>
      <c r="I19">
        <v>36</v>
      </c>
      <c r="J19" t="s">
        <v>37</v>
      </c>
      <c r="K19">
        <v>2398.567438</v>
      </c>
      <c r="L19">
        <v>-1303.4904976167199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13.281978951874045</v>
      </c>
      <c r="F20" s="4">
        <f t="shared" si="1"/>
        <v>17.081488866153784</v>
      </c>
      <c r="H20" t="s">
        <v>40</v>
      </c>
      <c r="I20">
        <v>192</v>
      </c>
      <c r="J20" t="s">
        <v>43</v>
      </c>
      <c r="K20">
        <v>14455.677177</v>
      </c>
      <c r="L20">
        <v>-6951.9898487360897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18.514480228472966</v>
      </c>
      <c r="F21" s="4">
        <f t="shared" si="1"/>
        <v>13.394495883543591</v>
      </c>
      <c r="H21" t="s">
        <v>34</v>
      </c>
      <c r="I21">
        <v>72</v>
      </c>
      <c r="J21" t="s">
        <v>42</v>
      </c>
      <c r="K21">
        <v>3888.8480319999999</v>
      </c>
      <c r="L21">
        <v>-2607.09730298668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17.001853181275752</v>
      </c>
      <c r="F22" s="4">
        <f t="shared" si="1"/>
        <v>13.916484935798943</v>
      </c>
      <c r="H22" t="s">
        <v>34</v>
      </c>
      <c r="I22">
        <v>64</v>
      </c>
      <c r="J22" t="s">
        <v>44</v>
      </c>
      <c r="K22">
        <v>3764.2955339999999</v>
      </c>
      <c r="L22">
        <v>-2317.4071007080502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14.973577000176762</v>
      </c>
      <c r="F23" s="4">
        <f t="shared" si="1"/>
        <v>18.06826048957058</v>
      </c>
      <c r="H23" t="s">
        <v>40</v>
      </c>
      <c r="I23">
        <v>64</v>
      </c>
      <c r="J23" t="s">
        <v>38</v>
      </c>
      <c r="K23">
        <v>4274.1958050000003</v>
      </c>
      <c r="L23">
        <v>-2317.30589572384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16.225551521504851</v>
      </c>
      <c r="F24" s="4">
        <f t="shared" si="1"/>
        <v>15.245970096712913</v>
      </c>
      <c r="H24" t="s">
        <v>45</v>
      </c>
      <c r="I24">
        <v>128</v>
      </c>
      <c r="J24" t="s">
        <v>42</v>
      </c>
      <c r="K24">
        <v>7888.7919359999996</v>
      </c>
      <c r="L24">
        <v>-4634.7493855208404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14.569865068800992</v>
      </c>
      <c r="F25" s="4">
        <f t="shared" si="1"/>
        <v>17.504385411395802</v>
      </c>
      <c r="H25" t="s">
        <v>40</v>
      </c>
      <c r="I25">
        <v>34</v>
      </c>
      <c r="J25" t="s">
        <v>37</v>
      </c>
      <c r="K25">
        <v>2333.583725</v>
      </c>
      <c r="L25">
        <v>-1231.07605923862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17.358306144952117</v>
      </c>
      <c r="F26" s="4">
        <f t="shared" si="1"/>
        <v>14.001719009768648</v>
      </c>
      <c r="H26" t="s">
        <v>40</v>
      </c>
      <c r="I26">
        <v>96</v>
      </c>
      <c r="J26" t="s">
        <v>38</v>
      </c>
      <c r="K26">
        <v>5530.4935400000004</v>
      </c>
      <c r="L26">
        <v>-3476.1075345232598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18.170637509804301</v>
      </c>
      <c r="F27" s="4">
        <f t="shared" si="1"/>
        <v>12.082863855279268</v>
      </c>
      <c r="H27" t="s">
        <v>40</v>
      </c>
      <c r="I27">
        <v>96</v>
      </c>
      <c r="J27" t="s">
        <v>44</v>
      </c>
      <c r="K27">
        <v>5283.2488649999996</v>
      </c>
      <c r="L27">
        <v>-3476.1776964466699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19.87129953067338</v>
      </c>
      <c r="F28" s="4">
        <f t="shared" si="1"/>
        <v>9.6060982074735382</v>
      </c>
      <c r="H28" t="s">
        <v>41</v>
      </c>
      <c r="I28">
        <v>168</v>
      </c>
      <c r="J28" t="s">
        <v>44</v>
      </c>
      <c r="K28">
        <v>8454.4042900000004</v>
      </c>
      <c r="L28">
        <v>-6083.4694516261097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15.926179049193346</v>
      </c>
      <c r="F29" s="4">
        <f t="shared" si="1"/>
        <v>16.358708973637906</v>
      </c>
      <c r="H29" t="s">
        <v>40</v>
      </c>
      <c r="I29">
        <v>72</v>
      </c>
      <c r="J29" t="s">
        <v>37</v>
      </c>
      <c r="K29">
        <v>4520.8583790000002</v>
      </c>
      <c r="L29">
        <v>-2607.0160143242801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16.753898092754643</v>
      </c>
      <c r="F30" s="4">
        <f t="shared" si="1"/>
        <v>15.68002722431636</v>
      </c>
      <c r="H30" t="s">
        <v>40</v>
      </c>
      <c r="I30">
        <v>64</v>
      </c>
      <c r="J30" t="s">
        <v>44</v>
      </c>
      <c r="K30">
        <v>3820.006523</v>
      </c>
      <c r="L30">
        <v>-2317.36411204762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0.42784460259924018</v>
      </c>
      <c r="F37" s="5"/>
      <c r="I37" s="5">
        <f t="shared" ref="I37:J55" si="2">ABS(E37)</f>
        <v>0.42784460259924018</v>
      </c>
      <c r="J37" s="5"/>
    </row>
    <row r="38" spans="4:10" x14ac:dyDescent="0.3">
      <c r="D38" s="3" t="s">
        <v>11</v>
      </c>
      <c r="E38" s="5">
        <f>E13-B13</f>
        <v>1.4098793444598456</v>
      </c>
      <c r="F38" s="4">
        <f>F13-C13</f>
        <v>2.1870622636867827</v>
      </c>
      <c r="I38" s="5">
        <f t="shared" si="2"/>
        <v>1.4098793444598456</v>
      </c>
      <c r="J38" s="4">
        <f t="shared" si="2"/>
        <v>2.1870622636867827</v>
      </c>
    </row>
    <row r="39" spans="4:10" x14ac:dyDescent="0.3">
      <c r="D39" s="3" t="s">
        <v>93</v>
      </c>
      <c r="E39" s="5">
        <f>E14-B14</f>
        <v>1.0148183527399155</v>
      </c>
      <c r="F39" s="4">
        <f>F14-C14</f>
        <v>3.1614858368590966</v>
      </c>
      <c r="I39" s="5">
        <f t="shared" ref="I39" si="3">ABS(E39)</f>
        <v>1.0148183527399155</v>
      </c>
      <c r="J39" s="4">
        <f t="shared" ref="J39" si="4">ABS(F39)</f>
        <v>3.1614858368590966</v>
      </c>
    </row>
    <row r="40" spans="4:10" x14ac:dyDescent="0.3">
      <c r="D40" t="s">
        <v>18</v>
      </c>
      <c r="E40" s="5">
        <f t="shared" ref="E40:F52" si="5">E15-B15</f>
        <v>0.61065001577203759</v>
      </c>
      <c r="F40" s="4">
        <f t="shared" si="5"/>
        <v>4.8449676413529348</v>
      </c>
      <c r="I40" s="5">
        <f t="shared" si="2"/>
        <v>0.61065001577203759</v>
      </c>
      <c r="J40" s="4">
        <f t="shared" si="2"/>
        <v>4.8449676413529348</v>
      </c>
    </row>
    <row r="41" spans="4:10" x14ac:dyDescent="0.3">
      <c r="D41" t="s">
        <v>20</v>
      </c>
      <c r="E41" s="5">
        <f t="shared" si="5"/>
        <v>1.1411204619772697</v>
      </c>
      <c r="F41" s="4">
        <f t="shared" si="5"/>
        <v>4.1541659683282308</v>
      </c>
      <c r="I41" s="5">
        <f t="shared" si="2"/>
        <v>1.1411204619772697</v>
      </c>
      <c r="J41" s="4">
        <f t="shared" si="2"/>
        <v>4.1541659683282308</v>
      </c>
    </row>
    <row r="42" spans="4:10" x14ac:dyDescent="0.3">
      <c r="D42" t="s">
        <v>19</v>
      </c>
      <c r="E42" s="5">
        <f t="shared" si="5"/>
        <v>-0.3637723098648209</v>
      </c>
      <c r="F42" s="4">
        <f t="shared" si="5"/>
        <v>6.8805571818624891</v>
      </c>
      <c r="I42" s="5">
        <f t="shared" si="2"/>
        <v>0.3637723098648209</v>
      </c>
      <c r="J42" s="4">
        <f t="shared" si="2"/>
        <v>6.8805571818624891</v>
      </c>
    </row>
    <row r="43" spans="4:10" x14ac:dyDescent="0.3">
      <c r="D43" t="s">
        <v>21</v>
      </c>
      <c r="E43" s="5">
        <f t="shared" si="5"/>
        <v>0.26923784189195743</v>
      </c>
      <c r="F43" s="4">
        <f t="shared" si="5"/>
        <v>3.1669615247032308</v>
      </c>
      <c r="I43" s="5">
        <f t="shared" si="2"/>
        <v>0.26923784189195743</v>
      </c>
      <c r="J43" s="4">
        <f t="shared" si="2"/>
        <v>3.1669615247032308</v>
      </c>
    </row>
    <row r="44" spans="4:10" x14ac:dyDescent="0.3">
      <c r="D44" t="s">
        <v>22</v>
      </c>
      <c r="E44" s="5">
        <f t="shared" si="5"/>
        <v>-0.39104113994897105</v>
      </c>
      <c r="F44" s="4">
        <f t="shared" si="5"/>
        <v>6.2356896054626869</v>
      </c>
      <c r="I44" s="5">
        <f t="shared" si="2"/>
        <v>0.39104113994897105</v>
      </c>
      <c r="J44" s="4">
        <f t="shared" si="2"/>
        <v>6.2356896054626869</v>
      </c>
    </row>
    <row r="45" spans="4:10" x14ac:dyDescent="0.3">
      <c r="D45" t="s">
        <v>23</v>
      </c>
      <c r="E45" s="5">
        <f t="shared" si="5"/>
        <v>-0.16802104812595431</v>
      </c>
      <c r="F45" s="4">
        <f t="shared" si="5"/>
        <v>3.4814888661537839</v>
      </c>
      <c r="I45" s="5">
        <f t="shared" si="2"/>
        <v>0.16802104812595431</v>
      </c>
      <c r="J45" s="4">
        <f t="shared" si="2"/>
        <v>3.4814888661537839</v>
      </c>
    </row>
    <row r="46" spans="4:10" x14ac:dyDescent="0.3">
      <c r="D46" t="s">
        <v>24</v>
      </c>
      <c r="E46" s="5">
        <f t="shared" si="5"/>
        <v>8.448022847296599E-2</v>
      </c>
      <c r="F46" s="4">
        <f t="shared" si="5"/>
        <v>6.7944958835435916</v>
      </c>
      <c r="I46" s="5">
        <f t="shared" si="2"/>
        <v>8.448022847296599E-2</v>
      </c>
      <c r="J46" s="4">
        <f t="shared" si="2"/>
        <v>6.7944958835435916</v>
      </c>
    </row>
    <row r="47" spans="4:10" x14ac:dyDescent="0.3">
      <c r="D47" t="s">
        <v>25</v>
      </c>
      <c r="E47" s="5">
        <f t="shared" si="5"/>
        <v>-2.8146818724248845E-2</v>
      </c>
      <c r="F47" s="4">
        <f t="shared" si="5"/>
        <v>3.9164849357989429</v>
      </c>
      <c r="I47" s="5">
        <f t="shared" si="2"/>
        <v>2.8146818724248845E-2</v>
      </c>
      <c r="J47" s="4">
        <f t="shared" si="2"/>
        <v>3.9164849357989429</v>
      </c>
    </row>
    <row r="48" spans="4:10" x14ac:dyDescent="0.3">
      <c r="D48" t="s">
        <v>26</v>
      </c>
      <c r="E48" s="5">
        <f t="shared" si="5"/>
        <v>-0.38642299982323713</v>
      </c>
      <c r="F48" s="4">
        <f t="shared" si="5"/>
        <v>3.6682604895705797</v>
      </c>
      <c r="I48" s="5">
        <f t="shared" si="2"/>
        <v>0.38642299982323713</v>
      </c>
      <c r="J48" s="4">
        <f t="shared" si="2"/>
        <v>3.6682604895705797</v>
      </c>
    </row>
    <row r="49" spans="4:10" x14ac:dyDescent="0.3">
      <c r="D49" t="s">
        <v>27</v>
      </c>
      <c r="E49" s="5">
        <f t="shared" si="5"/>
        <v>-3.4448478495150425E-2</v>
      </c>
      <c r="F49" s="4">
        <f t="shared" si="5"/>
        <v>5.1459700967129134</v>
      </c>
      <c r="I49" s="5">
        <f t="shared" si="2"/>
        <v>3.4448478495150425E-2</v>
      </c>
      <c r="J49" s="4">
        <f t="shared" si="2"/>
        <v>5.1459700967129134</v>
      </c>
    </row>
    <row r="50" spans="4:10" x14ac:dyDescent="0.3">
      <c r="D50" t="s">
        <v>28</v>
      </c>
      <c r="E50" s="5">
        <f t="shared" si="5"/>
        <v>0.36986506880099235</v>
      </c>
      <c r="F50" s="4">
        <f t="shared" si="5"/>
        <v>3.6043854113958016</v>
      </c>
      <c r="I50" s="5">
        <f t="shared" si="2"/>
        <v>0.36986506880099235</v>
      </c>
      <c r="J50" s="4">
        <f t="shared" si="2"/>
        <v>3.6043854113958016</v>
      </c>
    </row>
    <row r="51" spans="4:10" x14ac:dyDescent="0.3">
      <c r="D51" t="s">
        <v>29</v>
      </c>
      <c r="E51" s="5">
        <f t="shared" si="5"/>
        <v>-0.44169385504788394</v>
      </c>
      <c r="F51" s="4">
        <f t="shared" si="5"/>
        <v>5.8017190097686484</v>
      </c>
      <c r="I51" s="5">
        <f t="shared" si="2"/>
        <v>0.44169385504788394</v>
      </c>
      <c r="J51" s="4">
        <f t="shared" si="2"/>
        <v>5.8017190097686484</v>
      </c>
    </row>
    <row r="52" spans="4:10" x14ac:dyDescent="0.3">
      <c r="D52" t="s">
        <v>30</v>
      </c>
      <c r="E52" s="5">
        <f t="shared" si="5"/>
        <v>0.20063750980430228</v>
      </c>
      <c r="F52" s="4">
        <f t="shared" si="5"/>
        <v>5.2828638552792677</v>
      </c>
      <c r="I52" s="5">
        <f t="shared" si="2"/>
        <v>0.20063750980430228</v>
      </c>
      <c r="J52" s="4">
        <f t="shared" si="2"/>
        <v>5.2828638552792677</v>
      </c>
    </row>
    <row r="53" spans="4:10" x14ac:dyDescent="0.3">
      <c r="D53" t="s">
        <v>31</v>
      </c>
      <c r="E53" s="5">
        <f>E28-B28</f>
        <v>0.48129953067337894</v>
      </c>
      <c r="F53" s="4">
        <f>F28-C28</f>
        <v>0.90609820747353886</v>
      </c>
      <c r="I53" s="5">
        <f t="shared" si="2"/>
        <v>0.48129953067337894</v>
      </c>
      <c r="J53" s="4">
        <f t="shared" si="2"/>
        <v>0.90609820747353886</v>
      </c>
    </row>
    <row r="54" spans="4:10" x14ac:dyDescent="0.3">
      <c r="D54" t="s">
        <v>32</v>
      </c>
      <c r="E54" s="5">
        <f t="shared" ref="E54:F55" si="6">E29-B29</f>
        <v>-0.58382095080665586</v>
      </c>
      <c r="F54" s="4">
        <f t="shared" si="6"/>
        <v>5.958708973637906</v>
      </c>
      <c r="I54" s="5">
        <f t="shared" si="2"/>
        <v>0.58382095080665586</v>
      </c>
      <c r="J54" s="4">
        <f t="shared" si="2"/>
        <v>5.958708973637906</v>
      </c>
    </row>
    <row r="55" spans="4:10" x14ac:dyDescent="0.3">
      <c r="D55" t="s">
        <v>33</v>
      </c>
      <c r="E55" s="5">
        <f t="shared" si="6"/>
        <v>-7.6101907245355704E-2</v>
      </c>
      <c r="F55" s="4">
        <f t="shared" si="6"/>
        <v>6.4800272243163608</v>
      </c>
      <c r="I55" s="5">
        <f t="shared" si="2"/>
        <v>7.6101907245355704E-2</v>
      </c>
      <c r="J55" s="4">
        <f t="shared" si="2"/>
        <v>6.4800272243163608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0.18612439205840145</v>
      </c>
      <c r="F57" s="5">
        <f>AVERAGE(F38:F55)</f>
        <v>4.5372996097725995</v>
      </c>
      <c r="H57" t="s">
        <v>54</v>
      </c>
      <c r="I57" s="5">
        <f>AVERAGE(I37:I55)</f>
        <v>0.44648960343548333</v>
      </c>
      <c r="J57" s="5">
        <f>AVERAGE(J38:J55)</f>
        <v>4.5372996097725995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1.6132903567090504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6.0328598393660489</v>
      </c>
      <c r="J65" s="4">
        <f>ABS((C13-F13)/C13)*100</f>
        <v>78.10936656024225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4.4883606932327087</v>
      </c>
      <c r="J66" s="4">
        <f>ABS((C14-F14)/C14)*100</f>
        <v>98.488655353865937</v>
      </c>
    </row>
    <row r="67" spans="4:10" x14ac:dyDescent="0.3">
      <c r="E67" s="5"/>
      <c r="F67" s="5"/>
      <c r="H67" t="s">
        <v>18</v>
      </c>
      <c r="I67" s="4">
        <f t="shared" ref="I67:J81" si="7">ABS((B15-E15)/B15)*100</f>
        <v>3.4306180661350423</v>
      </c>
      <c r="J67" s="4">
        <f t="shared" si="7"/>
        <v>67.291217241012973</v>
      </c>
    </row>
    <row r="68" spans="4:10" x14ac:dyDescent="0.3">
      <c r="E68" s="5"/>
      <c r="F68" s="5"/>
      <c r="H68" t="s">
        <v>20</v>
      </c>
      <c r="I68" s="4">
        <f t="shared" si="7"/>
        <v>6.5998869981334281</v>
      </c>
      <c r="J68" s="4">
        <f t="shared" si="7"/>
        <v>38.111614388332391</v>
      </c>
    </row>
    <row r="69" spans="4:10" x14ac:dyDescent="0.3">
      <c r="E69" s="5"/>
      <c r="F69" s="5"/>
      <c r="H69" t="s">
        <v>19</v>
      </c>
      <c r="I69" s="4">
        <f t="shared" si="7"/>
        <v>2.3318737811847496</v>
      </c>
      <c r="J69" s="4">
        <f t="shared" si="7"/>
        <v>73.984485826478377</v>
      </c>
    </row>
    <row r="70" spans="4:10" x14ac:dyDescent="0.3">
      <c r="E70" s="5"/>
      <c r="F70" s="5"/>
      <c r="H70" t="s">
        <v>21</v>
      </c>
      <c r="I70" s="4">
        <f t="shared" si="7"/>
        <v>1.4728547149450624</v>
      </c>
      <c r="J70" s="4">
        <f t="shared" si="7"/>
        <v>35.988199144354894</v>
      </c>
    </row>
    <row r="71" spans="4:10" x14ac:dyDescent="0.3">
      <c r="H71" t="s">
        <v>22</v>
      </c>
      <c r="I71" s="4">
        <f t="shared" si="7"/>
        <v>2.5392281814868247</v>
      </c>
      <c r="J71" s="4">
        <f t="shared" si="7"/>
        <v>54.699031626865668</v>
      </c>
    </row>
    <row r="72" spans="4:10" x14ac:dyDescent="0.3">
      <c r="E72" s="5"/>
      <c r="F72" s="5"/>
      <c r="H72" t="s">
        <v>23</v>
      </c>
      <c r="I72" s="4">
        <f t="shared" si="7"/>
        <v>1.2492271236130432</v>
      </c>
      <c r="J72" s="4">
        <f t="shared" si="7"/>
        <v>25.599182839366058</v>
      </c>
    </row>
    <row r="73" spans="4:10" x14ac:dyDescent="0.3">
      <c r="H73" t="s">
        <v>24</v>
      </c>
      <c r="I73" s="4">
        <f t="shared" si="7"/>
        <v>0.45838431075944652</v>
      </c>
      <c r="J73" s="4">
        <f t="shared" si="7"/>
        <v>102.94690732641807</v>
      </c>
    </row>
    <row r="74" spans="4:10" x14ac:dyDescent="0.3">
      <c r="H74" t="s">
        <v>25</v>
      </c>
      <c r="I74" s="4">
        <f t="shared" si="7"/>
        <v>0.16527785510422105</v>
      </c>
      <c r="J74" s="4">
        <f t="shared" si="7"/>
        <v>39.164849357989425</v>
      </c>
    </row>
    <row r="75" spans="4:10" x14ac:dyDescent="0.3">
      <c r="H75" t="s">
        <v>26</v>
      </c>
      <c r="I75" s="4">
        <f t="shared" si="7"/>
        <v>2.5157747384325337</v>
      </c>
      <c r="J75" s="4">
        <f t="shared" si="7"/>
        <v>25.474031177573469</v>
      </c>
    </row>
    <row r="76" spans="4:10" x14ac:dyDescent="0.3">
      <c r="H76" t="s">
        <v>27</v>
      </c>
      <c r="I76" s="4">
        <f t="shared" si="7"/>
        <v>0.2118602613477886</v>
      </c>
      <c r="J76" s="4">
        <f t="shared" si="7"/>
        <v>50.950198977355576</v>
      </c>
    </row>
    <row r="77" spans="4:10" x14ac:dyDescent="0.3">
      <c r="H77" t="s">
        <v>28</v>
      </c>
      <c r="I77" s="4">
        <f t="shared" si="7"/>
        <v>2.6046835831055803</v>
      </c>
      <c r="J77" s="4">
        <f t="shared" si="7"/>
        <v>25.930830297811518</v>
      </c>
    </row>
    <row r="78" spans="4:10" x14ac:dyDescent="0.3">
      <c r="H78" t="s">
        <v>29</v>
      </c>
      <c r="I78" s="4">
        <f t="shared" si="7"/>
        <v>2.4814261519544041</v>
      </c>
      <c r="J78" s="4">
        <f t="shared" si="7"/>
        <v>70.752670850837191</v>
      </c>
    </row>
    <row r="79" spans="4:10" x14ac:dyDescent="0.3">
      <c r="H79" t="s">
        <v>30</v>
      </c>
      <c r="I79" s="4">
        <f t="shared" si="7"/>
        <v>1.1165136883934463</v>
      </c>
      <c r="J79" s="4">
        <f t="shared" si="7"/>
        <v>77.68917434234217</v>
      </c>
    </row>
    <row r="80" spans="4:10" x14ac:dyDescent="0.3">
      <c r="H80" t="s">
        <v>31</v>
      </c>
      <c r="I80" s="4">
        <f t="shared" si="7"/>
        <v>2.4822049029055129</v>
      </c>
      <c r="J80" s="4">
        <f t="shared" si="7"/>
        <v>10.414921924983206</v>
      </c>
    </row>
    <row r="81" spans="8:10" x14ac:dyDescent="0.3">
      <c r="H81" t="s">
        <v>32</v>
      </c>
      <c r="I81" s="4">
        <f t="shared" si="7"/>
        <v>3.5361656620633299</v>
      </c>
      <c r="J81" s="4">
        <f t="shared" si="7"/>
        <v>57.295278592672169</v>
      </c>
    </row>
    <row r="82" spans="8:10" x14ac:dyDescent="0.3">
      <c r="H82" t="s">
        <v>33</v>
      </c>
      <c r="I82" s="4">
        <f t="shared" ref="I82:J82" si="8">ABS((B30-E30)/B30)*100</f>
        <v>0.4521800787008658</v>
      </c>
      <c r="J82" s="4">
        <f t="shared" si="8"/>
        <v>70.435078525177843</v>
      </c>
    </row>
    <row r="84" spans="8:10" x14ac:dyDescent="0.3">
      <c r="H84" t="s">
        <v>77</v>
      </c>
      <c r="I84" s="4">
        <f>AVERAGE(I64:I82)</f>
        <v>2.409614262503847</v>
      </c>
      <c r="J84" s="4">
        <f>AVERAGE(J65:J82)</f>
        <v>55.740316352982177</v>
      </c>
    </row>
  </sheetData>
  <hyperlinks>
    <hyperlink ref="G1" location="Overview!A1" display="Overview!A1" xr:uid="{CB1A3526-3C9A-4E71-8894-91087766952E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F8777-E058-4B9D-9D1D-4E56131B477F}">
  <dimension ref="A1:L84"/>
  <sheetViews>
    <sheetView workbookViewId="0">
      <selection activeCell="G1" sqref="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1</v>
      </c>
      <c r="G4" s="7" t="s">
        <v>60</v>
      </c>
      <c r="H4" s="7"/>
    </row>
    <row r="5" spans="1:12" x14ac:dyDescent="0.3">
      <c r="G5" t="s">
        <v>103</v>
      </c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26.863823811665398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3015.2073869999999</v>
      </c>
      <c r="L12">
        <v>-2933.3330490667099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24.105022400737056</v>
      </c>
      <c r="F13" s="4">
        <f t="shared" si="1"/>
        <v>4.741573839941406</v>
      </c>
      <c r="H13" t="s">
        <v>35</v>
      </c>
      <c r="I13">
        <v>32</v>
      </c>
      <c r="J13" t="s">
        <v>38</v>
      </c>
      <c r="K13">
        <v>1327.5241759999999</v>
      </c>
      <c r="L13">
        <v>-1158.7898332764601</v>
      </c>
    </row>
    <row r="14" spans="1:12" x14ac:dyDescent="0.3">
      <c r="A14" s="3" t="s">
        <v>93</v>
      </c>
      <c r="B14">
        <v>22.61</v>
      </c>
      <c r="C14">
        <v>3.21</v>
      </c>
      <c r="E14" s="5">
        <f>I14/K14*1000</f>
        <v>23.434968262477753</v>
      </c>
      <c r="F14" s="4">
        <f>(L14/I14-$L$12/$I$12)*2625.4995</f>
        <v>5.9336301778847202</v>
      </c>
      <c r="H14" t="s">
        <v>94</v>
      </c>
      <c r="I14">
        <v>96</v>
      </c>
      <c r="J14" t="s">
        <v>44</v>
      </c>
      <c r="K14">
        <v>4096.4425010000004</v>
      </c>
      <c r="L14">
        <v>-3476.3259129201301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18.200331565981166</v>
      </c>
      <c r="F15" s="4">
        <f t="shared" si="1"/>
        <v>10.988813033998749</v>
      </c>
      <c r="H15" t="s">
        <v>34</v>
      </c>
      <c r="I15">
        <v>48</v>
      </c>
      <c r="J15" t="s">
        <v>37</v>
      </c>
      <c r="K15">
        <v>2637.3145909999998</v>
      </c>
      <c r="L15">
        <v>-1738.07053641691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18.329778272455517</v>
      </c>
      <c r="F16" s="4">
        <f t="shared" si="1"/>
        <v>13.901727611328903</v>
      </c>
      <c r="H16" t="s">
        <v>39</v>
      </c>
      <c r="I16">
        <v>80</v>
      </c>
      <c r="J16" t="s">
        <v>38</v>
      </c>
      <c r="K16">
        <v>4364.4826910000002</v>
      </c>
      <c r="L16">
        <v>-2896.6954697113301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15.228166940971994</v>
      </c>
      <c r="F17" s="4">
        <f t="shared" si="1"/>
        <v>14.820025570601135</v>
      </c>
      <c r="H17" t="s">
        <v>40</v>
      </c>
      <c r="I17">
        <v>64</v>
      </c>
      <c r="J17" t="s">
        <v>38</v>
      </c>
      <c r="K17">
        <v>4202.7382710000002</v>
      </c>
      <c r="L17">
        <v>-2317.3339910497398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18.523157440345106</v>
      </c>
      <c r="F18" s="4">
        <f t="shared" si="1"/>
        <v>10.930243437366221</v>
      </c>
      <c r="H18" t="s">
        <v>41</v>
      </c>
      <c r="I18">
        <v>96</v>
      </c>
      <c r="J18" t="s">
        <v>42</v>
      </c>
      <c r="K18">
        <v>5182.7017239999996</v>
      </c>
      <c r="L18">
        <v>-3476.1432144001301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15.002615174613071</v>
      </c>
      <c r="F19" s="4">
        <f t="shared" si="1"/>
        <v>16.11436474987957</v>
      </c>
      <c r="H19" t="s">
        <v>40</v>
      </c>
      <c r="I19">
        <v>36</v>
      </c>
      <c r="J19" t="s">
        <v>37</v>
      </c>
      <c r="K19">
        <v>2399.5816450000002</v>
      </c>
      <c r="L19">
        <v>-1303.4826224052699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13.275440229108483</v>
      </c>
      <c r="F20" s="4">
        <f t="shared" si="1"/>
        <v>15.536689423167475</v>
      </c>
      <c r="H20" t="s">
        <v>40</v>
      </c>
      <c r="I20">
        <v>192</v>
      </c>
      <c r="J20" t="s">
        <v>43</v>
      </c>
      <c r="K20">
        <v>14462.797216999999</v>
      </c>
      <c r="L20">
        <v>-6951.9495642800903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18.486588025320309</v>
      </c>
      <c r="F21" s="4">
        <f t="shared" si="1"/>
        <v>12.227160049462078</v>
      </c>
      <c r="H21" t="s">
        <v>34</v>
      </c>
      <c r="I21">
        <v>72</v>
      </c>
      <c r="J21" t="s">
        <v>42</v>
      </c>
      <c r="K21">
        <v>3894.7154500000001</v>
      </c>
      <c r="L21">
        <v>-2607.0718449978299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16.949380088698316</v>
      </c>
      <c r="F22" s="4">
        <f t="shared" si="1"/>
        <v>12.704372479791733</v>
      </c>
      <c r="H22" t="s">
        <v>34</v>
      </c>
      <c r="I22">
        <v>64</v>
      </c>
      <c r="J22" t="s">
        <v>44</v>
      </c>
      <c r="K22">
        <v>3775.9493069999999</v>
      </c>
      <c r="L22">
        <v>-2317.3855628736201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14.957626356829103</v>
      </c>
      <c r="F23" s="4">
        <f t="shared" si="1"/>
        <v>16.689920284208643</v>
      </c>
      <c r="H23" t="s">
        <v>40</v>
      </c>
      <c r="I23">
        <v>64</v>
      </c>
      <c r="J23" t="s">
        <v>38</v>
      </c>
      <c r="K23">
        <v>4278.7537590000002</v>
      </c>
      <c r="L23">
        <v>-2317.2884099092098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16.215582991537378</v>
      </c>
      <c r="F24" s="4">
        <f t="shared" si="1"/>
        <v>13.872268032524055</v>
      </c>
      <c r="H24" t="s">
        <v>45</v>
      </c>
      <c r="I24">
        <v>128</v>
      </c>
      <c r="J24" t="s">
        <v>42</v>
      </c>
      <c r="K24">
        <v>7893.6415710000001</v>
      </c>
      <c r="L24">
        <v>-4634.7141877700096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14.561617673200329</v>
      </c>
      <c r="F25" s="4">
        <f t="shared" si="1"/>
        <v>16.017196652999107</v>
      </c>
      <c r="H25" t="s">
        <v>40</v>
      </c>
      <c r="I25">
        <v>34</v>
      </c>
      <c r="J25" t="s">
        <v>37</v>
      </c>
      <c r="K25">
        <v>2334.9054179999998</v>
      </c>
      <c r="L25">
        <v>-1231.0681794792999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17.346348372962311</v>
      </c>
      <c r="F26" s="4">
        <f t="shared" si="1"/>
        <v>12.798284861078638</v>
      </c>
      <c r="H26" t="s">
        <v>40</v>
      </c>
      <c r="I26">
        <v>96</v>
      </c>
      <c r="J26" t="s">
        <v>38</v>
      </c>
      <c r="K26">
        <v>5534.3060070000001</v>
      </c>
      <c r="L26">
        <v>-3476.0749104539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18.14301853262058</v>
      </c>
      <c r="F27" s="4">
        <f t="shared" si="1"/>
        <v>10.949773029718363</v>
      </c>
      <c r="H27" t="s">
        <v>40</v>
      </c>
      <c r="I27">
        <v>96</v>
      </c>
      <c r="J27" t="s">
        <v>44</v>
      </c>
      <c r="K27">
        <v>5291.2915139999996</v>
      </c>
      <c r="L27">
        <v>-3476.1425003109198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19.84418857661106</v>
      </c>
      <c r="F28" s="4">
        <f t="shared" si="1"/>
        <v>8.6922404331970746</v>
      </c>
      <c r="H28" t="s">
        <v>41</v>
      </c>
      <c r="I28">
        <v>168</v>
      </c>
      <c r="J28" t="s">
        <v>44</v>
      </c>
      <c r="K28">
        <v>8465.9546219999993</v>
      </c>
      <c r="L28">
        <v>-6083.3938301426397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15.916688085996997</v>
      </c>
      <c r="F29" s="4">
        <f t="shared" si="1"/>
        <v>15.02114719405218</v>
      </c>
      <c r="H29" t="s">
        <v>40</v>
      </c>
      <c r="I29">
        <v>72</v>
      </c>
      <c r="J29" t="s">
        <v>37</v>
      </c>
      <c r="K29">
        <v>4523.5541219999996</v>
      </c>
      <c r="L29">
        <v>-2606.9952245016502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16.736540502893501</v>
      </c>
      <c r="F30" s="4">
        <f t="shared" si="1"/>
        <v>14.365554925934022</v>
      </c>
      <c r="H30" t="s">
        <v>40</v>
      </c>
      <c r="I30">
        <v>64</v>
      </c>
      <c r="J30" t="s">
        <v>44</v>
      </c>
      <c r="K30">
        <v>3823.96828</v>
      </c>
      <c r="L30">
        <v>-2317.3450693688401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0.34382381166539844</v>
      </c>
      <c r="F37" s="5"/>
      <c r="I37" s="5">
        <f t="shared" ref="I37:J55" si="2">ABS(E37)</f>
        <v>0.34382381166539844</v>
      </c>
      <c r="J37" s="5"/>
    </row>
    <row r="38" spans="4:10" x14ac:dyDescent="0.3">
      <c r="D38" s="3" t="s">
        <v>11</v>
      </c>
      <c r="E38" s="5">
        <f>E13-B13</f>
        <v>0.73502240073705494</v>
      </c>
      <c r="F38" s="4">
        <f>F13-C13</f>
        <v>1.9415738399414062</v>
      </c>
      <c r="I38" s="5">
        <f t="shared" si="2"/>
        <v>0.73502240073705494</v>
      </c>
      <c r="J38" s="4">
        <f t="shared" si="2"/>
        <v>1.9415738399414062</v>
      </c>
    </row>
    <row r="39" spans="4:10" x14ac:dyDescent="0.3">
      <c r="D39" s="3" t="s">
        <v>93</v>
      </c>
      <c r="E39" s="5">
        <f>E14-B14</f>
        <v>0.82496826247775346</v>
      </c>
      <c r="F39" s="4">
        <f>F14-C14</f>
        <v>2.7236301778847203</v>
      </c>
      <c r="I39" s="5">
        <f t="shared" si="2"/>
        <v>0.82496826247775346</v>
      </c>
      <c r="J39" s="4">
        <f t="shared" si="2"/>
        <v>2.7236301778847203</v>
      </c>
    </row>
    <row r="40" spans="4:10" x14ac:dyDescent="0.3">
      <c r="D40" t="s">
        <v>18</v>
      </c>
      <c r="E40" s="5">
        <f t="shared" ref="E40:F52" si="3">E15-B15</f>
        <v>0.40033156598116548</v>
      </c>
      <c r="F40" s="4">
        <f t="shared" si="3"/>
        <v>3.7888130339987489</v>
      </c>
      <c r="I40" s="5">
        <f t="shared" si="2"/>
        <v>0.40033156598116548</v>
      </c>
      <c r="J40" s="4">
        <f t="shared" si="2"/>
        <v>3.7888130339987489</v>
      </c>
    </row>
    <row r="41" spans="4:10" x14ac:dyDescent="0.3">
      <c r="D41" t="s">
        <v>20</v>
      </c>
      <c r="E41" s="5">
        <f t="shared" si="3"/>
        <v>1.0397782724555178</v>
      </c>
      <c r="F41" s="4">
        <f t="shared" si="3"/>
        <v>3.0017276113289029</v>
      </c>
      <c r="I41" s="5">
        <f t="shared" si="2"/>
        <v>1.0397782724555178</v>
      </c>
      <c r="J41" s="4">
        <f t="shared" si="2"/>
        <v>3.0017276113289029</v>
      </c>
    </row>
    <row r="42" spans="4:10" x14ac:dyDescent="0.3">
      <c r="D42" t="s">
        <v>19</v>
      </c>
      <c r="E42" s="5">
        <f t="shared" si="3"/>
        <v>-0.37183305902800612</v>
      </c>
      <c r="F42" s="4">
        <f t="shared" si="3"/>
        <v>5.5200255706011347</v>
      </c>
      <c r="I42" s="5">
        <f t="shared" si="2"/>
        <v>0.37183305902800612</v>
      </c>
      <c r="J42" s="4">
        <f t="shared" si="2"/>
        <v>5.5200255706011347</v>
      </c>
    </row>
    <row r="43" spans="4:10" x14ac:dyDescent="0.3">
      <c r="D43" t="s">
        <v>21</v>
      </c>
      <c r="E43" s="5">
        <f t="shared" si="3"/>
        <v>0.24315744034510445</v>
      </c>
      <c r="F43" s="4">
        <f t="shared" si="3"/>
        <v>2.1302434373662198</v>
      </c>
      <c r="I43" s="5">
        <f t="shared" si="2"/>
        <v>0.24315744034510445</v>
      </c>
      <c r="J43" s="4">
        <f t="shared" si="2"/>
        <v>2.1302434373662198</v>
      </c>
    </row>
    <row r="44" spans="4:10" x14ac:dyDescent="0.3">
      <c r="D44" t="s">
        <v>22</v>
      </c>
      <c r="E44" s="5">
        <f t="shared" si="3"/>
        <v>-0.39738482538692921</v>
      </c>
      <c r="F44" s="4">
        <f t="shared" si="3"/>
        <v>4.7143647498795698</v>
      </c>
      <c r="I44" s="5">
        <f t="shared" si="2"/>
        <v>0.39738482538692921</v>
      </c>
      <c r="J44" s="4">
        <f t="shared" si="2"/>
        <v>4.7143647498795698</v>
      </c>
    </row>
    <row r="45" spans="4:10" x14ac:dyDescent="0.3">
      <c r="D45" t="s">
        <v>23</v>
      </c>
      <c r="E45" s="5">
        <f t="shared" si="3"/>
        <v>-0.17455977089151631</v>
      </c>
      <c r="F45" s="4">
        <f t="shared" si="3"/>
        <v>1.9366894231674756</v>
      </c>
      <c r="I45" s="5">
        <f t="shared" si="2"/>
        <v>0.17455977089151631</v>
      </c>
      <c r="J45" s="4">
        <f t="shared" si="2"/>
        <v>1.9366894231674756</v>
      </c>
    </row>
    <row r="46" spans="4:10" x14ac:dyDescent="0.3">
      <c r="D46" t="s">
        <v>24</v>
      </c>
      <c r="E46" s="5">
        <f t="shared" si="3"/>
        <v>5.6588025320309043E-2</v>
      </c>
      <c r="F46" s="4">
        <f t="shared" si="3"/>
        <v>5.6271600494620788</v>
      </c>
      <c r="I46" s="5">
        <f t="shared" si="2"/>
        <v>5.6588025320309043E-2</v>
      </c>
      <c r="J46" s="4">
        <f t="shared" si="2"/>
        <v>5.6271600494620788</v>
      </c>
    </row>
    <row r="47" spans="4:10" x14ac:dyDescent="0.3">
      <c r="D47" t="s">
        <v>25</v>
      </c>
      <c r="E47" s="5">
        <f t="shared" si="3"/>
        <v>-8.0619911301685221E-2</v>
      </c>
      <c r="F47" s="4">
        <f t="shared" si="3"/>
        <v>2.7043724797917328</v>
      </c>
      <c r="I47" s="5">
        <f t="shared" si="2"/>
        <v>8.0619911301685221E-2</v>
      </c>
      <c r="J47" s="4">
        <f t="shared" si="2"/>
        <v>2.7043724797917328</v>
      </c>
    </row>
    <row r="48" spans="4:10" x14ac:dyDescent="0.3">
      <c r="D48" t="s">
        <v>26</v>
      </c>
      <c r="E48" s="5">
        <f t="shared" si="3"/>
        <v>-0.40237364317089686</v>
      </c>
      <c r="F48" s="4">
        <f t="shared" si="3"/>
        <v>2.2899202842086428</v>
      </c>
      <c r="I48" s="5">
        <f t="shared" si="2"/>
        <v>0.40237364317089686</v>
      </c>
      <c r="J48" s="4">
        <f t="shared" si="2"/>
        <v>2.2899202842086428</v>
      </c>
    </row>
    <row r="49" spans="4:10" x14ac:dyDescent="0.3">
      <c r="D49" t="s">
        <v>27</v>
      </c>
      <c r="E49" s="5">
        <f t="shared" si="3"/>
        <v>-4.4417008462623642E-2</v>
      </c>
      <c r="F49" s="4">
        <f t="shared" si="3"/>
        <v>3.772268032524055</v>
      </c>
      <c r="I49" s="5">
        <f t="shared" si="2"/>
        <v>4.4417008462623642E-2</v>
      </c>
      <c r="J49" s="4">
        <f t="shared" si="2"/>
        <v>3.772268032524055</v>
      </c>
    </row>
    <row r="50" spans="4:10" x14ac:dyDescent="0.3">
      <c r="D50" t="s">
        <v>28</v>
      </c>
      <c r="E50" s="5">
        <f t="shared" si="3"/>
        <v>0.36161767320033</v>
      </c>
      <c r="F50" s="4">
        <f t="shared" si="3"/>
        <v>2.1171966529991071</v>
      </c>
      <c r="I50" s="5">
        <f t="shared" si="2"/>
        <v>0.36161767320033</v>
      </c>
      <c r="J50" s="4">
        <f t="shared" si="2"/>
        <v>2.1171966529991071</v>
      </c>
    </row>
    <row r="51" spans="4:10" x14ac:dyDescent="0.3">
      <c r="D51" t="s">
        <v>29</v>
      </c>
      <c r="E51" s="5">
        <f t="shared" si="3"/>
        <v>-0.45365162703769002</v>
      </c>
      <c r="F51" s="4">
        <f t="shared" si="3"/>
        <v>4.5982848610786391</v>
      </c>
      <c r="I51" s="5">
        <f t="shared" si="2"/>
        <v>0.45365162703769002</v>
      </c>
      <c r="J51" s="4">
        <f t="shared" si="2"/>
        <v>4.5982848610786391</v>
      </c>
    </row>
    <row r="52" spans="4:10" x14ac:dyDescent="0.3">
      <c r="D52" t="s">
        <v>30</v>
      </c>
      <c r="E52" s="5">
        <f t="shared" si="3"/>
        <v>0.17301853262058131</v>
      </c>
      <c r="F52" s="4">
        <f t="shared" si="3"/>
        <v>4.1497730297183635</v>
      </c>
      <c r="I52" s="5">
        <f t="shared" si="2"/>
        <v>0.17301853262058131</v>
      </c>
      <c r="J52" s="4">
        <f t="shared" si="2"/>
        <v>4.1497730297183635</v>
      </c>
    </row>
    <row r="53" spans="4:10" x14ac:dyDescent="0.3">
      <c r="D53" t="s">
        <v>31</v>
      </c>
      <c r="E53" s="5">
        <f>E28-B28</f>
        <v>0.4541885766110596</v>
      </c>
      <c r="F53" s="4">
        <f>F28-C28</f>
        <v>-7.7595668029246667E-3</v>
      </c>
      <c r="I53" s="5">
        <f t="shared" si="2"/>
        <v>0.4541885766110596</v>
      </c>
      <c r="J53" s="4">
        <f t="shared" si="2"/>
        <v>7.7595668029246667E-3</v>
      </c>
    </row>
    <row r="54" spans="4:10" x14ac:dyDescent="0.3">
      <c r="D54" t="s">
        <v>32</v>
      </c>
      <c r="E54" s="5">
        <f t="shared" ref="E54:F55" si="4">E29-B29</f>
        <v>-0.59331191400300476</v>
      </c>
      <c r="F54" s="4">
        <f t="shared" si="4"/>
        <v>4.6211471940521793</v>
      </c>
      <c r="I54" s="5">
        <f t="shared" si="2"/>
        <v>0.59331191400300476</v>
      </c>
      <c r="J54" s="4">
        <f t="shared" si="2"/>
        <v>4.6211471940521793</v>
      </c>
    </row>
    <row r="55" spans="4:10" x14ac:dyDescent="0.3">
      <c r="D55" t="s">
        <v>33</v>
      </c>
      <c r="E55" s="5">
        <f t="shared" si="4"/>
        <v>-9.345949710649748E-2</v>
      </c>
      <c r="F55" s="4">
        <f t="shared" si="4"/>
        <v>5.165554925934023</v>
      </c>
      <c r="I55" s="5">
        <f t="shared" si="2"/>
        <v>9.345949710649748E-2</v>
      </c>
      <c r="J55" s="4">
        <f t="shared" si="2"/>
        <v>5.165554925934023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0.10636227921186447</v>
      </c>
      <c r="F57" s="5">
        <f>AVERAGE(F38:F55)</f>
        <v>3.3774992103963375</v>
      </c>
      <c r="H57" t="s">
        <v>54</v>
      </c>
      <c r="I57" s="5">
        <f>AVERAGE(I37:I55)</f>
        <v>0.38126872725279598</v>
      </c>
      <c r="J57" s="5">
        <f>AVERAGE(J38:J55)</f>
        <v>3.3783613844855513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1.2964698780746549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3.145153618900534</v>
      </c>
      <c r="J65" s="4">
        <f>ABS((C13-F13)/C13)*100</f>
        <v>69.341922855050228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3.6486875828295156</v>
      </c>
      <c r="J66" s="4">
        <f>ABS((C14-F14)/C14)*100</f>
        <v>84.848292145941443</v>
      </c>
    </row>
    <row r="67" spans="4:10" x14ac:dyDescent="0.3">
      <c r="E67" s="5"/>
      <c r="F67" s="5"/>
      <c r="H67" t="s">
        <v>18</v>
      </c>
      <c r="I67" s="4">
        <f t="shared" ref="I67:J82" si="5">ABS((B15-E15)/B15)*100</f>
        <v>2.2490537414672218</v>
      </c>
      <c r="J67" s="4">
        <f t="shared" si="5"/>
        <v>52.622403249982618</v>
      </c>
    </row>
    <row r="68" spans="4:10" x14ac:dyDescent="0.3">
      <c r="E68" s="5"/>
      <c r="F68" s="5"/>
      <c r="H68" t="s">
        <v>20</v>
      </c>
      <c r="I68" s="4">
        <f t="shared" si="5"/>
        <v>6.013755190604499</v>
      </c>
      <c r="J68" s="4">
        <f t="shared" si="5"/>
        <v>27.538785425035805</v>
      </c>
    </row>
    <row r="69" spans="4:10" x14ac:dyDescent="0.3">
      <c r="E69" s="5"/>
      <c r="F69" s="5"/>
      <c r="H69" t="s">
        <v>19</v>
      </c>
      <c r="I69" s="4">
        <f t="shared" si="5"/>
        <v>2.3835452501795267</v>
      </c>
      <c r="J69" s="4">
        <f t="shared" si="5"/>
        <v>59.355113662377789</v>
      </c>
    </row>
    <row r="70" spans="4:10" x14ac:dyDescent="0.3">
      <c r="E70" s="5"/>
      <c r="F70" s="5"/>
      <c r="H70" t="s">
        <v>21</v>
      </c>
      <c r="I70" s="4">
        <f t="shared" si="5"/>
        <v>1.3301829340541818</v>
      </c>
      <c r="J70" s="4">
        <f t="shared" si="5"/>
        <v>24.207311788252493</v>
      </c>
    </row>
    <row r="71" spans="4:10" x14ac:dyDescent="0.3">
      <c r="H71" t="s">
        <v>22</v>
      </c>
      <c r="I71" s="4">
        <f t="shared" si="5"/>
        <v>2.5804209440709691</v>
      </c>
      <c r="J71" s="4">
        <f t="shared" si="5"/>
        <v>41.354076753329558</v>
      </c>
    </row>
    <row r="72" spans="4:10" x14ac:dyDescent="0.3">
      <c r="E72" s="5"/>
      <c r="F72" s="5"/>
      <c r="H72" t="s">
        <v>23</v>
      </c>
      <c r="I72" s="4">
        <f t="shared" si="5"/>
        <v>1.2978421627622032</v>
      </c>
      <c r="J72" s="4">
        <f t="shared" si="5"/>
        <v>14.240363405643203</v>
      </c>
    </row>
    <row r="73" spans="4:10" x14ac:dyDescent="0.3">
      <c r="H73" t="s">
        <v>24</v>
      </c>
      <c r="I73" s="4">
        <f t="shared" si="5"/>
        <v>0.30704300228056997</v>
      </c>
      <c r="J73" s="4">
        <f t="shared" si="5"/>
        <v>85.260000749425444</v>
      </c>
    </row>
    <row r="74" spans="4:10" x14ac:dyDescent="0.3">
      <c r="H74" t="s">
        <v>25</v>
      </c>
      <c r="I74" s="4">
        <f t="shared" si="5"/>
        <v>0.4733993617245168</v>
      </c>
      <c r="J74" s="4">
        <f t="shared" si="5"/>
        <v>27.043724797917328</v>
      </c>
    </row>
    <row r="75" spans="4:10" x14ac:dyDescent="0.3">
      <c r="H75" t="s">
        <v>26</v>
      </c>
      <c r="I75" s="4">
        <f t="shared" si="5"/>
        <v>2.6196200727271934</v>
      </c>
      <c r="J75" s="4">
        <f t="shared" si="5"/>
        <v>15.902224195893352</v>
      </c>
    </row>
    <row r="76" spans="4:10" x14ac:dyDescent="0.3">
      <c r="H76" t="s">
        <v>27</v>
      </c>
      <c r="I76" s="4">
        <f t="shared" si="5"/>
        <v>0.27316733371847257</v>
      </c>
      <c r="J76" s="4">
        <f t="shared" si="5"/>
        <v>37.349188440832229</v>
      </c>
    </row>
    <row r="77" spans="4:10" x14ac:dyDescent="0.3">
      <c r="H77" t="s">
        <v>28</v>
      </c>
      <c r="I77" s="4">
        <f t="shared" si="5"/>
        <v>2.5466033323966903</v>
      </c>
      <c r="J77" s="4">
        <f t="shared" si="5"/>
        <v>15.231630597115878</v>
      </c>
    </row>
    <row r="78" spans="4:10" x14ac:dyDescent="0.3">
      <c r="H78" t="s">
        <v>29</v>
      </c>
      <c r="I78" s="4">
        <f t="shared" si="5"/>
        <v>2.5486046462791574</v>
      </c>
      <c r="J78" s="4">
        <f t="shared" si="5"/>
        <v>56.076644647300476</v>
      </c>
    </row>
    <row r="79" spans="4:10" x14ac:dyDescent="0.3">
      <c r="H79" t="s">
        <v>30</v>
      </c>
      <c r="I79" s="4">
        <f t="shared" si="5"/>
        <v>0.96281876806110911</v>
      </c>
      <c r="J79" s="4">
        <f t="shared" si="5"/>
        <v>61.026073966446525</v>
      </c>
    </row>
    <row r="80" spans="4:10" x14ac:dyDescent="0.3">
      <c r="H80" t="s">
        <v>31</v>
      </c>
      <c r="I80" s="4">
        <f t="shared" si="5"/>
        <v>2.3423856452349643</v>
      </c>
      <c r="J80" s="4">
        <f t="shared" si="5"/>
        <v>8.9190423022122614E-2</v>
      </c>
    </row>
    <row r="81" spans="8:10" x14ac:dyDescent="0.3">
      <c r="H81" t="s">
        <v>32</v>
      </c>
      <c r="I81" s="4">
        <f t="shared" si="5"/>
        <v>3.5936518110418212</v>
      </c>
      <c r="J81" s="4">
        <f t="shared" si="5"/>
        <v>44.434107635117108</v>
      </c>
    </row>
    <row r="82" spans="8:10" x14ac:dyDescent="0.3">
      <c r="H82" t="s">
        <v>33</v>
      </c>
      <c r="I82" s="4">
        <f t="shared" si="5"/>
        <v>0.55531489665179734</v>
      </c>
      <c r="J82" s="4">
        <f t="shared" si="5"/>
        <v>56.14733615145677</v>
      </c>
    </row>
    <row r="84" spans="8:10" x14ac:dyDescent="0.3">
      <c r="H84" t="s">
        <v>77</v>
      </c>
      <c r="I84" s="4">
        <f>AVERAGE(I64:I82)</f>
        <v>2.1140905354241899</v>
      </c>
      <c r="J84" s="4">
        <f>AVERAGE(J65:J82)</f>
        <v>42.892688382785579</v>
      </c>
    </row>
  </sheetData>
  <hyperlinks>
    <hyperlink ref="G1" location="Overview!A1" display="Overview!A1" xr:uid="{20745687-3BC9-4783-9BE4-613566E40C44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8EC81-2A6B-4979-A56B-F4D8C0D621FC}">
  <dimension ref="A1:L84"/>
  <sheetViews>
    <sheetView workbookViewId="0">
      <selection activeCell="G1" sqref="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1</v>
      </c>
      <c r="G4" s="7" t="s">
        <v>61</v>
      </c>
      <c r="H4" s="7"/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27.262585333962033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2971.1048679999999</v>
      </c>
      <c r="L12">
        <v>-2934.2560438983101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25.110976942463779</v>
      </c>
      <c r="F13" s="4">
        <f t="shared" si="1"/>
        <v>5.6303157973214892</v>
      </c>
      <c r="H13" t="s">
        <v>35</v>
      </c>
      <c r="I13">
        <v>32</v>
      </c>
      <c r="J13" t="s">
        <v>38</v>
      </c>
      <c r="K13">
        <v>1274.3430920000001</v>
      </c>
      <c r="L13">
        <v>-1159.1436410834599</v>
      </c>
    </row>
    <row r="14" spans="1:12" x14ac:dyDescent="0.3">
      <c r="A14" s="3" t="s">
        <v>93</v>
      </c>
      <c r="B14">
        <v>22.61</v>
      </c>
      <c r="C14">
        <v>3.21</v>
      </c>
      <c r="E14" s="5">
        <f>I14/K14*1000</f>
        <v>24.036065720017803</v>
      </c>
      <c r="F14" s="4">
        <f>(L14/I14-$L$12/$I$12)*2625.4995</f>
        <v>7.8343133116170307</v>
      </c>
      <c r="H14" t="s">
        <v>94</v>
      </c>
      <c r="I14">
        <v>96</v>
      </c>
      <c r="J14" t="s">
        <v>44</v>
      </c>
      <c r="K14">
        <v>3993.9980660000001</v>
      </c>
      <c r="L14">
        <v>-3477.35033524746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18.541308905995272</v>
      </c>
      <c r="F15" s="4">
        <f t="shared" si="1"/>
        <v>14.435713786541225</v>
      </c>
      <c r="H15" t="s">
        <v>34</v>
      </c>
      <c r="I15">
        <v>48</v>
      </c>
      <c r="J15" t="s">
        <v>37</v>
      </c>
      <c r="K15">
        <v>2588.8139959999999</v>
      </c>
      <c r="L15">
        <v>-1738.5544792660301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18.961374320031489</v>
      </c>
      <c r="F16" s="4">
        <f t="shared" si="1"/>
        <v>18.193408227735411</v>
      </c>
      <c r="H16" t="s">
        <v>39</v>
      </c>
      <c r="I16">
        <v>80</v>
      </c>
      <c r="J16" t="s">
        <v>38</v>
      </c>
      <c r="K16">
        <v>4219.1034600000003</v>
      </c>
      <c r="L16">
        <v>-2897.47630035259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15.540803968652778</v>
      </c>
      <c r="F17" s="4">
        <f t="shared" si="1"/>
        <v>19.094650471626483</v>
      </c>
      <c r="H17" t="s">
        <v>40</v>
      </c>
      <c r="I17">
        <v>64</v>
      </c>
      <c r="J17" t="s">
        <v>38</v>
      </c>
      <c r="K17">
        <v>4118.1910619999999</v>
      </c>
      <c r="L17">
        <v>-2317.9590713182201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18.951823173019328</v>
      </c>
      <c r="F18" s="4">
        <f t="shared" si="1"/>
        <v>14.416515989802514</v>
      </c>
      <c r="H18" t="s">
        <v>41</v>
      </c>
      <c r="I18">
        <v>96</v>
      </c>
      <c r="J18" t="s">
        <v>42</v>
      </c>
      <c r="K18">
        <v>5065.4757129999998</v>
      </c>
      <c r="L18">
        <v>-3477.1096604893401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15.102457741418652</v>
      </c>
      <c r="F19" s="4">
        <f t="shared" si="1"/>
        <v>21.663172933354829</v>
      </c>
      <c r="H19" t="s">
        <v>40</v>
      </c>
      <c r="I19">
        <v>36</v>
      </c>
      <c r="J19" t="s">
        <v>37</v>
      </c>
      <c r="K19">
        <v>2383.7179759999999</v>
      </c>
      <c r="L19">
        <v>-1303.81675886722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13.346212600881763</v>
      </c>
      <c r="F20" s="4">
        <f t="shared" si="1"/>
        <v>20.939600167086457</v>
      </c>
      <c r="H20" t="s">
        <v>40</v>
      </c>
      <c r="I20">
        <v>192</v>
      </c>
      <c r="J20" t="s">
        <v>43</v>
      </c>
      <c r="K20">
        <v>14386.103814</v>
      </c>
      <c r="L20">
        <v>-6953.74229473585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18.768864522190828</v>
      </c>
      <c r="F21" s="4">
        <f t="shared" si="1"/>
        <v>16.115852218300518</v>
      </c>
      <c r="H21" t="s">
        <v>34</v>
      </c>
      <c r="I21">
        <v>72</v>
      </c>
      <c r="J21" t="s">
        <v>42</v>
      </c>
      <c r="K21">
        <v>3836.140429</v>
      </c>
      <c r="L21">
        <v>-2607.7856438694798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17.160047595912388</v>
      </c>
      <c r="F22" s="4">
        <f t="shared" si="1"/>
        <v>16.776271522574667</v>
      </c>
      <c r="H22" t="s">
        <v>34</v>
      </c>
      <c r="I22">
        <v>64</v>
      </c>
      <c r="J22" t="s">
        <v>44</v>
      </c>
      <c r="K22">
        <v>3729.5933850000001</v>
      </c>
      <c r="L22">
        <v>-2318.01558485126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15.05128993028258</v>
      </c>
      <c r="F23" s="4">
        <f t="shared" si="1"/>
        <v>21.472979154482498</v>
      </c>
      <c r="H23" t="s">
        <v>40</v>
      </c>
      <c r="I23">
        <v>64</v>
      </c>
      <c r="J23" t="s">
        <v>38</v>
      </c>
      <c r="K23">
        <v>4252.127246</v>
      </c>
      <c r="L23">
        <v>-2317.9010964316499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16.321902247481962</v>
      </c>
      <c r="F24" s="4">
        <f t="shared" si="1"/>
        <v>18.821337346534445</v>
      </c>
      <c r="H24" t="s">
        <v>45</v>
      </c>
      <c r="I24">
        <v>128</v>
      </c>
      <c r="J24" t="s">
        <v>42</v>
      </c>
      <c r="K24">
        <v>7842.2231709999996</v>
      </c>
      <c r="L24">
        <v>-4635.9314673695098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14.627746253361687</v>
      </c>
      <c r="F25" s="4">
        <f t="shared" si="1"/>
        <v>21.240188419213883</v>
      </c>
      <c r="H25" t="s">
        <v>40</v>
      </c>
      <c r="I25">
        <v>34</v>
      </c>
      <c r="J25" t="s">
        <v>37</v>
      </c>
      <c r="K25">
        <v>2324.3498629999999</v>
      </c>
      <c r="L25">
        <v>-1231.3879720999601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17.46436329722475</v>
      </c>
      <c r="F26" s="4">
        <f t="shared" si="1"/>
        <v>17.045358628565506</v>
      </c>
      <c r="H26" t="s">
        <v>40</v>
      </c>
      <c r="I26">
        <v>96</v>
      </c>
      <c r="J26" t="s">
        <v>38</v>
      </c>
      <c r="K26">
        <v>5496.9080960000001</v>
      </c>
      <c r="L26">
        <v>-3477.0135382492399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18.355061940301798</v>
      </c>
      <c r="F27" s="4">
        <f t="shared" si="1"/>
        <v>14.856192635889025</v>
      </c>
      <c r="H27" t="s">
        <v>40</v>
      </c>
      <c r="I27">
        <v>96</v>
      </c>
      <c r="J27" t="s">
        <v>44</v>
      </c>
      <c r="K27">
        <v>5230.1648619999996</v>
      </c>
      <c r="L27">
        <v>-3477.0935839454201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20.113040690468505</v>
      </c>
      <c r="F28" s="4">
        <f t="shared" si="1"/>
        <v>11.885051019444226</v>
      </c>
      <c r="H28" t="s">
        <v>41</v>
      </c>
      <c r="I28">
        <v>168</v>
      </c>
      <c r="J28" t="s">
        <v>44</v>
      </c>
      <c r="K28">
        <v>8352.7897439999997</v>
      </c>
      <c r="L28">
        <v>-6085.1038887914101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16.023253422503622</v>
      </c>
      <c r="F29" s="4">
        <f t="shared" si="1"/>
        <v>19.577505571157815</v>
      </c>
      <c r="H29" t="s">
        <v>40</v>
      </c>
      <c r="I29">
        <v>72</v>
      </c>
      <c r="J29" t="s">
        <v>37</v>
      </c>
      <c r="K29">
        <v>4493.4694659999996</v>
      </c>
      <c r="L29">
        <v>-2607.69071372708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16.991073349617547</v>
      </c>
      <c r="F30" s="4">
        <f t="shared" si="1"/>
        <v>19.020221828477908</v>
      </c>
      <c r="H30" t="s">
        <v>40</v>
      </c>
      <c r="I30">
        <v>64</v>
      </c>
      <c r="J30" t="s">
        <v>44</v>
      </c>
      <c r="K30">
        <v>3766.6837569999998</v>
      </c>
      <c r="L30">
        <v>-2317.9608856141899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0.74258533396203319</v>
      </c>
      <c r="F37" s="5"/>
      <c r="I37" s="5">
        <f t="shared" ref="I37:J55" si="2">ABS(E37)</f>
        <v>0.74258533396203319</v>
      </c>
      <c r="J37" s="5"/>
    </row>
    <row r="38" spans="4:10" x14ac:dyDescent="0.3">
      <c r="D38" s="3" t="s">
        <v>11</v>
      </c>
      <c r="E38" s="5">
        <f>E13-B13</f>
        <v>1.740976942463778</v>
      </c>
      <c r="F38" s="4">
        <f>F13-C13</f>
        <v>2.8303157973214894</v>
      </c>
      <c r="I38" s="5">
        <f t="shared" si="2"/>
        <v>1.740976942463778</v>
      </c>
      <c r="J38" s="4">
        <f t="shared" si="2"/>
        <v>2.8303157973214894</v>
      </c>
    </row>
    <row r="39" spans="4:10" x14ac:dyDescent="0.3">
      <c r="D39" s="3" t="s">
        <v>93</v>
      </c>
      <c r="E39" s="5">
        <f>E14-B14</f>
        <v>1.4260657200178031</v>
      </c>
      <c r="F39" s="4">
        <f>F14-C14</f>
        <v>4.6243133116170307</v>
      </c>
      <c r="I39" s="5">
        <f t="shared" ref="I39" si="3">ABS(E39)</f>
        <v>1.4260657200178031</v>
      </c>
      <c r="J39" s="4">
        <f t="shared" ref="J39" si="4">ABS(F39)</f>
        <v>4.6243133116170307</v>
      </c>
    </row>
    <row r="40" spans="4:10" x14ac:dyDescent="0.3">
      <c r="D40" t="s">
        <v>18</v>
      </c>
      <c r="E40" s="5">
        <f t="shared" ref="E40:F52" si="5">E15-B15</f>
        <v>0.74130890599527177</v>
      </c>
      <c r="F40" s="4">
        <f t="shared" si="5"/>
        <v>7.2357137865412247</v>
      </c>
      <c r="I40" s="5">
        <f t="shared" si="2"/>
        <v>0.74130890599527177</v>
      </c>
      <c r="J40" s="4">
        <f t="shared" si="2"/>
        <v>7.2357137865412247</v>
      </c>
    </row>
    <row r="41" spans="4:10" x14ac:dyDescent="0.3">
      <c r="D41" t="s">
        <v>20</v>
      </c>
      <c r="E41" s="5">
        <f t="shared" si="5"/>
        <v>1.6713743200314894</v>
      </c>
      <c r="F41" s="4">
        <f t="shared" si="5"/>
        <v>7.2934082277354104</v>
      </c>
      <c r="I41" s="5">
        <f t="shared" si="2"/>
        <v>1.6713743200314894</v>
      </c>
      <c r="J41" s="4">
        <f t="shared" si="2"/>
        <v>7.2934082277354104</v>
      </c>
    </row>
    <row r="42" spans="4:10" x14ac:dyDescent="0.3">
      <c r="D42" t="s">
        <v>19</v>
      </c>
      <c r="E42" s="5">
        <f t="shared" si="5"/>
        <v>-5.9196031347221734E-2</v>
      </c>
      <c r="F42" s="4">
        <f t="shared" si="5"/>
        <v>9.7946504716264826</v>
      </c>
      <c r="I42" s="5">
        <f t="shared" si="2"/>
        <v>5.9196031347221734E-2</v>
      </c>
      <c r="J42" s="4">
        <f t="shared" si="2"/>
        <v>9.7946504716264826</v>
      </c>
    </row>
    <row r="43" spans="4:10" x14ac:dyDescent="0.3">
      <c r="D43" t="s">
        <v>21</v>
      </c>
      <c r="E43" s="5">
        <f t="shared" si="5"/>
        <v>0.6718231730193267</v>
      </c>
      <c r="F43" s="4">
        <f t="shared" si="5"/>
        <v>5.6165159898025134</v>
      </c>
      <c r="I43" s="5">
        <f t="shared" si="2"/>
        <v>0.6718231730193267</v>
      </c>
      <c r="J43" s="4">
        <f t="shared" si="2"/>
        <v>5.6165159898025134</v>
      </c>
    </row>
    <row r="44" spans="4:10" x14ac:dyDescent="0.3">
      <c r="D44" t="s">
        <v>22</v>
      </c>
      <c r="E44" s="5">
        <f t="shared" si="5"/>
        <v>-0.29754225858134831</v>
      </c>
      <c r="F44" s="4">
        <f t="shared" si="5"/>
        <v>10.263172933354829</v>
      </c>
      <c r="I44" s="5">
        <f t="shared" si="2"/>
        <v>0.29754225858134831</v>
      </c>
      <c r="J44" s="4">
        <f t="shared" si="2"/>
        <v>10.263172933354829</v>
      </c>
    </row>
    <row r="45" spans="4:10" x14ac:dyDescent="0.3">
      <c r="D45" t="s">
        <v>23</v>
      </c>
      <c r="E45" s="5">
        <f t="shared" si="5"/>
        <v>-0.10378739911823587</v>
      </c>
      <c r="F45" s="4">
        <f t="shared" si="5"/>
        <v>7.3396001670864575</v>
      </c>
      <c r="I45" s="5">
        <f t="shared" si="2"/>
        <v>0.10378739911823587</v>
      </c>
      <c r="J45" s="4">
        <f t="shared" si="2"/>
        <v>7.3396001670864575</v>
      </c>
    </row>
    <row r="46" spans="4:10" x14ac:dyDescent="0.3">
      <c r="D46" t="s">
        <v>24</v>
      </c>
      <c r="E46" s="5">
        <f t="shared" si="5"/>
        <v>0.33886452219082841</v>
      </c>
      <c r="F46" s="4">
        <f t="shared" si="5"/>
        <v>9.5158522183005179</v>
      </c>
      <c r="I46" s="5">
        <f t="shared" si="2"/>
        <v>0.33886452219082841</v>
      </c>
      <c r="J46" s="4">
        <f t="shared" si="2"/>
        <v>9.5158522183005179</v>
      </c>
    </row>
    <row r="47" spans="4:10" x14ac:dyDescent="0.3">
      <c r="D47" t="s">
        <v>25</v>
      </c>
      <c r="E47" s="5">
        <f t="shared" si="5"/>
        <v>0.13004759591238724</v>
      </c>
      <c r="F47" s="4">
        <f t="shared" si="5"/>
        <v>6.7762715225746675</v>
      </c>
      <c r="I47" s="5">
        <f t="shared" si="2"/>
        <v>0.13004759591238724</v>
      </c>
      <c r="J47" s="4">
        <f t="shared" si="2"/>
        <v>6.7762715225746675</v>
      </c>
    </row>
    <row r="48" spans="4:10" x14ac:dyDescent="0.3">
      <c r="D48" t="s">
        <v>26</v>
      </c>
      <c r="E48" s="5">
        <f t="shared" si="5"/>
        <v>-0.30871006971741899</v>
      </c>
      <c r="F48" s="4">
        <f t="shared" si="5"/>
        <v>7.072979154482498</v>
      </c>
      <c r="I48" s="5">
        <f t="shared" si="2"/>
        <v>0.30871006971741899</v>
      </c>
      <c r="J48" s="4">
        <f t="shared" si="2"/>
        <v>7.072979154482498</v>
      </c>
    </row>
    <row r="49" spans="4:10" x14ac:dyDescent="0.3">
      <c r="D49" t="s">
        <v>27</v>
      </c>
      <c r="E49" s="5">
        <f t="shared" si="5"/>
        <v>6.190224748196016E-2</v>
      </c>
      <c r="F49" s="4">
        <f t="shared" si="5"/>
        <v>8.7213373465344457</v>
      </c>
      <c r="I49" s="5">
        <f t="shared" si="2"/>
        <v>6.190224748196016E-2</v>
      </c>
      <c r="J49" s="4">
        <f t="shared" si="2"/>
        <v>8.7213373465344457</v>
      </c>
    </row>
    <row r="50" spans="4:10" x14ac:dyDescent="0.3">
      <c r="D50" t="s">
        <v>28</v>
      </c>
      <c r="E50" s="5">
        <f t="shared" si="5"/>
        <v>0.42774625336168803</v>
      </c>
      <c r="F50" s="4">
        <f t="shared" si="5"/>
        <v>7.3401884192138827</v>
      </c>
      <c r="I50" s="5">
        <f t="shared" si="2"/>
        <v>0.42774625336168803</v>
      </c>
      <c r="J50" s="4">
        <f t="shared" si="2"/>
        <v>7.3401884192138827</v>
      </c>
    </row>
    <row r="51" spans="4:10" x14ac:dyDescent="0.3">
      <c r="D51" t="s">
        <v>29</v>
      </c>
      <c r="E51" s="5">
        <f t="shared" si="5"/>
        <v>-0.33563670277525048</v>
      </c>
      <c r="F51" s="4">
        <f t="shared" si="5"/>
        <v>8.8453586285655064</v>
      </c>
      <c r="I51" s="5">
        <f t="shared" si="2"/>
        <v>0.33563670277525048</v>
      </c>
      <c r="J51" s="4">
        <f t="shared" si="2"/>
        <v>8.8453586285655064</v>
      </c>
    </row>
    <row r="52" spans="4:10" x14ac:dyDescent="0.3">
      <c r="D52" t="s">
        <v>30</v>
      </c>
      <c r="E52" s="5">
        <f t="shared" si="5"/>
        <v>0.38506194030179941</v>
      </c>
      <c r="F52" s="4">
        <f t="shared" si="5"/>
        <v>8.0561926358890261</v>
      </c>
      <c r="I52" s="5">
        <f t="shared" si="2"/>
        <v>0.38506194030179941</v>
      </c>
      <c r="J52" s="4">
        <f t="shared" si="2"/>
        <v>8.0561926358890261</v>
      </c>
    </row>
    <row r="53" spans="4:10" x14ac:dyDescent="0.3">
      <c r="D53" t="s">
        <v>31</v>
      </c>
      <c r="E53" s="5">
        <f>E28-B28</f>
        <v>0.72304069046850472</v>
      </c>
      <c r="F53" s="4">
        <f>F28-C28</f>
        <v>3.1850510194442272</v>
      </c>
      <c r="I53" s="5">
        <f t="shared" si="2"/>
        <v>0.72304069046850472</v>
      </c>
      <c r="J53" s="4">
        <f t="shared" si="2"/>
        <v>3.1850510194442272</v>
      </c>
    </row>
    <row r="54" spans="4:10" x14ac:dyDescent="0.3">
      <c r="D54" t="s">
        <v>32</v>
      </c>
      <c r="E54" s="5">
        <f t="shared" ref="E54:F55" si="6">E29-B29</f>
        <v>-0.48674657749637973</v>
      </c>
      <c r="F54" s="4">
        <f t="shared" si="6"/>
        <v>9.1775055711578144</v>
      </c>
      <c r="I54" s="5">
        <f t="shared" si="2"/>
        <v>0.48674657749637973</v>
      </c>
      <c r="J54" s="4">
        <f t="shared" si="2"/>
        <v>9.1775055711578144</v>
      </c>
    </row>
    <row r="55" spans="4:10" x14ac:dyDescent="0.3">
      <c r="D55" t="s">
        <v>33</v>
      </c>
      <c r="E55" s="5">
        <f t="shared" si="6"/>
        <v>0.16107334961754916</v>
      </c>
      <c r="F55" s="4">
        <f t="shared" si="6"/>
        <v>9.8202218284779086</v>
      </c>
      <c r="I55" s="5">
        <f t="shared" si="2"/>
        <v>0.16107334961754916</v>
      </c>
      <c r="J55" s="4">
        <f t="shared" si="2"/>
        <v>9.8202218284779086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0.40159220819939812</v>
      </c>
      <c r="F57" s="5">
        <f>AVERAGE(F38:F55)</f>
        <v>7.4171471683181061</v>
      </c>
      <c r="H57" t="s">
        <v>54</v>
      </c>
      <c r="I57" s="5">
        <f>AVERAGE(I37:I55)</f>
        <v>0.5691310544136986</v>
      </c>
      <c r="J57" s="5">
        <f>AVERAGE(J38:J55)</f>
        <v>7.4171471683181061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2.8000955277603063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7.4496232026691391</v>
      </c>
      <c r="J65" s="4">
        <f>ABS((C13-F13)/C13)*100</f>
        <v>101.08270704719607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6.3072344980884694</v>
      </c>
      <c r="J66" s="4">
        <f>ABS((C14-F14)/C14)*100</f>
        <v>144.059604723272</v>
      </c>
    </row>
    <row r="67" spans="4:10" x14ac:dyDescent="0.3">
      <c r="E67" s="5"/>
      <c r="F67" s="5"/>
      <c r="H67" t="s">
        <v>18</v>
      </c>
      <c r="I67" s="4">
        <f t="shared" ref="I67:J81" si="7">ABS((B15-E15)/B15)*100</f>
        <v>4.1646567752543353</v>
      </c>
      <c r="J67" s="4">
        <f t="shared" si="7"/>
        <v>100.49602481307257</v>
      </c>
    </row>
    <row r="68" spans="4:10" x14ac:dyDescent="0.3">
      <c r="E68" s="5"/>
      <c r="F68" s="5"/>
      <c r="H68" t="s">
        <v>20</v>
      </c>
      <c r="I68" s="4">
        <f t="shared" si="7"/>
        <v>9.6667109313562154</v>
      </c>
      <c r="J68" s="4">
        <f t="shared" si="7"/>
        <v>66.912002089315692</v>
      </c>
    </row>
    <row r="69" spans="4:10" x14ac:dyDescent="0.3">
      <c r="E69" s="5"/>
      <c r="F69" s="5"/>
      <c r="H69" t="s">
        <v>19</v>
      </c>
      <c r="I69" s="4">
        <f t="shared" si="7"/>
        <v>0.37946173940526751</v>
      </c>
      <c r="J69" s="4">
        <f t="shared" si="7"/>
        <v>105.31882227555356</v>
      </c>
    </row>
    <row r="70" spans="4:10" x14ac:dyDescent="0.3">
      <c r="E70" s="5"/>
      <c r="F70" s="5"/>
      <c r="H70" t="s">
        <v>21</v>
      </c>
      <c r="I70" s="4">
        <f t="shared" si="7"/>
        <v>3.6751814716593363</v>
      </c>
      <c r="J70" s="4">
        <f t="shared" si="7"/>
        <v>63.824045338664924</v>
      </c>
    </row>
    <row r="71" spans="4:10" x14ac:dyDescent="0.3">
      <c r="H71" t="s">
        <v>22</v>
      </c>
      <c r="I71" s="4">
        <f t="shared" si="7"/>
        <v>1.9320925881905735</v>
      </c>
      <c r="J71" s="4">
        <f t="shared" si="7"/>
        <v>90.027832748726567</v>
      </c>
    </row>
    <row r="72" spans="4:10" x14ac:dyDescent="0.3">
      <c r="E72" s="5"/>
      <c r="F72" s="5"/>
      <c r="H72" t="s">
        <v>23</v>
      </c>
      <c r="I72" s="4">
        <f t="shared" si="7"/>
        <v>0.77165352504264595</v>
      </c>
      <c r="J72" s="4">
        <f t="shared" si="7"/>
        <v>53.967648287400429</v>
      </c>
    </row>
    <row r="73" spans="4:10" x14ac:dyDescent="0.3">
      <c r="H73" t="s">
        <v>24</v>
      </c>
      <c r="I73" s="4">
        <f t="shared" si="7"/>
        <v>1.8386572012524602</v>
      </c>
      <c r="J73" s="4">
        <f t="shared" si="7"/>
        <v>144.17957906515937</v>
      </c>
    </row>
    <row r="74" spans="4:10" x14ac:dyDescent="0.3">
      <c r="H74" t="s">
        <v>25</v>
      </c>
      <c r="I74" s="4">
        <f t="shared" si="7"/>
        <v>0.76363826137631963</v>
      </c>
      <c r="J74" s="4">
        <f t="shared" si="7"/>
        <v>67.762715225746675</v>
      </c>
    </row>
    <row r="75" spans="4:10" x14ac:dyDescent="0.3">
      <c r="H75" t="s">
        <v>26</v>
      </c>
      <c r="I75" s="4">
        <f t="shared" si="7"/>
        <v>2.0098311830561135</v>
      </c>
      <c r="J75" s="4">
        <f t="shared" si="7"/>
        <v>49.117910795017345</v>
      </c>
    </row>
    <row r="76" spans="4:10" x14ac:dyDescent="0.3">
      <c r="H76" t="s">
        <v>27</v>
      </c>
      <c r="I76" s="4">
        <f t="shared" si="7"/>
        <v>0.38070262904034535</v>
      </c>
      <c r="J76" s="4">
        <f t="shared" si="7"/>
        <v>86.349874718162837</v>
      </c>
    </row>
    <row r="77" spans="4:10" x14ac:dyDescent="0.3">
      <c r="H77" t="s">
        <v>28</v>
      </c>
      <c r="I77" s="4">
        <f t="shared" si="7"/>
        <v>3.0122975588851273</v>
      </c>
      <c r="J77" s="4">
        <f t="shared" si="7"/>
        <v>52.807110929596277</v>
      </c>
    </row>
    <row r="78" spans="4:10" x14ac:dyDescent="0.3">
      <c r="H78" t="s">
        <v>29</v>
      </c>
      <c r="I78" s="4">
        <f t="shared" si="7"/>
        <v>1.8855994537935419</v>
      </c>
      <c r="J78" s="4">
        <f t="shared" si="7"/>
        <v>107.87022717762812</v>
      </c>
    </row>
    <row r="79" spans="4:10" x14ac:dyDescent="0.3">
      <c r="H79" t="s">
        <v>30</v>
      </c>
      <c r="I79" s="4">
        <f t="shared" si="7"/>
        <v>2.1428043422470755</v>
      </c>
      <c r="J79" s="4">
        <f t="shared" si="7"/>
        <v>118.47342111601509</v>
      </c>
    </row>
    <row r="80" spans="4:10" x14ac:dyDescent="0.3">
      <c r="H80" t="s">
        <v>31</v>
      </c>
      <c r="I80" s="4">
        <f t="shared" si="7"/>
        <v>3.7289360003532992</v>
      </c>
      <c r="J80" s="4">
        <f t="shared" si="7"/>
        <v>36.609781832692271</v>
      </c>
    </row>
    <row r="81" spans="8:10" x14ac:dyDescent="0.3">
      <c r="H81" t="s">
        <v>32</v>
      </c>
      <c r="I81" s="4">
        <f t="shared" si="7"/>
        <v>2.9481924742360976</v>
      </c>
      <c r="J81" s="4">
        <f t="shared" si="7"/>
        <v>88.245245876517444</v>
      </c>
    </row>
    <row r="82" spans="8:10" x14ac:dyDescent="0.3">
      <c r="H82" t="s">
        <v>33</v>
      </c>
      <c r="I82" s="4">
        <f t="shared" ref="I82:J82" si="8">ABS((B30-E30)/B30)*100</f>
        <v>0.95706090087670326</v>
      </c>
      <c r="J82" s="4">
        <f t="shared" si="8"/>
        <v>106.74154161389031</v>
      </c>
    </row>
    <row r="84" spans="8:10" x14ac:dyDescent="0.3">
      <c r="H84" t="s">
        <v>77</v>
      </c>
      <c r="I84" s="4">
        <f>AVERAGE(I64:I82)</f>
        <v>2.9902331718180726</v>
      </c>
      <c r="J84" s="4">
        <f>AVERAGE(J65:J82)</f>
        <v>87.991449759645974</v>
      </c>
    </row>
  </sheetData>
  <hyperlinks>
    <hyperlink ref="G1" location="Overview!A1" display="Overview!A1" xr:uid="{62466062-C6A4-4DCC-83F4-BC68CBC06423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2899B-E06B-4237-A5EC-0C2A8577E4A3}">
  <dimension ref="A1:L84"/>
  <sheetViews>
    <sheetView workbookViewId="0">
      <selection activeCell="G1" sqref="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1</v>
      </c>
      <c r="G4" s="7" t="s">
        <v>86</v>
      </c>
      <c r="H4" s="7"/>
    </row>
    <row r="5" spans="1:12" x14ac:dyDescent="0.3">
      <c r="G5" t="s">
        <v>88</v>
      </c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26.446455766623384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3062.7922589999998</v>
      </c>
      <c r="L12">
        <v>-2933.9213495643198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23.97131874261537</v>
      </c>
      <c r="F13" s="4">
        <f t="shared" si="1"/>
        <v>3.2843309828724445</v>
      </c>
      <c r="H13" t="s">
        <v>35</v>
      </c>
      <c r="I13">
        <v>32</v>
      </c>
      <c r="J13" t="s">
        <v>38</v>
      </c>
      <c r="K13">
        <v>1334.928643</v>
      </c>
      <c r="L13">
        <v>-1159.04000939253</v>
      </c>
    </row>
    <row r="14" spans="1:12" x14ac:dyDescent="0.3">
      <c r="A14" s="3" t="s">
        <v>93</v>
      </c>
      <c r="B14">
        <v>22.61</v>
      </c>
      <c r="C14">
        <v>3.21</v>
      </c>
      <c r="E14" s="5">
        <f>I14/K14*1000</f>
        <v>23.096013842226363</v>
      </c>
      <c r="F14" s="4">
        <f>(L14/I14-$L$12/$I$12)*2625.4995</f>
        <v>4.317465147703099</v>
      </c>
      <c r="H14" t="s">
        <v>94</v>
      </c>
      <c r="I14">
        <v>96</v>
      </c>
      <c r="J14" t="s">
        <v>44</v>
      </c>
      <c r="K14">
        <v>4156.5614159999996</v>
      </c>
      <c r="L14">
        <v>-3477.0822521735099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18.04804921991791</v>
      </c>
      <c r="F15" s="4">
        <f t="shared" si="1"/>
        <v>9.517375007753385</v>
      </c>
      <c r="H15" t="s">
        <v>34</v>
      </c>
      <c r="I15">
        <v>48</v>
      </c>
      <c r="J15" t="s">
        <v>37</v>
      </c>
      <c r="K15">
        <v>2659.567215</v>
      </c>
      <c r="L15">
        <v>-1738.4460601104399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17.811875688677944</v>
      </c>
      <c r="F16" s="4">
        <f t="shared" si="1"/>
        <v>12.377320814644648</v>
      </c>
      <c r="H16" t="s">
        <v>39</v>
      </c>
      <c r="I16">
        <v>80</v>
      </c>
      <c r="J16" t="s">
        <v>38</v>
      </c>
      <c r="K16">
        <v>4491.3854890000002</v>
      </c>
      <c r="L16">
        <v>-2897.3229565131001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15.325782802748934</v>
      </c>
      <c r="F17" s="4">
        <f t="shared" si="1"/>
        <v>13.042524179074661</v>
      </c>
      <c r="H17" t="s">
        <v>40</v>
      </c>
      <c r="I17">
        <v>64</v>
      </c>
      <c r="J17" t="s">
        <v>38</v>
      </c>
      <c r="K17">
        <v>4175.9693989999996</v>
      </c>
      <c r="L17">
        <v>-2317.8421500044501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18.327301334190768</v>
      </c>
      <c r="F18" s="4">
        <f t="shared" si="1"/>
        <v>9.5911869655252531</v>
      </c>
      <c r="H18" t="s">
        <v>41</v>
      </c>
      <c r="I18">
        <v>96</v>
      </c>
      <c r="J18" t="s">
        <v>42</v>
      </c>
      <c r="K18">
        <v>5238.0870619999996</v>
      </c>
      <c r="L18">
        <v>-3476.8894213256999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14.99584450777672</v>
      </c>
      <c r="F19" s="4">
        <f t="shared" si="1"/>
        <v>14.300374494806233</v>
      </c>
      <c r="H19" t="s">
        <v>40</v>
      </c>
      <c r="I19">
        <v>36</v>
      </c>
      <c r="J19" t="s">
        <v>37</v>
      </c>
      <c r="K19">
        <v>2400.6650629999999</v>
      </c>
      <c r="L19">
        <v>-1303.7689621407901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13.193179822137106</v>
      </c>
      <c r="F20" s="4">
        <f t="shared" si="1"/>
        <v>14.176790505168439</v>
      </c>
      <c r="H20" t="s">
        <v>40</v>
      </c>
      <c r="I20">
        <v>192</v>
      </c>
      <c r="J20" t="s">
        <v>43</v>
      </c>
      <c r="K20">
        <v>14552.973778</v>
      </c>
      <c r="L20">
        <v>-6953.44350231726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18.303964870412351</v>
      </c>
      <c r="F21" s="4">
        <f t="shared" si="1"/>
        <v>10.765038567180122</v>
      </c>
      <c r="H21" t="s">
        <v>34</v>
      </c>
      <c r="I21">
        <v>72</v>
      </c>
      <c r="J21" t="s">
        <v>42</v>
      </c>
      <c r="K21">
        <v>3933.5739830000002</v>
      </c>
      <c r="L21">
        <v>-2607.6348750472498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16.885099137906014</v>
      </c>
      <c r="F22" s="4">
        <f t="shared" si="1"/>
        <v>11.497527731349795</v>
      </c>
      <c r="H22" t="s">
        <v>34</v>
      </c>
      <c r="I22">
        <v>64</v>
      </c>
      <c r="J22" t="s">
        <v>44</v>
      </c>
      <c r="K22">
        <v>3790.3242070000001</v>
      </c>
      <c r="L22">
        <v>-2317.87981132286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14.899678541391053</v>
      </c>
      <c r="F23" s="4">
        <f t="shared" si="1"/>
        <v>15.193822463937892</v>
      </c>
      <c r="H23" t="s">
        <v>40</v>
      </c>
      <c r="I23">
        <v>64</v>
      </c>
      <c r="J23" t="s">
        <v>38</v>
      </c>
      <c r="K23">
        <v>4295.3946839999999</v>
      </c>
      <c r="L23">
        <v>-2317.7897092821299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16.027852990557939</v>
      </c>
      <c r="F24" s="4">
        <f t="shared" si="1"/>
        <v>12.433433600170952</v>
      </c>
      <c r="H24" t="s">
        <v>45</v>
      </c>
      <c r="I24">
        <v>128</v>
      </c>
      <c r="J24" t="s">
        <v>42</v>
      </c>
      <c r="K24">
        <v>7986.0977059999996</v>
      </c>
      <c r="L24">
        <v>-4635.7139947752103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14.45766707144846</v>
      </c>
      <c r="F25" s="4">
        <f t="shared" si="1"/>
        <v>14.640836532318206</v>
      </c>
      <c r="H25" t="s">
        <v>40</v>
      </c>
      <c r="I25">
        <v>34</v>
      </c>
      <c r="J25" t="s">
        <v>37</v>
      </c>
      <c r="K25">
        <v>2351.6933840000002</v>
      </c>
      <c r="L25">
        <v>-1231.3329441779199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17.249809497955411</v>
      </c>
      <c r="F26" s="4">
        <f t="shared" si="1"/>
        <v>11.047505276311501</v>
      </c>
      <c r="H26" t="s">
        <v>40</v>
      </c>
      <c r="I26">
        <v>96</v>
      </c>
      <c r="J26" t="s">
        <v>38</v>
      </c>
      <c r="K26">
        <v>5565.2788520000004</v>
      </c>
      <c r="L26">
        <v>-3476.83617181724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17.958793936793374</v>
      </c>
      <c r="F27" s="4">
        <f t="shared" si="1"/>
        <v>9.6676377157522282</v>
      </c>
      <c r="H27" t="s">
        <v>40</v>
      </c>
      <c r="I27">
        <v>96</v>
      </c>
      <c r="J27" t="s">
        <v>44</v>
      </c>
      <c r="K27">
        <v>5345.5705509999998</v>
      </c>
      <c r="L27">
        <v>-3476.8866259444699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19.511431357055052</v>
      </c>
      <c r="F28" s="4">
        <f t="shared" si="1"/>
        <v>7.4974013703064069</v>
      </c>
      <c r="H28" t="s">
        <v>41</v>
      </c>
      <c r="I28">
        <v>168</v>
      </c>
      <c r="J28" t="s">
        <v>44</v>
      </c>
      <c r="K28">
        <v>8610.3370340000001</v>
      </c>
      <c r="L28">
        <v>-6084.6904641042001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16.29615404160149</v>
      </c>
      <c r="F29" s="4">
        <f t="shared" si="1"/>
        <v>12.82883228880671</v>
      </c>
      <c r="H29" t="s">
        <v>40</v>
      </c>
      <c r="I29">
        <v>72</v>
      </c>
      <c r="J29" t="s">
        <v>37</v>
      </c>
      <c r="K29">
        <v>4418.220386</v>
      </c>
      <c r="L29">
        <v>-2607.57827890318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16.661864743281818</v>
      </c>
      <c r="F30" s="4">
        <f t="shared" si="1"/>
        <v>12.866457612799321</v>
      </c>
      <c r="H30" t="s">
        <v>40</v>
      </c>
      <c r="I30">
        <v>64</v>
      </c>
      <c r="J30" t="s">
        <v>44</v>
      </c>
      <c r="K30">
        <v>3841.1066820000001</v>
      </c>
      <c r="L30">
        <v>-2317.8464418583399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-7.3544233376615864E-2</v>
      </c>
      <c r="F37" s="5"/>
      <c r="I37" s="5">
        <f t="shared" ref="I37:J55" si="2">ABS(E37)</f>
        <v>7.3544233376615864E-2</v>
      </c>
      <c r="J37" s="5"/>
    </row>
    <row r="38" spans="4:10" x14ac:dyDescent="0.3">
      <c r="D38" s="3" t="s">
        <v>11</v>
      </c>
      <c r="E38" s="5">
        <f>E13-B13</f>
        <v>0.60131874261536922</v>
      </c>
      <c r="F38" s="4">
        <f>F13-C13</f>
        <v>0.48433098287244469</v>
      </c>
      <c r="I38" s="5">
        <f t="shared" si="2"/>
        <v>0.60131874261536922</v>
      </c>
      <c r="J38" s="4">
        <f t="shared" si="2"/>
        <v>0.48433098287244469</v>
      </c>
    </row>
    <row r="39" spans="4:10" x14ac:dyDescent="0.3">
      <c r="D39" s="3" t="s">
        <v>93</v>
      </c>
      <c r="E39" s="5">
        <f>E14-B14</f>
        <v>0.48601384222636312</v>
      </c>
      <c r="F39" s="4">
        <f>F14-C14</f>
        <v>1.107465147703099</v>
      </c>
      <c r="I39" s="5">
        <f t="shared" ref="I39" si="3">ABS(E39)</f>
        <v>0.48601384222636312</v>
      </c>
      <c r="J39" s="4">
        <f t="shared" ref="J39" si="4">ABS(F39)</f>
        <v>1.107465147703099</v>
      </c>
    </row>
    <row r="40" spans="4:10" x14ac:dyDescent="0.3">
      <c r="D40" t="s">
        <v>18</v>
      </c>
      <c r="E40" s="5">
        <f t="shared" ref="E40:F52" si="5">E15-B15</f>
        <v>0.24804921991790962</v>
      </c>
      <c r="F40" s="4">
        <f t="shared" si="5"/>
        <v>2.3173750077533848</v>
      </c>
      <c r="I40" s="5">
        <f t="shared" si="2"/>
        <v>0.24804921991790962</v>
      </c>
      <c r="J40" s="4">
        <f t="shared" si="2"/>
        <v>2.3173750077533848</v>
      </c>
    </row>
    <row r="41" spans="4:10" x14ac:dyDescent="0.3">
      <c r="D41" t="s">
        <v>20</v>
      </c>
      <c r="E41" s="5">
        <f t="shared" si="5"/>
        <v>0.52187568867794454</v>
      </c>
      <c r="F41" s="4">
        <f t="shared" si="5"/>
        <v>1.4773208146446475</v>
      </c>
      <c r="I41" s="5">
        <f t="shared" si="2"/>
        <v>0.52187568867794454</v>
      </c>
      <c r="J41" s="4">
        <f t="shared" si="2"/>
        <v>1.4773208146446475</v>
      </c>
    </row>
    <row r="42" spans="4:10" x14ac:dyDescent="0.3">
      <c r="D42" t="s">
        <v>19</v>
      </c>
      <c r="E42" s="5">
        <f t="shared" si="5"/>
        <v>-0.27421719725106541</v>
      </c>
      <c r="F42" s="4">
        <f t="shared" si="5"/>
        <v>3.7425241790746604</v>
      </c>
      <c r="I42" s="5">
        <f t="shared" si="2"/>
        <v>0.27421719725106541</v>
      </c>
      <c r="J42" s="4">
        <f t="shared" si="2"/>
        <v>3.7425241790746604</v>
      </c>
    </row>
    <row r="43" spans="4:10" x14ac:dyDescent="0.3">
      <c r="D43" t="s">
        <v>21</v>
      </c>
      <c r="E43" s="5">
        <f t="shared" si="5"/>
        <v>4.7301334190766653E-2</v>
      </c>
      <c r="F43" s="4">
        <f t="shared" si="5"/>
        <v>0.79118696552525236</v>
      </c>
      <c r="I43" s="5">
        <f t="shared" si="2"/>
        <v>4.7301334190766653E-2</v>
      </c>
      <c r="J43" s="4">
        <f t="shared" si="2"/>
        <v>0.79118696552525236</v>
      </c>
    </row>
    <row r="44" spans="4:10" x14ac:dyDescent="0.3">
      <c r="D44" t="s">
        <v>22</v>
      </c>
      <c r="E44" s="5">
        <f t="shared" si="5"/>
        <v>-0.40415549222328018</v>
      </c>
      <c r="F44" s="4">
        <f t="shared" si="5"/>
        <v>2.9003744948062327</v>
      </c>
      <c r="I44" s="5">
        <f t="shared" si="2"/>
        <v>0.40415549222328018</v>
      </c>
      <c r="J44" s="4">
        <f t="shared" si="2"/>
        <v>2.9003744948062327</v>
      </c>
    </row>
    <row r="45" spans="4:10" x14ac:dyDescent="0.3">
      <c r="D45" t="s">
        <v>23</v>
      </c>
      <c r="E45" s="5">
        <f t="shared" si="5"/>
        <v>-0.25682017786289357</v>
      </c>
      <c r="F45" s="4">
        <f t="shared" si="5"/>
        <v>0.57679050516843944</v>
      </c>
      <c r="I45" s="5">
        <f t="shared" si="2"/>
        <v>0.25682017786289357</v>
      </c>
      <c r="J45" s="4">
        <f t="shared" si="2"/>
        <v>0.57679050516843944</v>
      </c>
    </row>
    <row r="46" spans="4:10" x14ac:dyDescent="0.3">
      <c r="D46" t="s">
        <v>24</v>
      </c>
      <c r="E46" s="5">
        <f t="shared" si="5"/>
        <v>-0.12603512958764895</v>
      </c>
      <c r="F46" s="4">
        <f t="shared" si="5"/>
        <v>4.1650385671801224</v>
      </c>
      <c r="I46" s="5">
        <f t="shared" si="2"/>
        <v>0.12603512958764895</v>
      </c>
      <c r="J46" s="4">
        <f t="shared" si="2"/>
        <v>4.1650385671801224</v>
      </c>
    </row>
    <row r="47" spans="4:10" x14ac:dyDescent="0.3">
      <c r="D47" t="s">
        <v>25</v>
      </c>
      <c r="E47" s="5">
        <f t="shared" si="5"/>
        <v>-0.14490086209398712</v>
      </c>
      <c r="F47" s="4">
        <f t="shared" si="5"/>
        <v>1.4975277313497948</v>
      </c>
      <c r="I47" s="5">
        <f t="shared" si="2"/>
        <v>0.14490086209398712</v>
      </c>
      <c r="J47" s="4">
        <f t="shared" si="2"/>
        <v>1.4975277313497948</v>
      </c>
    </row>
    <row r="48" spans="4:10" x14ac:dyDescent="0.3">
      <c r="D48" t="s">
        <v>26</v>
      </c>
      <c r="E48" s="5">
        <f t="shared" si="5"/>
        <v>-0.4603214586089468</v>
      </c>
      <c r="F48" s="4">
        <f t="shared" si="5"/>
        <v>0.79382246393789124</v>
      </c>
      <c r="I48" s="5">
        <f t="shared" si="2"/>
        <v>0.4603214586089468</v>
      </c>
      <c r="J48" s="4">
        <f t="shared" si="2"/>
        <v>0.79382246393789124</v>
      </c>
    </row>
    <row r="49" spans="4:10" x14ac:dyDescent="0.3">
      <c r="D49" t="s">
        <v>27</v>
      </c>
      <c r="E49" s="5">
        <f t="shared" si="5"/>
        <v>-0.23214700944206257</v>
      </c>
      <c r="F49" s="4">
        <f t="shared" si="5"/>
        <v>2.3334336001709524</v>
      </c>
      <c r="I49" s="5">
        <f t="shared" si="2"/>
        <v>0.23214700944206257</v>
      </c>
      <c r="J49" s="4">
        <f t="shared" si="2"/>
        <v>2.3334336001709524</v>
      </c>
    </row>
    <row r="50" spans="4:10" x14ac:dyDescent="0.3">
      <c r="D50" t="s">
        <v>28</v>
      </c>
      <c r="E50" s="5">
        <f t="shared" si="5"/>
        <v>0.25766707144846102</v>
      </c>
      <c r="F50" s="4">
        <f t="shared" si="5"/>
        <v>0.74083653231820534</v>
      </c>
      <c r="I50" s="5">
        <f t="shared" si="2"/>
        <v>0.25766707144846102</v>
      </c>
      <c r="J50" s="4">
        <f t="shared" si="2"/>
        <v>0.74083653231820534</v>
      </c>
    </row>
    <row r="51" spans="4:10" x14ac:dyDescent="0.3">
      <c r="D51" t="s">
        <v>29</v>
      </c>
      <c r="E51" s="5">
        <f t="shared" si="5"/>
        <v>-0.55019050204458964</v>
      </c>
      <c r="F51" s="4">
        <f t="shared" si="5"/>
        <v>2.8475052763115016</v>
      </c>
      <c r="I51" s="5">
        <f t="shared" si="2"/>
        <v>0.55019050204458964</v>
      </c>
      <c r="J51" s="4">
        <f t="shared" si="2"/>
        <v>2.8475052763115016</v>
      </c>
    </row>
    <row r="52" spans="4:10" x14ac:dyDescent="0.3">
      <c r="D52" t="s">
        <v>30</v>
      </c>
      <c r="E52" s="5">
        <f t="shared" si="5"/>
        <v>-1.1206063206625316E-2</v>
      </c>
      <c r="F52" s="4">
        <f t="shared" si="5"/>
        <v>2.8676377157522284</v>
      </c>
      <c r="I52" s="5">
        <f t="shared" si="2"/>
        <v>1.1206063206625316E-2</v>
      </c>
      <c r="J52" s="4">
        <f t="shared" si="2"/>
        <v>2.8676377157522284</v>
      </c>
    </row>
    <row r="53" spans="4:10" x14ac:dyDescent="0.3">
      <c r="D53" t="s">
        <v>31</v>
      </c>
      <c r="E53" s="5">
        <f>E28-B28</f>
        <v>0.12143135705505159</v>
      </c>
      <c r="F53" s="4">
        <f>F28-C28</f>
        <v>-1.2025986296935924</v>
      </c>
      <c r="I53" s="5">
        <f t="shared" si="2"/>
        <v>0.12143135705505159</v>
      </c>
      <c r="J53" s="4">
        <f t="shared" si="2"/>
        <v>1.2025986296935924</v>
      </c>
    </row>
    <row r="54" spans="4:10" x14ac:dyDescent="0.3">
      <c r="D54" t="s">
        <v>32</v>
      </c>
      <c r="E54" s="5">
        <f t="shared" ref="E54:F55" si="6">E29-B29</f>
        <v>-0.21384595839851173</v>
      </c>
      <c r="F54" s="4">
        <f t="shared" si="6"/>
        <v>2.42883228880671</v>
      </c>
      <c r="I54" s="5">
        <f t="shared" si="2"/>
        <v>0.21384595839851173</v>
      </c>
      <c r="J54" s="4">
        <f t="shared" si="2"/>
        <v>2.42883228880671</v>
      </c>
    </row>
    <row r="55" spans="4:10" x14ac:dyDescent="0.3">
      <c r="D55" t="s">
        <v>33</v>
      </c>
      <c r="E55" s="5">
        <f t="shared" si="6"/>
        <v>-0.16813525671818041</v>
      </c>
      <c r="F55" s="4">
        <f t="shared" si="6"/>
        <v>3.6664576127993218</v>
      </c>
      <c r="I55" s="5">
        <f t="shared" si="2"/>
        <v>0.16813525671818041</v>
      </c>
      <c r="J55" s="4">
        <f t="shared" si="2"/>
        <v>3.6664576127993218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-3.3255899193817988E-2</v>
      </c>
      <c r="F57" s="5">
        <f>AVERAGE(F38:F55)</f>
        <v>1.8631034031378499</v>
      </c>
      <c r="H57" t="s">
        <v>54</v>
      </c>
      <c r="I57" s="5">
        <f>AVERAGE(I37:I55)</f>
        <v>0.27364087352348809</v>
      </c>
      <c r="J57" s="5">
        <f>AVERAGE(J38:J55)</f>
        <v>1.9967254731038042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0.2773161137881443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2.5730369816661067</v>
      </c>
      <c r="J65" s="4">
        <f>ABS((C13-F13)/C13)*100</f>
        <v>17.297535102587311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2.1495525971975371</v>
      </c>
      <c r="J66" s="4">
        <f>ABS((C14-F14)/C14)*100</f>
        <v>34.500471891062276</v>
      </c>
    </row>
    <row r="67" spans="4:10" x14ac:dyDescent="0.3">
      <c r="E67" s="5"/>
      <c r="F67" s="5"/>
      <c r="H67" t="s">
        <v>18</v>
      </c>
      <c r="I67" s="4">
        <f t="shared" ref="I67:J81" si="7">ABS((B15-E15)/B15)*100</f>
        <v>1.3935349433590427</v>
      </c>
      <c r="J67" s="4">
        <f t="shared" si="7"/>
        <v>32.185763996574792</v>
      </c>
    </row>
    <row r="68" spans="4:10" x14ac:dyDescent="0.3">
      <c r="E68" s="5"/>
      <c r="F68" s="5"/>
      <c r="H68" t="s">
        <v>20</v>
      </c>
      <c r="I68" s="4">
        <f t="shared" si="7"/>
        <v>3.0183671988313741</v>
      </c>
      <c r="J68" s="4">
        <f t="shared" si="7"/>
        <v>13.553401969216949</v>
      </c>
    </row>
    <row r="69" spans="4:10" x14ac:dyDescent="0.3">
      <c r="E69" s="5"/>
      <c r="F69" s="5"/>
      <c r="H69" t="s">
        <v>19</v>
      </c>
      <c r="I69" s="4">
        <f t="shared" si="7"/>
        <v>1.7578025464811888</v>
      </c>
      <c r="J69" s="4">
        <f t="shared" si="7"/>
        <v>40.242195473921079</v>
      </c>
    </row>
    <row r="70" spans="4:10" x14ac:dyDescent="0.3">
      <c r="E70" s="5"/>
      <c r="F70" s="5"/>
      <c r="H70" t="s">
        <v>21</v>
      </c>
      <c r="I70" s="4">
        <f t="shared" si="7"/>
        <v>0.25876003386633833</v>
      </c>
      <c r="J70" s="4">
        <f t="shared" si="7"/>
        <v>8.9907609718778669</v>
      </c>
    </row>
    <row r="71" spans="4:10" x14ac:dyDescent="0.3">
      <c r="H71" t="s">
        <v>22</v>
      </c>
      <c r="I71" s="4">
        <f t="shared" si="7"/>
        <v>2.6243863131381828</v>
      </c>
      <c r="J71" s="4">
        <f t="shared" si="7"/>
        <v>25.441881533388006</v>
      </c>
    </row>
    <row r="72" spans="4:10" x14ac:dyDescent="0.3">
      <c r="E72" s="5"/>
      <c r="F72" s="5"/>
      <c r="H72" t="s">
        <v>23</v>
      </c>
      <c r="I72" s="4">
        <f t="shared" si="7"/>
        <v>1.9094437015828518</v>
      </c>
      <c r="J72" s="4">
        <f t="shared" si="7"/>
        <v>4.2411066556502908</v>
      </c>
    </row>
    <row r="73" spans="4:10" x14ac:dyDescent="0.3">
      <c r="H73" t="s">
        <v>24</v>
      </c>
      <c r="I73" s="4">
        <f t="shared" si="7"/>
        <v>0.68385854361176857</v>
      </c>
      <c r="J73" s="4">
        <f t="shared" si="7"/>
        <v>63.106644957274582</v>
      </c>
    </row>
    <row r="74" spans="4:10" x14ac:dyDescent="0.3">
      <c r="H74" t="s">
        <v>25</v>
      </c>
      <c r="I74" s="4">
        <f t="shared" si="7"/>
        <v>0.85085650084549092</v>
      </c>
      <c r="J74" s="4">
        <f t="shared" si="7"/>
        <v>14.975277313497948</v>
      </c>
    </row>
    <row r="75" spans="4:10" x14ac:dyDescent="0.3">
      <c r="H75" t="s">
        <v>26</v>
      </c>
      <c r="I75" s="4">
        <f t="shared" si="7"/>
        <v>2.9968844961519978</v>
      </c>
      <c r="J75" s="4">
        <f t="shared" si="7"/>
        <v>5.5126559995686897</v>
      </c>
    </row>
    <row r="76" spans="4:10" x14ac:dyDescent="0.3">
      <c r="H76" t="s">
        <v>27</v>
      </c>
      <c r="I76" s="4">
        <f t="shared" si="7"/>
        <v>1.4277183852525372</v>
      </c>
      <c r="J76" s="4">
        <f t="shared" si="7"/>
        <v>23.103302971989628</v>
      </c>
    </row>
    <row r="77" spans="4:10" x14ac:dyDescent="0.3">
      <c r="H77" t="s">
        <v>28</v>
      </c>
      <c r="I77" s="4">
        <f t="shared" si="7"/>
        <v>1.8145568411863453</v>
      </c>
      <c r="J77" s="4">
        <f t="shared" si="7"/>
        <v>5.3297592253108297</v>
      </c>
    </row>
    <row r="78" spans="4:10" x14ac:dyDescent="0.3">
      <c r="H78" t="s">
        <v>29</v>
      </c>
      <c r="I78" s="4">
        <f t="shared" si="7"/>
        <v>3.0909578766549979</v>
      </c>
      <c r="J78" s="4">
        <f t="shared" si="7"/>
        <v>34.725674101359779</v>
      </c>
    </row>
    <row r="79" spans="4:10" x14ac:dyDescent="0.3">
      <c r="H79" t="s">
        <v>30</v>
      </c>
      <c r="I79" s="4">
        <f t="shared" si="7"/>
        <v>6.2359839769756918E-2</v>
      </c>
      <c r="J79" s="4">
        <f t="shared" si="7"/>
        <v>42.17114287870924</v>
      </c>
    </row>
    <row r="80" spans="4:10" x14ac:dyDescent="0.3">
      <c r="H80" t="s">
        <v>31</v>
      </c>
      <c r="I80" s="4">
        <f t="shared" si="7"/>
        <v>0.62625764339892509</v>
      </c>
      <c r="J80" s="4">
        <f t="shared" si="7"/>
        <v>13.822972755098764</v>
      </c>
    </row>
    <row r="81" spans="8:10" x14ac:dyDescent="0.3">
      <c r="H81" t="s">
        <v>32</v>
      </c>
      <c r="I81" s="4">
        <f t="shared" si="7"/>
        <v>1.2952511108328995</v>
      </c>
      <c r="J81" s="4">
        <f t="shared" si="7"/>
        <v>23.354156623141442</v>
      </c>
    </row>
    <row r="82" spans="8:10" x14ac:dyDescent="0.3">
      <c r="H82" t="s">
        <v>33</v>
      </c>
      <c r="I82" s="4">
        <f t="shared" ref="I82:J82" si="8">ABS((B30-E30)/B30)*100</f>
        <v>0.99902113320368635</v>
      </c>
      <c r="J82" s="4">
        <f t="shared" si="8"/>
        <v>39.852800139123069</v>
      </c>
    </row>
    <row r="84" spans="8:10" x14ac:dyDescent="0.3">
      <c r="H84" t="s">
        <v>77</v>
      </c>
      <c r="I84" s="4">
        <f>AVERAGE(I64:I82)</f>
        <v>1.5689433053062725</v>
      </c>
      <c r="J84" s="4">
        <f>AVERAGE(J65:J82)</f>
        <v>24.578194697741807</v>
      </c>
    </row>
  </sheetData>
  <hyperlinks>
    <hyperlink ref="G1" location="Overview!A1" display="Overview!A1" xr:uid="{1815627C-15F5-44B7-8999-5326E356CBBB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6A342-16F5-4CE0-A1B8-B822E352AACD}">
  <dimension ref="A1:L84"/>
  <sheetViews>
    <sheetView workbookViewId="0">
      <selection activeCell="G1" sqref="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1</v>
      </c>
      <c r="G4" s="7" t="s">
        <v>86</v>
      </c>
      <c r="H4" s="7"/>
    </row>
    <row r="5" spans="1:12" x14ac:dyDescent="0.3">
      <c r="G5" t="s">
        <v>88</v>
      </c>
    </row>
    <row r="6" spans="1:12" x14ac:dyDescent="0.3">
      <c r="G6" t="s">
        <v>103</v>
      </c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26.389099773180639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3069.4491549999998</v>
      </c>
      <c r="L12">
        <v>-2933.85892520375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23.904352768246934</v>
      </c>
      <c r="F13" s="4">
        <f t="shared" si="1"/>
        <v>2.9440791650816265</v>
      </c>
      <c r="H13" t="s">
        <v>35</v>
      </c>
      <c r="I13">
        <v>32</v>
      </c>
      <c r="J13" t="s">
        <v>38</v>
      </c>
      <c r="K13">
        <v>1338.66833</v>
      </c>
      <c r="L13">
        <v>-1159.0194949593099</v>
      </c>
    </row>
    <row r="14" spans="1:12" x14ac:dyDescent="0.3">
      <c r="A14" s="3" t="s">
        <v>93</v>
      </c>
      <c r="B14">
        <v>22.61</v>
      </c>
      <c r="C14">
        <v>3.21</v>
      </c>
      <c r="E14" s="5">
        <f>I14/K14*1000</f>
        <v>22.964919757172275</v>
      </c>
      <c r="F14" s="4">
        <f>(L14/I14-$L$12/$I$12)*2625.4995</f>
        <v>3.8635252179063801</v>
      </c>
      <c r="H14" t="s">
        <v>94</v>
      </c>
      <c r="I14">
        <v>96</v>
      </c>
      <c r="J14" t="s">
        <v>44</v>
      </c>
      <c r="K14">
        <v>4180.2889370000003</v>
      </c>
      <c r="L14">
        <v>-3477.0248658195101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18.024158247927812</v>
      </c>
      <c r="F15" s="4">
        <f t="shared" si="1"/>
        <v>8.4696271950315882</v>
      </c>
      <c r="H15" t="s">
        <v>34</v>
      </c>
      <c r="I15">
        <v>48</v>
      </c>
      <c r="J15" t="s">
        <v>37</v>
      </c>
      <c r="K15">
        <v>2663.0924639999998</v>
      </c>
      <c r="L15">
        <v>-1738.4282230689601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17.442738939000144</v>
      </c>
      <c r="F16" s="4">
        <f t="shared" si="1"/>
        <v>11.235994694527399</v>
      </c>
      <c r="H16" t="s">
        <v>39</v>
      </c>
      <c r="I16">
        <v>80</v>
      </c>
      <c r="J16" t="s">
        <v>38</v>
      </c>
      <c r="K16">
        <v>4586.4356669999997</v>
      </c>
      <c r="L16">
        <v>-2897.2960794783799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15.315510512617866</v>
      </c>
      <c r="F17" s="4">
        <f t="shared" si="1"/>
        <v>11.759955519260869</v>
      </c>
      <c r="H17" t="s">
        <v>40</v>
      </c>
      <c r="I17">
        <v>64</v>
      </c>
      <c r="J17" t="s">
        <v>38</v>
      </c>
      <c r="K17">
        <v>4178.77027</v>
      </c>
      <c r="L17">
        <v>-2317.82409134916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18.340813443045942</v>
      </c>
      <c r="F18" s="4">
        <f t="shared" si="1"/>
        <v>8.5769788986432669</v>
      </c>
      <c r="H18" t="s">
        <v>41</v>
      </c>
      <c r="I18">
        <v>96</v>
      </c>
      <c r="J18" t="s">
        <v>42</v>
      </c>
      <c r="K18">
        <v>5234.22804</v>
      </c>
      <c r="L18">
        <v>-3476.85252087968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14.989602718146937</v>
      </c>
      <c r="F19" s="4">
        <f t="shared" si="1"/>
        <v>12.849853127127991</v>
      </c>
      <c r="H19" t="s">
        <v>40</v>
      </c>
      <c r="I19">
        <v>36</v>
      </c>
      <c r="J19" t="s">
        <v>37</v>
      </c>
      <c r="K19">
        <v>2401.6647189999999</v>
      </c>
      <c r="L19">
        <v>-1303.7611070604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13.186381763903668</v>
      </c>
      <c r="F20" s="4">
        <f t="shared" si="1"/>
        <v>12.69414324828819</v>
      </c>
      <c r="H20" t="s">
        <v>40</v>
      </c>
      <c r="I20">
        <v>192</v>
      </c>
      <c r="J20" t="s">
        <v>43</v>
      </c>
      <c r="K20">
        <v>14560.476364</v>
      </c>
      <c r="L20">
        <v>-6953.4039578874599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18.286743159420777</v>
      </c>
      <c r="F21" s="4">
        <f t="shared" si="1"/>
        <v>9.6575759205110216</v>
      </c>
      <c r="H21" t="s">
        <v>34</v>
      </c>
      <c r="I21">
        <v>72</v>
      </c>
      <c r="J21" t="s">
        <v>42</v>
      </c>
      <c r="K21">
        <v>3937.2784630000001</v>
      </c>
      <c r="L21">
        <v>-2607.6097570660099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16.769477507784618</v>
      </c>
      <c r="F22" s="4">
        <f t="shared" si="1"/>
        <v>10.336886804336006</v>
      </c>
      <c r="H22" t="s">
        <v>34</v>
      </c>
      <c r="I22">
        <v>64</v>
      </c>
      <c r="J22" t="s">
        <v>44</v>
      </c>
      <c r="K22">
        <v>3816.4576069999998</v>
      </c>
      <c r="L22">
        <v>-2317.8587805188799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14.89119842084909</v>
      </c>
      <c r="F23" s="4">
        <f t="shared" si="1"/>
        <v>13.858885594375495</v>
      </c>
      <c r="H23" t="s">
        <v>40</v>
      </c>
      <c r="I23">
        <v>64</v>
      </c>
      <c r="J23" t="s">
        <v>38</v>
      </c>
      <c r="K23">
        <v>4297.8407909999996</v>
      </c>
      <c r="L23">
        <v>-2317.7729271707599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16.00431597791512</v>
      </c>
      <c r="F24" s="4">
        <f t="shared" si="1"/>
        <v>11.116791923087884</v>
      </c>
      <c r="H24" t="s">
        <v>45</v>
      </c>
      <c r="I24">
        <v>128</v>
      </c>
      <c r="J24" t="s">
        <v>42</v>
      </c>
      <c r="K24">
        <v>7997.8425930000003</v>
      </c>
      <c r="L24">
        <v>-4635.6795386137601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14.446445431515391</v>
      </c>
      <c r="F25" s="4">
        <f t="shared" si="1"/>
        <v>13.2161568924957</v>
      </c>
      <c r="H25" t="s">
        <v>40</v>
      </c>
      <c r="I25">
        <v>34</v>
      </c>
      <c r="J25" t="s">
        <v>37</v>
      </c>
      <c r="K25">
        <v>2353.520121</v>
      </c>
      <c r="L25">
        <v>-1231.32519084266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17.615432797587843</v>
      </c>
      <c r="F26" s="4">
        <f t="shared" si="1"/>
        <v>9.3347660818622842</v>
      </c>
      <c r="H26" t="s">
        <v>40</v>
      </c>
      <c r="I26">
        <v>96</v>
      </c>
      <c r="J26" t="s">
        <v>38</v>
      </c>
      <c r="K26">
        <v>5449.7667529999999</v>
      </c>
      <c r="L26">
        <v>-3476.8248127922898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17.934021664623227</v>
      </c>
      <c r="F27" s="4">
        <f t="shared" si="1"/>
        <v>8.5907860977707617</v>
      </c>
      <c r="H27" t="s">
        <v>40</v>
      </c>
      <c r="I27">
        <v>96</v>
      </c>
      <c r="J27" t="s">
        <v>44</v>
      </c>
      <c r="K27">
        <v>5352.9543899999999</v>
      </c>
      <c r="L27">
        <v>-3476.8520160267499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19.480630154623658</v>
      </c>
      <c r="F28" s="4">
        <f t="shared" si="1"/>
        <v>6.613090523127986</v>
      </c>
      <c r="H28" t="s">
        <v>41</v>
      </c>
      <c r="I28">
        <v>168</v>
      </c>
      <c r="J28" t="s">
        <v>44</v>
      </c>
      <c r="K28">
        <v>8623.9510050000008</v>
      </c>
      <c r="L28">
        <v>-6084.6175764832296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16.273035403186846</v>
      </c>
      <c r="F29" s="4">
        <f t="shared" si="1"/>
        <v>11.571931729994244</v>
      </c>
      <c r="H29" t="s">
        <v>40</v>
      </c>
      <c r="I29">
        <v>72</v>
      </c>
      <c r="J29" t="s">
        <v>37</v>
      </c>
      <c r="K29">
        <v>4424.4972260000004</v>
      </c>
      <c r="L29">
        <v>-2607.5572590105799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16.622102126934113</v>
      </c>
      <c r="F30" s="4">
        <f t="shared" si="1"/>
        <v>11.630878993131851</v>
      </c>
      <c r="H30" t="s">
        <v>40</v>
      </c>
      <c r="I30">
        <v>64</v>
      </c>
      <c r="J30" t="s">
        <v>44</v>
      </c>
      <c r="K30">
        <v>3850.2951979999998</v>
      </c>
      <c r="L30">
        <v>-2317.8272377590802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-0.1309002268193602</v>
      </c>
      <c r="F37" s="5"/>
      <c r="I37" s="5">
        <f t="shared" ref="I37:J55" si="2">ABS(E37)</f>
        <v>0.1309002268193602</v>
      </c>
      <c r="J37" s="5"/>
    </row>
    <row r="38" spans="4:10" x14ac:dyDescent="0.3">
      <c r="D38" s="3" t="s">
        <v>11</v>
      </c>
      <c r="E38" s="5">
        <f>E13-B13</f>
        <v>0.5343527682469329</v>
      </c>
      <c r="F38" s="4">
        <f>F13-C13</f>
        <v>0.14407916508162666</v>
      </c>
      <c r="I38" s="5">
        <f t="shared" si="2"/>
        <v>0.5343527682469329</v>
      </c>
      <c r="J38" s="4">
        <f t="shared" si="2"/>
        <v>0.14407916508162666</v>
      </c>
    </row>
    <row r="39" spans="4:10" x14ac:dyDescent="0.3">
      <c r="D39" s="3" t="s">
        <v>93</v>
      </c>
      <c r="E39" s="5">
        <f>E14-B14</f>
        <v>0.35491975717227575</v>
      </c>
      <c r="F39" s="4">
        <f>F14-C14</f>
        <v>0.65352521790638018</v>
      </c>
      <c r="I39" s="5">
        <f t="shared" si="2"/>
        <v>0.35491975717227575</v>
      </c>
      <c r="J39" s="4">
        <f t="shared" si="2"/>
        <v>0.65352521790638018</v>
      </c>
    </row>
    <row r="40" spans="4:10" x14ac:dyDescent="0.3">
      <c r="D40" t="s">
        <v>18</v>
      </c>
      <c r="E40" s="5">
        <f t="shared" ref="E40:F52" si="3">E15-B15</f>
        <v>0.22415824792781081</v>
      </c>
      <c r="F40" s="4">
        <f t="shared" si="3"/>
        <v>1.2696271950315881</v>
      </c>
      <c r="I40" s="5">
        <f t="shared" si="2"/>
        <v>0.22415824792781081</v>
      </c>
      <c r="J40" s="4">
        <f t="shared" si="2"/>
        <v>1.2696271950315881</v>
      </c>
    </row>
    <row r="41" spans="4:10" x14ac:dyDescent="0.3">
      <c r="D41" t="s">
        <v>20</v>
      </c>
      <c r="E41" s="5">
        <f t="shared" si="3"/>
        <v>0.15273893900014457</v>
      </c>
      <c r="F41" s="4">
        <f t="shared" si="3"/>
        <v>0.33599469452739861</v>
      </c>
      <c r="I41" s="5">
        <f t="shared" si="2"/>
        <v>0.15273893900014457</v>
      </c>
      <c r="J41" s="4">
        <f t="shared" si="2"/>
        <v>0.33599469452739861</v>
      </c>
    </row>
    <row r="42" spans="4:10" x14ac:dyDescent="0.3">
      <c r="D42" t="s">
        <v>19</v>
      </c>
      <c r="E42" s="5">
        <f t="shared" si="3"/>
        <v>-0.28448948738213353</v>
      </c>
      <c r="F42" s="4">
        <f t="shared" si="3"/>
        <v>2.459955519260868</v>
      </c>
      <c r="I42" s="5">
        <f t="shared" si="2"/>
        <v>0.28448948738213353</v>
      </c>
      <c r="J42" s="4">
        <f t="shared" si="2"/>
        <v>2.459955519260868</v>
      </c>
    </row>
    <row r="43" spans="4:10" x14ac:dyDescent="0.3">
      <c r="D43" t="s">
        <v>21</v>
      </c>
      <c r="E43" s="5">
        <f t="shared" si="3"/>
        <v>6.0813443045940829E-2</v>
      </c>
      <c r="F43" s="4">
        <f t="shared" si="3"/>
        <v>-0.22302110135673381</v>
      </c>
      <c r="I43" s="5">
        <f t="shared" si="2"/>
        <v>6.0813443045940829E-2</v>
      </c>
      <c r="J43" s="4">
        <f t="shared" si="2"/>
        <v>0.22302110135673381</v>
      </c>
    </row>
    <row r="44" spans="4:10" x14ac:dyDescent="0.3">
      <c r="D44" t="s">
        <v>22</v>
      </c>
      <c r="E44" s="5">
        <f t="shared" si="3"/>
        <v>-0.41039728185306323</v>
      </c>
      <c r="F44" s="4">
        <f t="shared" si="3"/>
        <v>1.4498531271279909</v>
      </c>
      <c r="I44" s="5">
        <f t="shared" si="2"/>
        <v>0.41039728185306323</v>
      </c>
      <c r="J44" s="4">
        <f t="shared" si="2"/>
        <v>1.4498531271279909</v>
      </c>
    </row>
    <row r="45" spans="4:10" x14ac:dyDescent="0.3">
      <c r="D45" t="s">
        <v>23</v>
      </c>
      <c r="E45" s="5">
        <f t="shared" si="3"/>
        <v>-0.26361823609633106</v>
      </c>
      <c r="F45" s="4">
        <f t="shared" si="3"/>
        <v>-0.90585675171180924</v>
      </c>
      <c r="I45" s="5">
        <f t="shared" si="2"/>
        <v>0.26361823609633106</v>
      </c>
      <c r="J45" s="4">
        <f t="shared" si="2"/>
        <v>0.90585675171180924</v>
      </c>
    </row>
    <row r="46" spans="4:10" x14ac:dyDescent="0.3">
      <c r="D46" t="s">
        <v>24</v>
      </c>
      <c r="E46" s="5">
        <f t="shared" si="3"/>
        <v>-0.14325684057922317</v>
      </c>
      <c r="F46" s="4">
        <f t="shared" si="3"/>
        <v>3.057575920511022</v>
      </c>
      <c r="I46" s="5">
        <f t="shared" si="2"/>
        <v>0.14325684057922317</v>
      </c>
      <c r="J46" s="4">
        <f t="shared" si="2"/>
        <v>3.057575920511022</v>
      </c>
    </row>
    <row r="47" spans="4:10" x14ac:dyDescent="0.3">
      <c r="D47" t="s">
        <v>25</v>
      </c>
      <c r="E47" s="5">
        <f t="shared" si="3"/>
        <v>-0.26052249221538304</v>
      </c>
      <c r="F47" s="4">
        <f t="shared" si="3"/>
        <v>0.3368868043360056</v>
      </c>
      <c r="I47" s="5">
        <f t="shared" si="2"/>
        <v>0.26052249221538304</v>
      </c>
      <c r="J47" s="4">
        <f t="shared" si="2"/>
        <v>0.3368868043360056</v>
      </c>
    </row>
    <row r="48" spans="4:10" x14ac:dyDescent="0.3">
      <c r="D48" t="s">
        <v>26</v>
      </c>
      <c r="E48" s="5">
        <f t="shared" si="3"/>
        <v>-0.46880157915090948</v>
      </c>
      <c r="F48" s="4">
        <f t="shared" si="3"/>
        <v>-0.54111440562450497</v>
      </c>
      <c r="I48" s="5">
        <f t="shared" si="2"/>
        <v>0.46880157915090948</v>
      </c>
      <c r="J48" s="4">
        <f t="shared" si="2"/>
        <v>0.54111440562450497</v>
      </c>
    </row>
    <row r="49" spans="4:10" x14ac:dyDescent="0.3">
      <c r="D49" t="s">
        <v>27</v>
      </c>
      <c r="E49" s="5">
        <f t="shared" si="3"/>
        <v>-0.25568402208488195</v>
      </c>
      <c r="F49" s="4">
        <f t="shared" si="3"/>
        <v>1.0167919230878848</v>
      </c>
      <c r="I49" s="5">
        <f t="shared" si="2"/>
        <v>0.25568402208488195</v>
      </c>
      <c r="J49" s="4">
        <f t="shared" si="2"/>
        <v>1.0167919230878848</v>
      </c>
    </row>
    <row r="50" spans="4:10" x14ac:dyDescent="0.3">
      <c r="D50" t="s">
        <v>28</v>
      </c>
      <c r="E50" s="5">
        <f t="shared" si="3"/>
        <v>0.24644543151539189</v>
      </c>
      <c r="F50" s="4">
        <f t="shared" si="3"/>
        <v>-0.68384310750430011</v>
      </c>
      <c r="I50" s="5">
        <f t="shared" si="2"/>
        <v>0.24644543151539189</v>
      </c>
      <c r="J50" s="4">
        <f t="shared" si="2"/>
        <v>0.68384310750430011</v>
      </c>
    </row>
    <row r="51" spans="4:10" x14ac:dyDescent="0.3">
      <c r="D51" t="s">
        <v>29</v>
      </c>
      <c r="E51" s="5">
        <f t="shared" si="3"/>
        <v>-0.18456720241215763</v>
      </c>
      <c r="F51" s="4">
        <f t="shared" si="3"/>
        <v>1.1347660818622849</v>
      </c>
      <c r="I51" s="5">
        <f t="shared" si="2"/>
        <v>0.18456720241215763</v>
      </c>
      <c r="J51" s="4">
        <f t="shared" si="2"/>
        <v>1.1347660818622849</v>
      </c>
    </row>
    <row r="52" spans="4:10" x14ac:dyDescent="0.3">
      <c r="D52" t="s">
        <v>30</v>
      </c>
      <c r="E52" s="5">
        <f t="shared" si="3"/>
        <v>-3.5978335376771753E-2</v>
      </c>
      <c r="F52" s="4">
        <f t="shared" si="3"/>
        <v>1.7907860977707619</v>
      </c>
      <c r="I52" s="5">
        <f t="shared" si="2"/>
        <v>3.5978335376771753E-2</v>
      </c>
      <c r="J52" s="4">
        <f t="shared" si="2"/>
        <v>1.7907860977707619</v>
      </c>
    </row>
    <row r="53" spans="4:10" x14ac:dyDescent="0.3">
      <c r="D53" t="s">
        <v>31</v>
      </c>
      <c r="E53" s="5">
        <f>E28-B28</f>
        <v>9.0630154623656978E-2</v>
      </c>
      <c r="F53" s="4">
        <f>F28-C28</f>
        <v>-2.0869094768720133</v>
      </c>
      <c r="I53" s="5">
        <f t="shared" si="2"/>
        <v>9.0630154623656978E-2</v>
      </c>
      <c r="J53" s="4">
        <f t="shared" si="2"/>
        <v>2.0869094768720133</v>
      </c>
    </row>
    <row r="54" spans="4:10" x14ac:dyDescent="0.3">
      <c r="D54" t="s">
        <v>32</v>
      </c>
      <c r="E54" s="5">
        <f t="shared" ref="E54:F55" si="4">E29-B29</f>
        <v>-0.23696459681315574</v>
      </c>
      <c r="F54" s="4">
        <f t="shared" si="4"/>
        <v>1.1719317299942436</v>
      </c>
      <c r="I54" s="5">
        <f t="shared" si="2"/>
        <v>0.23696459681315574</v>
      </c>
      <c r="J54" s="4">
        <f t="shared" si="2"/>
        <v>1.1719317299942436</v>
      </c>
    </row>
    <row r="55" spans="4:10" x14ac:dyDescent="0.3">
      <c r="D55" t="s">
        <v>33</v>
      </c>
      <c r="E55" s="5">
        <f t="shared" si="4"/>
        <v>-0.20789787306588536</v>
      </c>
      <c r="F55" s="4">
        <f t="shared" si="4"/>
        <v>2.4308789931318522</v>
      </c>
      <c r="I55" s="5">
        <f t="shared" si="2"/>
        <v>0.20789787306588536</v>
      </c>
      <c r="J55" s="4">
        <f t="shared" si="2"/>
        <v>2.4308789931318522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-6.4158917490373807E-2</v>
      </c>
      <c r="F57" s="5">
        <f>AVERAGE(F38:F55)</f>
        <v>0.71177264592003031</v>
      </c>
      <c r="H57" t="s">
        <v>54</v>
      </c>
      <c r="I57" s="5">
        <f>AVERAGE(I37:I55)</f>
        <v>0.23932299554639</v>
      </c>
      <c r="J57" s="5">
        <f>AVERAGE(J38:J55)</f>
        <v>1.2051887395944036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0.4935905988663658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2.286490236401082</v>
      </c>
      <c r="J65" s="4">
        <f>ABS((C13-F13)/C13)*100</f>
        <v>5.1456844672009527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1.569746825175921</v>
      </c>
      <c r="J66" s="4">
        <f>ABS((C14-F14)/C14)*100</f>
        <v>20.359041056273526</v>
      </c>
    </row>
    <row r="67" spans="4:10" x14ac:dyDescent="0.3">
      <c r="E67" s="5"/>
      <c r="F67" s="5"/>
      <c r="H67" t="s">
        <v>18</v>
      </c>
      <c r="I67" s="4">
        <f t="shared" ref="I67:J82" si="5">ABS((B15-E15)/B15)*100</f>
        <v>1.2593159995944427</v>
      </c>
      <c r="J67" s="4">
        <f t="shared" si="5"/>
        <v>17.633711042105389</v>
      </c>
    </row>
    <row r="68" spans="4:10" x14ac:dyDescent="0.3">
      <c r="E68" s="5"/>
      <c r="F68" s="5"/>
      <c r="H68" t="s">
        <v>20</v>
      </c>
      <c r="I68" s="4">
        <f t="shared" si="5"/>
        <v>0.88339467322235155</v>
      </c>
      <c r="J68" s="4">
        <f t="shared" si="5"/>
        <v>3.0825201332788863</v>
      </c>
    </row>
    <row r="69" spans="4:10" x14ac:dyDescent="0.3">
      <c r="E69" s="5"/>
      <c r="F69" s="5"/>
      <c r="H69" t="s">
        <v>19</v>
      </c>
      <c r="I69" s="4">
        <f t="shared" si="5"/>
        <v>1.8236505601418818</v>
      </c>
      <c r="J69" s="4">
        <f t="shared" si="5"/>
        <v>26.451134615708256</v>
      </c>
    </row>
    <row r="70" spans="4:10" x14ac:dyDescent="0.3">
      <c r="E70" s="5"/>
      <c r="F70" s="5"/>
      <c r="H70" t="s">
        <v>21</v>
      </c>
      <c r="I70" s="4">
        <f t="shared" si="5"/>
        <v>0.33267747836947931</v>
      </c>
      <c r="J70" s="4">
        <f t="shared" si="5"/>
        <v>2.5343306972356112</v>
      </c>
    </row>
    <row r="71" spans="4:10" x14ac:dyDescent="0.3">
      <c r="H71" t="s">
        <v>22</v>
      </c>
      <c r="I71" s="4">
        <f t="shared" si="5"/>
        <v>2.6649174146302808</v>
      </c>
      <c r="J71" s="4">
        <f t="shared" si="5"/>
        <v>12.718009887087639</v>
      </c>
    </row>
    <row r="72" spans="4:10" x14ac:dyDescent="0.3">
      <c r="E72" s="5"/>
      <c r="F72" s="5"/>
      <c r="H72" t="s">
        <v>23</v>
      </c>
      <c r="I72" s="4">
        <f t="shared" si="5"/>
        <v>1.9599868854745806</v>
      </c>
      <c r="J72" s="4">
        <f t="shared" si="5"/>
        <v>6.6607114096456561</v>
      </c>
    </row>
    <row r="73" spans="4:10" x14ac:dyDescent="0.3">
      <c r="H73" t="s">
        <v>24</v>
      </c>
      <c r="I73" s="4">
        <f t="shared" si="5"/>
        <v>0.77730244481401611</v>
      </c>
      <c r="J73" s="4">
        <f t="shared" si="5"/>
        <v>46.326907886530641</v>
      </c>
    </row>
    <row r="74" spans="4:10" x14ac:dyDescent="0.3">
      <c r="H74" t="s">
        <v>25</v>
      </c>
      <c r="I74" s="4">
        <f t="shared" si="5"/>
        <v>1.5297856266317265</v>
      </c>
      <c r="J74" s="4">
        <f t="shared" si="5"/>
        <v>3.3688680433600555</v>
      </c>
    </row>
    <row r="75" spans="4:10" x14ac:dyDescent="0.3">
      <c r="H75" t="s">
        <v>26</v>
      </c>
      <c r="I75" s="4">
        <f t="shared" si="5"/>
        <v>3.0520936142637338</v>
      </c>
      <c r="J75" s="4">
        <f t="shared" si="5"/>
        <v>3.7577389279479512</v>
      </c>
    </row>
    <row r="76" spans="4:10" x14ac:dyDescent="0.3">
      <c r="H76" t="s">
        <v>27</v>
      </c>
      <c r="I76" s="4">
        <f t="shared" si="5"/>
        <v>1.5724724605466294</v>
      </c>
      <c r="J76" s="4">
        <f t="shared" si="5"/>
        <v>10.067246763246384</v>
      </c>
    </row>
    <row r="77" spans="4:10" x14ac:dyDescent="0.3">
      <c r="H77" t="s">
        <v>28</v>
      </c>
      <c r="I77" s="4">
        <f t="shared" si="5"/>
        <v>1.7355312078548724</v>
      </c>
      <c r="J77" s="4">
        <f t="shared" si="5"/>
        <v>4.9197345863618711</v>
      </c>
    </row>
    <row r="78" spans="4:10" x14ac:dyDescent="0.3">
      <c r="H78" t="s">
        <v>29</v>
      </c>
      <c r="I78" s="4">
        <f t="shared" si="5"/>
        <v>1.0368943955739194</v>
      </c>
      <c r="J78" s="4">
        <f t="shared" si="5"/>
        <v>13.838610754418109</v>
      </c>
    </row>
    <row r="79" spans="4:10" x14ac:dyDescent="0.3">
      <c r="H79" t="s">
        <v>30</v>
      </c>
      <c r="I79" s="4">
        <f t="shared" si="5"/>
        <v>0.20021332986517393</v>
      </c>
      <c r="J79" s="4">
        <f t="shared" si="5"/>
        <v>26.335089673099443</v>
      </c>
    </row>
    <row r="80" spans="4:10" x14ac:dyDescent="0.3">
      <c r="H80" t="s">
        <v>31</v>
      </c>
      <c r="I80" s="4">
        <f t="shared" si="5"/>
        <v>0.46740667675944803</v>
      </c>
      <c r="J80" s="4">
        <f t="shared" si="5"/>
        <v>23.987465251402455</v>
      </c>
    </row>
    <row r="81" spans="8:10" x14ac:dyDescent="0.3">
      <c r="H81" t="s">
        <v>32</v>
      </c>
      <c r="I81" s="4">
        <f t="shared" si="5"/>
        <v>1.4352792054097863</v>
      </c>
      <c r="J81" s="4">
        <f t="shared" si="5"/>
        <v>11.268574326867727</v>
      </c>
    </row>
    <row r="82" spans="8:10" x14ac:dyDescent="0.3">
      <c r="H82" t="s">
        <v>33</v>
      </c>
      <c r="I82" s="4">
        <f t="shared" si="5"/>
        <v>1.235281479892367</v>
      </c>
      <c r="J82" s="4">
        <f t="shared" si="5"/>
        <v>26.42259775143318</v>
      </c>
    </row>
    <row r="84" spans="8:10" x14ac:dyDescent="0.3">
      <c r="H84" t="s">
        <v>77</v>
      </c>
      <c r="I84" s="4">
        <f>AVERAGE(I64:I82)</f>
        <v>1.3850542691309504</v>
      </c>
      <c r="J84" s="4">
        <f>AVERAGE(J65:J82)</f>
        <v>14.715443181844652</v>
      </c>
    </row>
  </sheetData>
  <hyperlinks>
    <hyperlink ref="G1" location="Overview!A1" display="Overview!A1" xr:uid="{5B635CCC-1F24-4775-9EFD-EABF287B9D88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589F8-A755-44B3-8FD4-B25898C1C2D3}">
  <dimension ref="A1:L84"/>
  <sheetViews>
    <sheetView workbookViewId="0">
      <selection activeCell="G1" sqref="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74</v>
      </c>
      <c r="G4" s="7" t="s">
        <v>86</v>
      </c>
      <c r="H4" s="7"/>
    </row>
    <row r="5" spans="1:12" x14ac:dyDescent="0.3">
      <c r="G5" t="s">
        <v>88</v>
      </c>
    </row>
    <row r="6" spans="1:12" x14ac:dyDescent="0.3">
      <c r="G6" t="s">
        <v>103</v>
      </c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26.197887269375894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3091.8523759999998</v>
      </c>
      <c r="L12">
        <v>-2935.0674007968801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23.527807652620012</v>
      </c>
      <c r="F13" s="4">
        <f t="shared" si="1"/>
        <v>2.9344836614071514</v>
      </c>
      <c r="H13" t="s">
        <v>35</v>
      </c>
      <c r="I13">
        <v>32</v>
      </c>
      <c r="J13" t="s">
        <v>38</v>
      </c>
      <c r="K13">
        <v>1360.0927240000001</v>
      </c>
      <c r="L13">
        <v>-1159.4970343673599</v>
      </c>
    </row>
    <row r="14" spans="1:12" x14ac:dyDescent="0.3">
      <c r="A14" s="3" t="s">
        <v>93</v>
      </c>
      <c r="B14">
        <v>22.61</v>
      </c>
      <c r="C14">
        <v>3.21</v>
      </c>
      <c r="E14" s="5">
        <f>I14/K14*1000</f>
        <v>22.740659939508692</v>
      </c>
      <c r="F14" s="4">
        <f>(L14/I14-$L$12/$I$12)*2625.4995</f>
        <v>3.5300016956858098</v>
      </c>
      <c r="H14" t="s">
        <v>94</v>
      </c>
      <c r="I14">
        <v>96</v>
      </c>
      <c r="J14" t="s">
        <v>44</v>
      </c>
      <c r="K14">
        <v>4221.513371</v>
      </c>
      <c r="L14">
        <v>-3478.4693283002598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17.859520020383904</v>
      </c>
      <c r="F15" s="4">
        <f t="shared" si="1"/>
        <v>7.9583007807011823</v>
      </c>
      <c r="H15" t="s">
        <v>34</v>
      </c>
      <c r="I15">
        <v>48</v>
      </c>
      <c r="J15" t="s">
        <v>37</v>
      </c>
      <c r="K15">
        <v>2687.642218</v>
      </c>
      <c r="L15">
        <v>-1739.1537049436699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17.532071061472561</v>
      </c>
      <c r="F16" s="4">
        <f t="shared" si="1"/>
        <v>10.177190738936021</v>
      </c>
      <c r="H16" t="s">
        <v>39</v>
      </c>
      <c r="I16">
        <v>80</v>
      </c>
      <c r="J16" t="s">
        <v>38</v>
      </c>
      <c r="K16">
        <v>4563.0661499999997</v>
      </c>
      <c r="L16">
        <v>-2898.5218977917398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15.31189181576916</v>
      </c>
      <c r="F17" s="4">
        <f t="shared" si="1"/>
        <v>10.604163328280659</v>
      </c>
      <c r="H17" t="s">
        <v>40</v>
      </c>
      <c r="I17">
        <v>64</v>
      </c>
      <c r="J17" t="s">
        <v>38</v>
      </c>
      <c r="K17">
        <v>4179.7578489999996</v>
      </c>
      <c r="L17">
        <v>-2318.80711021552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18.191597212715006</v>
      </c>
      <c r="F18" s="4">
        <f t="shared" si="1"/>
        <v>7.8910332737104758</v>
      </c>
      <c r="H18" t="s">
        <v>41</v>
      </c>
      <c r="I18">
        <v>96</v>
      </c>
      <c r="J18" t="s">
        <v>42</v>
      </c>
      <c r="K18">
        <v>5277.1616960000001</v>
      </c>
      <c r="L18">
        <v>-3478.3098694881401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15.080692992897257</v>
      </c>
      <c r="F19" s="4">
        <f t="shared" si="1"/>
        <v>11.642006310414194</v>
      </c>
      <c r="H19" t="s">
        <v>40</v>
      </c>
      <c r="I19">
        <v>36</v>
      </c>
      <c r="J19" t="s">
        <v>37</v>
      </c>
      <c r="K19">
        <v>2387.1582039999998</v>
      </c>
      <c r="L19">
        <v>-1304.3147689289201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13.223439778191736</v>
      </c>
      <c r="F20" s="4">
        <f t="shared" si="1"/>
        <v>12.193933598965234</v>
      </c>
      <c r="H20" t="s">
        <v>40</v>
      </c>
      <c r="I20">
        <v>192</v>
      </c>
      <c r="J20" t="s">
        <v>43</v>
      </c>
      <c r="K20">
        <v>14519.671372999999</v>
      </c>
      <c r="L20">
        <v>-6956.3050724290397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18.26623079793502</v>
      </c>
      <c r="F21" s="4">
        <f t="shared" si="1"/>
        <v>8.5026779569653339</v>
      </c>
      <c r="H21" t="s">
        <v>34</v>
      </c>
      <c r="I21">
        <v>72</v>
      </c>
      <c r="J21" t="s">
        <v>42</v>
      </c>
      <c r="K21">
        <v>3941.6998939999999</v>
      </c>
      <c r="L21">
        <v>-2608.71562876795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16.809384703223063</v>
      </c>
      <c r="F22" s="4">
        <f t="shared" si="1"/>
        <v>9.6365206227239852</v>
      </c>
      <c r="H22" t="s">
        <v>34</v>
      </c>
      <c r="I22">
        <v>64</v>
      </c>
      <c r="J22" t="s">
        <v>44</v>
      </c>
      <c r="K22">
        <v>3807.3969470000002</v>
      </c>
      <c r="L22">
        <v>-2318.8306977778698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14.959887216419183</v>
      </c>
      <c r="F23" s="4">
        <f t="shared" si="1"/>
        <v>12.656933759909329</v>
      </c>
      <c r="H23" t="s">
        <v>40</v>
      </c>
      <c r="I23">
        <v>64</v>
      </c>
      <c r="J23" t="s">
        <v>38</v>
      </c>
      <c r="K23">
        <v>4278.1071190000002</v>
      </c>
      <c r="L23">
        <v>-2318.7570712390798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15.957778823017001</v>
      </c>
      <c r="F24" s="4">
        <f t="shared" si="1"/>
        <v>10.071457942450026</v>
      </c>
      <c r="H24" t="s">
        <v>45</v>
      </c>
      <c r="I24">
        <v>128</v>
      </c>
      <c r="J24" t="s">
        <v>42</v>
      </c>
      <c r="K24">
        <v>8021.1664430000001</v>
      </c>
      <c r="L24">
        <v>-4637.6401912184601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14.447319776938123</v>
      </c>
      <c r="F25" s="4">
        <f t="shared" si="1"/>
        <v>12.453020610035566</v>
      </c>
      <c r="H25" t="s">
        <v>40</v>
      </c>
      <c r="I25">
        <v>34</v>
      </c>
      <c r="J25" t="s">
        <v>37</v>
      </c>
      <c r="K25">
        <v>2353.3776870000002</v>
      </c>
      <c r="L25">
        <v>-1231.84233475408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17.251892206945637</v>
      </c>
      <c r="F26" s="4">
        <f t="shared" si="1"/>
        <v>8.6318914929607136</v>
      </c>
      <c r="H26" t="s">
        <v>40</v>
      </c>
      <c r="I26">
        <v>96</v>
      </c>
      <c r="J26" t="s">
        <v>38</v>
      </c>
      <c r="K26">
        <v>5564.606992</v>
      </c>
      <c r="L26">
        <v>-3478.28278039936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17.855370621933218</v>
      </c>
      <c r="F27" s="4">
        <f t="shared" si="1"/>
        <v>7.7440910521756745</v>
      </c>
      <c r="H27" t="s">
        <v>40</v>
      </c>
      <c r="I27">
        <v>96</v>
      </c>
      <c r="J27" t="s">
        <v>44</v>
      </c>
      <c r="K27">
        <v>5376.5335949999999</v>
      </c>
      <c r="L27">
        <v>-3478.3152423527199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19.426472511075161</v>
      </c>
      <c r="F28" s="4">
        <f t="shared" si="1"/>
        <v>6.1665601477010528</v>
      </c>
      <c r="H28" t="s">
        <v>41</v>
      </c>
      <c r="I28">
        <v>168</v>
      </c>
      <c r="J28" t="s">
        <v>44</v>
      </c>
      <c r="K28">
        <v>8647.9930879999993</v>
      </c>
      <c r="L28">
        <v>-6087.1526168871796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15.978039243161543</v>
      </c>
      <c r="F29" s="4">
        <f t="shared" si="1"/>
        <v>10.656516629201759</v>
      </c>
      <c r="H29" t="s">
        <v>40</v>
      </c>
      <c r="I29">
        <v>72</v>
      </c>
      <c r="J29" t="s">
        <v>37</v>
      </c>
      <c r="K29">
        <v>4506.1849519999996</v>
      </c>
      <c r="L29">
        <v>-2608.6565632893999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16.556170410247933</v>
      </c>
      <c r="F30" s="4">
        <f t="shared" si="1"/>
        <v>10.589525579873822</v>
      </c>
      <c r="H30" t="s">
        <v>40</v>
      </c>
      <c r="I30">
        <v>64</v>
      </c>
      <c r="J30" t="s">
        <v>44</v>
      </c>
      <c r="K30">
        <v>3865.6282470000001</v>
      </c>
      <c r="L30">
        <v>-2318.8074670298702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-0.32211273062410584</v>
      </c>
      <c r="F37" s="5"/>
      <c r="I37" s="5">
        <f t="shared" ref="I37:J55" si="2">ABS(E37)</f>
        <v>0.32211273062410584</v>
      </c>
      <c r="J37" s="5"/>
    </row>
    <row r="38" spans="4:10" x14ac:dyDescent="0.3">
      <c r="D38" s="3" t="s">
        <v>11</v>
      </c>
      <c r="E38" s="5">
        <f>E13-B13</f>
        <v>0.1578076526200114</v>
      </c>
      <c r="F38" s="4">
        <f>F13-C13</f>
        <v>0.13448366140715162</v>
      </c>
      <c r="I38" s="5">
        <f t="shared" si="2"/>
        <v>0.1578076526200114</v>
      </c>
      <c r="J38" s="4">
        <f t="shared" si="2"/>
        <v>0.13448366140715162</v>
      </c>
    </row>
    <row r="39" spans="4:10" x14ac:dyDescent="0.3">
      <c r="D39" s="3" t="s">
        <v>93</v>
      </c>
      <c r="E39" s="5">
        <f>E14-B14</f>
        <v>0.1306599395086927</v>
      </c>
      <c r="F39" s="4">
        <f>F14-C14</f>
        <v>0.32000169568580983</v>
      </c>
      <c r="I39" s="5">
        <f t="shared" si="2"/>
        <v>0.1306599395086927</v>
      </c>
      <c r="J39" s="4">
        <f t="shared" si="2"/>
        <v>0.32000169568580983</v>
      </c>
    </row>
    <row r="40" spans="4:10" x14ac:dyDescent="0.3">
      <c r="D40" t="s">
        <v>18</v>
      </c>
      <c r="E40" s="5">
        <f t="shared" ref="E40:F52" si="3">E15-B15</f>
        <v>5.9520020383903471E-2</v>
      </c>
      <c r="F40" s="4">
        <f t="shared" si="3"/>
        <v>0.75830078070118212</v>
      </c>
      <c r="I40" s="5">
        <f t="shared" si="2"/>
        <v>5.9520020383903471E-2</v>
      </c>
      <c r="J40" s="4">
        <f t="shared" si="2"/>
        <v>0.75830078070118212</v>
      </c>
    </row>
    <row r="41" spans="4:10" x14ac:dyDescent="0.3">
      <c r="D41" t="s">
        <v>20</v>
      </c>
      <c r="E41" s="5">
        <f t="shared" si="3"/>
        <v>0.24207106147256141</v>
      </c>
      <c r="F41" s="4">
        <f t="shared" si="3"/>
        <v>-0.72280926106397914</v>
      </c>
      <c r="I41" s="5">
        <f t="shared" si="2"/>
        <v>0.24207106147256141</v>
      </c>
      <c r="J41" s="4">
        <f t="shared" si="2"/>
        <v>0.72280926106397914</v>
      </c>
    </row>
    <row r="42" spans="4:10" x14ac:dyDescent="0.3">
      <c r="D42" t="s">
        <v>19</v>
      </c>
      <c r="E42" s="5">
        <f t="shared" si="3"/>
        <v>-0.28810818423083973</v>
      </c>
      <c r="F42" s="4">
        <f t="shared" si="3"/>
        <v>1.3041633282806586</v>
      </c>
      <c r="I42" s="5">
        <f t="shared" si="2"/>
        <v>0.28810818423083973</v>
      </c>
      <c r="J42" s="4">
        <f t="shared" si="2"/>
        <v>1.3041633282806586</v>
      </c>
    </row>
    <row r="43" spans="4:10" x14ac:dyDescent="0.3">
      <c r="D43" t="s">
        <v>21</v>
      </c>
      <c r="E43" s="5">
        <f t="shared" si="3"/>
        <v>-8.8402787284994844E-2</v>
      </c>
      <c r="F43" s="4">
        <f t="shared" si="3"/>
        <v>-0.90896672628952491</v>
      </c>
      <c r="I43" s="5">
        <f t="shared" si="2"/>
        <v>8.8402787284994844E-2</v>
      </c>
      <c r="J43" s="4">
        <f t="shared" si="2"/>
        <v>0.90896672628952491</v>
      </c>
    </row>
    <row r="44" spans="4:10" x14ac:dyDescent="0.3">
      <c r="D44" t="s">
        <v>22</v>
      </c>
      <c r="E44" s="5">
        <f t="shared" si="3"/>
        <v>-0.31930700710274351</v>
      </c>
      <c r="F44" s="4">
        <f t="shared" si="3"/>
        <v>0.24200631041419385</v>
      </c>
      <c r="I44" s="5">
        <f t="shared" si="2"/>
        <v>0.31930700710274351</v>
      </c>
      <c r="J44" s="4">
        <f t="shared" si="2"/>
        <v>0.24200631041419385</v>
      </c>
    </row>
    <row r="45" spans="4:10" x14ac:dyDescent="0.3">
      <c r="D45" t="s">
        <v>23</v>
      </c>
      <c r="E45" s="5">
        <f t="shared" si="3"/>
        <v>-0.22656022180826341</v>
      </c>
      <c r="F45" s="4">
        <f t="shared" si="3"/>
        <v>-1.4060664010347654</v>
      </c>
      <c r="I45" s="5">
        <f t="shared" si="2"/>
        <v>0.22656022180826341</v>
      </c>
      <c r="J45" s="4">
        <f t="shared" si="2"/>
        <v>1.4060664010347654</v>
      </c>
    </row>
    <row r="46" spans="4:10" x14ac:dyDescent="0.3">
      <c r="D46" t="s">
        <v>24</v>
      </c>
      <c r="E46" s="5">
        <f t="shared" si="3"/>
        <v>-0.16376920206498013</v>
      </c>
      <c r="F46" s="4">
        <f t="shared" si="3"/>
        <v>1.9026779569653343</v>
      </c>
      <c r="I46" s="5">
        <f t="shared" si="2"/>
        <v>0.16376920206498013</v>
      </c>
      <c r="J46" s="4">
        <f t="shared" si="2"/>
        <v>1.9026779569653343</v>
      </c>
    </row>
    <row r="47" spans="4:10" x14ac:dyDescent="0.3">
      <c r="D47" t="s">
        <v>25</v>
      </c>
      <c r="E47" s="5">
        <f t="shared" si="3"/>
        <v>-0.2206152967769377</v>
      </c>
      <c r="F47" s="4">
        <f t="shared" si="3"/>
        <v>-0.36347937727601476</v>
      </c>
      <c r="I47" s="5">
        <f t="shared" si="2"/>
        <v>0.2206152967769377</v>
      </c>
      <c r="J47" s="4">
        <f t="shared" si="2"/>
        <v>0.36347937727601476</v>
      </c>
    </row>
    <row r="48" spans="4:10" x14ac:dyDescent="0.3">
      <c r="D48" t="s">
        <v>26</v>
      </c>
      <c r="E48" s="5">
        <f t="shared" si="3"/>
        <v>-0.40011278358081626</v>
      </c>
      <c r="F48" s="4">
        <f t="shared" si="3"/>
        <v>-1.7430662400906716</v>
      </c>
      <c r="I48" s="5">
        <f t="shared" si="2"/>
        <v>0.40011278358081626</v>
      </c>
      <c r="J48" s="4">
        <f t="shared" si="2"/>
        <v>1.7430662400906716</v>
      </c>
    </row>
    <row r="49" spans="4:10" x14ac:dyDescent="0.3">
      <c r="D49" t="s">
        <v>27</v>
      </c>
      <c r="E49" s="5">
        <f t="shared" si="3"/>
        <v>-0.30222117698300011</v>
      </c>
      <c r="F49" s="4">
        <f t="shared" si="3"/>
        <v>-2.8542057549973521E-2</v>
      </c>
      <c r="I49" s="5">
        <f t="shared" si="2"/>
        <v>0.30222117698300011</v>
      </c>
      <c r="J49" s="4">
        <f t="shared" si="2"/>
        <v>2.8542057549973521E-2</v>
      </c>
    </row>
    <row r="50" spans="4:10" x14ac:dyDescent="0.3">
      <c r="D50" t="s">
        <v>28</v>
      </c>
      <c r="E50" s="5">
        <f t="shared" si="3"/>
        <v>0.24731977693812368</v>
      </c>
      <c r="F50" s="4">
        <f t="shared" si="3"/>
        <v>-1.4469793899644348</v>
      </c>
      <c r="I50" s="5">
        <f t="shared" si="2"/>
        <v>0.24731977693812368</v>
      </c>
      <c r="J50" s="4">
        <f t="shared" si="2"/>
        <v>1.4469793899644348</v>
      </c>
    </row>
    <row r="51" spans="4:10" x14ac:dyDescent="0.3">
      <c r="D51" t="s">
        <v>29</v>
      </c>
      <c r="E51" s="5">
        <f t="shared" si="3"/>
        <v>-0.54810779305436341</v>
      </c>
      <c r="F51" s="4">
        <f t="shared" si="3"/>
        <v>0.43189149296071427</v>
      </c>
      <c r="I51" s="5">
        <f t="shared" si="2"/>
        <v>0.54810779305436341</v>
      </c>
      <c r="J51" s="4">
        <f t="shared" si="2"/>
        <v>0.43189149296071427</v>
      </c>
    </row>
    <row r="52" spans="4:10" x14ac:dyDescent="0.3">
      <c r="D52" t="s">
        <v>30</v>
      </c>
      <c r="E52" s="5">
        <f t="shared" si="3"/>
        <v>-0.11462937806678042</v>
      </c>
      <c r="F52" s="4">
        <f t="shared" si="3"/>
        <v>0.94409105217567468</v>
      </c>
      <c r="I52" s="5">
        <f t="shared" si="2"/>
        <v>0.11462937806678042</v>
      </c>
      <c r="J52" s="4">
        <f t="shared" si="2"/>
        <v>0.94409105217567468</v>
      </c>
    </row>
    <row r="53" spans="4:10" x14ac:dyDescent="0.3">
      <c r="D53" t="s">
        <v>31</v>
      </c>
      <c r="E53" s="5">
        <f>E28-B28</f>
        <v>3.6472511075160696E-2</v>
      </c>
      <c r="F53" s="4">
        <f>F28-C28</f>
        <v>-2.5334398522989465</v>
      </c>
      <c r="I53" s="5">
        <f t="shared" si="2"/>
        <v>3.6472511075160696E-2</v>
      </c>
      <c r="J53" s="4">
        <f t="shared" si="2"/>
        <v>2.5334398522989465</v>
      </c>
    </row>
    <row r="54" spans="4:10" x14ac:dyDescent="0.3">
      <c r="D54" t="s">
        <v>32</v>
      </c>
      <c r="E54" s="5">
        <f t="shared" ref="E54:F55" si="4">E29-B29</f>
        <v>-0.53196075683845834</v>
      </c>
      <c r="F54" s="4">
        <f t="shared" si="4"/>
        <v>0.25651662920175866</v>
      </c>
      <c r="I54" s="5">
        <f t="shared" si="2"/>
        <v>0.53196075683845834</v>
      </c>
      <c r="J54" s="4">
        <f t="shared" si="2"/>
        <v>0.25651662920175866</v>
      </c>
    </row>
    <row r="55" spans="4:10" x14ac:dyDescent="0.3">
      <c r="D55" t="s">
        <v>33</v>
      </c>
      <c r="E55" s="5">
        <f t="shared" si="4"/>
        <v>-0.27382958975206506</v>
      </c>
      <c r="F55" s="4">
        <f t="shared" si="4"/>
        <v>1.3895255798738226</v>
      </c>
      <c r="I55" s="5">
        <f t="shared" si="2"/>
        <v>0.27382958975206506</v>
      </c>
      <c r="J55" s="4">
        <f t="shared" si="2"/>
        <v>1.3895255798738226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-0.15399399716683659</v>
      </c>
      <c r="F57" s="5">
        <f>AVERAGE(F38:F55)</f>
        <v>-8.1649489883445003E-2</v>
      </c>
      <c r="H57" t="s">
        <v>54</v>
      </c>
      <c r="I57" s="5">
        <f>AVERAGE(I37:I55)</f>
        <v>0.24597830895614747</v>
      </c>
      <c r="J57" s="5">
        <f>AVERAGE(J38:J55)</f>
        <v>0.93538932184636736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1.2146030566519828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0.67525739246902605</v>
      </c>
      <c r="J65" s="4">
        <f>ABS((C13-F13)/C13)*100</f>
        <v>4.8029879073982729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0.57788562365631446</v>
      </c>
      <c r="J66" s="4">
        <f>ABS((C14-F14)/C14)*100</f>
        <v>9.968900177128031</v>
      </c>
    </row>
    <row r="67" spans="4:10" x14ac:dyDescent="0.3">
      <c r="E67" s="5"/>
      <c r="F67" s="5"/>
      <c r="H67" t="s">
        <v>18</v>
      </c>
      <c r="I67" s="4">
        <f t="shared" ref="I67:J82" si="5">ABS((B15-E15)/B15)*100</f>
        <v>0.33438213698822172</v>
      </c>
      <c r="J67" s="4">
        <f t="shared" si="5"/>
        <v>10.531955287516418</v>
      </c>
    </row>
    <row r="68" spans="4:10" x14ac:dyDescent="0.3">
      <c r="E68" s="5"/>
      <c r="F68" s="5"/>
      <c r="H68" t="s">
        <v>20</v>
      </c>
      <c r="I68" s="4">
        <f t="shared" si="5"/>
        <v>1.4000639761281748</v>
      </c>
      <c r="J68" s="4">
        <f t="shared" si="5"/>
        <v>6.631277624440175</v>
      </c>
    </row>
    <row r="69" spans="4:10" x14ac:dyDescent="0.3">
      <c r="E69" s="5"/>
      <c r="F69" s="5"/>
      <c r="H69" t="s">
        <v>19</v>
      </c>
      <c r="I69" s="4">
        <f t="shared" si="5"/>
        <v>1.8468473348130752</v>
      </c>
      <c r="J69" s="4">
        <f t="shared" si="5"/>
        <v>14.023261594415684</v>
      </c>
    </row>
    <row r="70" spans="4:10" x14ac:dyDescent="0.3">
      <c r="E70" s="5"/>
      <c r="F70" s="5"/>
      <c r="H70" t="s">
        <v>21</v>
      </c>
      <c r="I70" s="4">
        <f t="shared" si="5"/>
        <v>0.48360386917393239</v>
      </c>
      <c r="J70" s="4">
        <f t="shared" si="5"/>
        <v>10.329167344199146</v>
      </c>
    </row>
    <row r="71" spans="4:10" x14ac:dyDescent="0.3">
      <c r="H71" t="s">
        <v>22</v>
      </c>
      <c r="I71" s="4">
        <f t="shared" si="5"/>
        <v>2.0734221240437889</v>
      </c>
      <c r="J71" s="4">
        <f t="shared" si="5"/>
        <v>2.1228623720543318</v>
      </c>
    </row>
    <row r="72" spans="4:10" x14ac:dyDescent="0.3">
      <c r="E72" s="5"/>
      <c r="F72" s="5"/>
      <c r="H72" t="s">
        <v>23</v>
      </c>
      <c r="I72" s="4">
        <f t="shared" si="5"/>
        <v>1.684462615674821</v>
      </c>
      <c r="J72" s="4">
        <f t="shared" si="5"/>
        <v>10.338723537020336</v>
      </c>
    </row>
    <row r="73" spans="4:10" x14ac:dyDescent="0.3">
      <c r="H73" t="s">
        <v>24</v>
      </c>
      <c r="I73" s="4">
        <f t="shared" si="5"/>
        <v>0.88860120491036432</v>
      </c>
      <c r="J73" s="4">
        <f t="shared" si="5"/>
        <v>28.828453893414157</v>
      </c>
    </row>
    <row r="74" spans="4:10" x14ac:dyDescent="0.3">
      <c r="H74" t="s">
        <v>25</v>
      </c>
      <c r="I74" s="4">
        <f t="shared" si="5"/>
        <v>1.2954509499526581</v>
      </c>
      <c r="J74" s="4">
        <f t="shared" si="5"/>
        <v>3.6347937727601476</v>
      </c>
    </row>
    <row r="75" spans="4:10" x14ac:dyDescent="0.3">
      <c r="H75" t="s">
        <v>26</v>
      </c>
      <c r="I75" s="4">
        <f t="shared" si="5"/>
        <v>2.6049009347709395</v>
      </c>
      <c r="J75" s="4">
        <f t="shared" si="5"/>
        <v>12.10462666729633</v>
      </c>
    </row>
    <row r="76" spans="4:10" x14ac:dyDescent="0.3">
      <c r="H76" t="s">
        <v>27</v>
      </c>
      <c r="I76" s="4">
        <f t="shared" si="5"/>
        <v>1.858678825233703</v>
      </c>
      <c r="J76" s="4">
        <f t="shared" si="5"/>
        <v>0.2825946292076586</v>
      </c>
    </row>
    <row r="77" spans="4:10" x14ac:dyDescent="0.3">
      <c r="H77" t="s">
        <v>28</v>
      </c>
      <c r="I77" s="4">
        <f t="shared" si="5"/>
        <v>1.7416885699867866</v>
      </c>
      <c r="J77" s="4">
        <f t="shared" si="5"/>
        <v>10.409923668808883</v>
      </c>
    </row>
    <row r="78" spans="4:10" x14ac:dyDescent="0.3">
      <c r="H78" t="s">
        <v>29</v>
      </c>
      <c r="I78" s="4">
        <f t="shared" si="5"/>
        <v>3.079257264350356</v>
      </c>
      <c r="J78" s="4">
        <f t="shared" si="5"/>
        <v>5.2669694263501743</v>
      </c>
    </row>
    <row r="79" spans="4:10" x14ac:dyDescent="0.3">
      <c r="H79" t="s">
        <v>30</v>
      </c>
      <c r="I79" s="4">
        <f t="shared" si="5"/>
        <v>0.63789303320412027</v>
      </c>
      <c r="J79" s="4">
        <f t="shared" si="5"/>
        <v>13.883691943759921</v>
      </c>
    </row>
    <row r="80" spans="4:10" x14ac:dyDescent="0.3">
      <c r="H80" t="s">
        <v>31</v>
      </c>
      <c r="I80" s="4">
        <f t="shared" si="5"/>
        <v>0.18809959296111756</v>
      </c>
      <c r="J80" s="4">
        <f t="shared" si="5"/>
        <v>29.119998302286742</v>
      </c>
    </row>
    <row r="81" spans="8:10" x14ac:dyDescent="0.3">
      <c r="H81" t="s">
        <v>32</v>
      </c>
      <c r="I81" s="4">
        <f t="shared" si="5"/>
        <v>3.2220518282159798</v>
      </c>
      <c r="J81" s="4">
        <f t="shared" si="5"/>
        <v>2.46650605001691</v>
      </c>
    </row>
    <row r="82" spans="8:10" x14ac:dyDescent="0.3">
      <c r="H82" t="s">
        <v>33</v>
      </c>
      <c r="I82" s="4">
        <f t="shared" si="5"/>
        <v>1.6270326188476834</v>
      </c>
      <c r="J82" s="4">
        <f t="shared" si="5"/>
        <v>15.103538911671988</v>
      </c>
    </row>
    <row r="84" spans="8:10" x14ac:dyDescent="0.3">
      <c r="H84" t="s">
        <v>77</v>
      </c>
      <c r="I84" s="4">
        <f>AVERAGE(I64:I82)</f>
        <v>1.4439043658964761</v>
      </c>
      <c r="J84" s="4">
        <f>AVERAGE(J65:J82)</f>
        <v>10.547235172763628</v>
      </c>
    </row>
  </sheetData>
  <hyperlinks>
    <hyperlink ref="G1" location="Overview!A1" display="Overview!A1" xr:uid="{02521DD0-5030-44C8-A2C7-C96DD89CDE53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B2500-BF17-46C0-8369-28B0B1E31153}">
  <dimension ref="A1:L84"/>
  <sheetViews>
    <sheetView tabSelected="1" workbookViewId="0">
      <selection activeCell="J3" sqref="J3"/>
    </sheetView>
  </sheetViews>
  <sheetFormatPr baseColWidth="10" defaultRowHeight="14.4" x14ac:dyDescent="0.3"/>
  <cols>
    <col min="1" max="1" width="18" customWidth="1"/>
    <col min="5" max="5" width="11.5546875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73</v>
      </c>
      <c r="G4" s="7" t="s">
        <v>56</v>
      </c>
      <c r="H4" s="7"/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27.066877400062204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2992.5875380000002</v>
      </c>
      <c r="L12">
        <v>-2929.62251157121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25.155199760829394</v>
      </c>
      <c r="F13" s="4">
        <f t="shared" si="1"/>
        <v>4.8892106392802717</v>
      </c>
      <c r="H13" t="s">
        <v>35</v>
      </c>
      <c r="I13">
        <v>32</v>
      </c>
      <c r="J13" t="s">
        <v>38</v>
      </c>
      <c r="K13">
        <v>1272.1027979999999</v>
      </c>
      <c r="L13">
        <v>-1157.32214249973</v>
      </c>
    </row>
    <row r="14" spans="1:12" x14ac:dyDescent="0.3">
      <c r="A14" s="3" t="s">
        <v>93</v>
      </c>
      <c r="B14">
        <v>22.61</v>
      </c>
      <c r="C14">
        <v>3.21</v>
      </c>
      <c r="E14" s="5">
        <f>I14/K14*1000</f>
        <v>24.095677265944381</v>
      </c>
      <c r="F14" s="4">
        <f>(L14/I14-$L$12/$I$12)*2625.4995</f>
        <v>6.5834224306101436</v>
      </c>
      <c r="H14" t="s">
        <v>94</v>
      </c>
      <c r="I14">
        <v>96</v>
      </c>
      <c r="J14" t="s">
        <v>44</v>
      </c>
      <c r="K14">
        <v>3984.117107</v>
      </c>
      <c r="L14">
        <v>-3471.9044795414902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18.616254205022532</v>
      </c>
      <c r="F15" s="4">
        <f t="shared" si="1"/>
        <v>12.282181963664693</v>
      </c>
      <c r="H15" t="s">
        <v>34</v>
      </c>
      <c r="I15">
        <v>48</v>
      </c>
      <c r="J15" t="s">
        <v>37</v>
      </c>
      <c r="K15">
        <v>2578.3919510000001</v>
      </c>
      <c r="L15">
        <v>-1735.8480537072601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19.161370945965036</v>
      </c>
      <c r="F16" s="4">
        <f t="shared" si="1"/>
        <v>15.72560876754738</v>
      </c>
      <c r="H16" t="s">
        <v>39</v>
      </c>
      <c r="I16">
        <v>80</v>
      </c>
      <c r="J16" t="s">
        <v>38</v>
      </c>
      <c r="K16">
        <v>4175.0666080000001</v>
      </c>
      <c r="L16">
        <v>-2892.9751669461998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15.752079846475604</v>
      </c>
      <c r="F17" s="4">
        <f t="shared" si="1"/>
        <v>16.942476309181544</v>
      </c>
      <c r="H17" t="s">
        <v>40</v>
      </c>
      <c r="I17">
        <v>64</v>
      </c>
      <c r="J17" t="s">
        <v>38</v>
      </c>
      <c r="K17">
        <v>4062.9555350000001</v>
      </c>
      <c r="L17">
        <v>-2314.3504708117698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18.97136749424017</v>
      </c>
      <c r="F18" s="4">
        <f t="shared" si="1"/>
        <v>12.711566168732176</v>
      </c>
      <c r="H18" t="s">
        <v>41</v>
      </c>
      <c r="I18">
        <v>96</v>
      </c>
      <c r="J18" t="s">
        <v>42</v>
      </c>
      <c r="K18">
        <v>5060.2572550000004</v>
      </c>
      <c r="L18">
        <v>-3471.68040720826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14.903077919683959</v>
      </c>
      <c r="F19" s="4">
        <f t="shared" si="1"/>
        <v>19.199044920202933</v>
      </c>
      <c r="H19" t="s">
        <v>40</v>
      </c>
      <c r="I19">
        <v>36</v>
      </c>
      <c r="J19" t="s">
        <v>37</v>
      </c>
      <c r="K19">
        <v>2415.6083859999999</v>
      </c>
      <c r="L19">
        <v>-1301.79119849265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13.261352079978288</v>
      </c>
      <c r="F20" s="4">
        <f t="shared" si="1"/>
        <v>17.461500714445847</v>
      </c>
      <c r="H20" t="s">
        <v>40</v>
      </c>
      <c r="I20">
        <v>192</v>
      </c>
      <c r="J20" t="s">
        <v>43</v>
      </c>
      <c r="K20">
        <v>14478.161717000001</v>
      </c>
      <c r="L20">
        <v>-6943.0134567298101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18.763071679896914</v>
      </c>
      <c r="F21" s="4">
        <f t="shared" si="1"/>
        <v>14.781251791852162</v>
      </c>
      <c r="H21" t="s">
        <v>34</v>
      </c>
      <c r="I21">
        <v>72</v>
      </c>
      <c r="J21" t="s">
        <v>42</v>
      </c>
      <c r="K21">
        <v>3837.3247849999998</v>
      </c>
      <c r="L21">
        <v>-2603.7035476864298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17.28851058934794</v>
      </c>
      <c r="F22" s="4">
        <f t="shared" si="1"/>
        <v>14.111719965300225</v>
      </c>
      <c r="H22" t="s">
        <v>34</v>
      </c>
      <c r="I22">
        <v>64</v>
      </c>
      <c r="J22" t="s">
        <v>44</v>
      </c>
      <c r="K22">
        <v>3701.8804869999999</v>
      </c>
      <c r="L22">
        <v>-2314.4194742170298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15.058263950150895</v>
      </c>
      <c r="F23" s="4">
        <f t="shared" si="1"/>
        <v>19.530959994837236</v>
      </c>
      <c r="H23" t="s">
        <v>40</v>
      </c>
      <c r="I23">
        <v>64</v>
      </c>
      <c r="J23" t="s">
        <v>38</v>
      </c>
      <c r="K23">
        <v>4250.1579339999998</v>
      </c>
      <c r="L23">
        <v>-2314.2873731208801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16.479819114848024</v>
      </c>
      <c r="F24" s="4">
        <f t="shared" si="1"/>
        <v>16.334087110511714</v>
      </c>
      <c r="H24" t="s">
        <v>45</v>
      </c>
      <c r="I24">
        <v>128</v>
      </c>
      <c r="J24" t="s">
        <v>42</v>
      </c>
      <c r="K24">
        <v>7767.0755429999999</v>
      </c>
      <c r="L24">
        <v>-4628.7306021957202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14.591488353450369</v>
      </c>
      <c r="F25" s="4">
        <f t="shared" si="1"/>
        <v>18.254137789848841</v>
      </c>
      <c r="H25" t="s">
        <v>40</v>
      </c>
      <c r="I25">
        <v>34</v>
      </c>
      <c r="J25" t="s">
        <v>37</v>
      </c>
      <c r="K25">
        <v>2330.1255620000002</v>
      </c>
      <c r="L25">
        <v>-1229.48170171175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18.108103036921619</v>
      </c>
      <c r="F26" s="4">
        <f t="shared" si="1"/>
        <v>14.832713806140942</v>
      </c>
      <c r="H26" t="s">
        <v>40</v>
      </c>
      <c r="I26">
        <v>96</v>
      </c>
      <c r="J26" t="s">
        <v>38</v>
      </c>
      <c r="K26">
        <v>5301.4940219999999</v>
      </c>
      <c r="L26">
        <v>-3471.60284856725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18.410008716147672</v>
      </c>
      <c r="F27" s="4">
        <f t="shared" si="1"/>
        <v>12.951406651307888</v>
      </c>
      <c r="H27" t="s">
        <v>40</v>
      </c>
      <c r="I27">
        <v>96</v>
      </c>
      <c r="J27" t="s">
        <v>44</v>
      </c>
      <c r="K27">
        <v>5214.5548369999997</v>
      </c>
      <c r="L27">
        <v>-3471.6716375679198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20.154134330264373</v>
      </c>
      <c r="F28" s="4">
        <f t="shared" si="1"/>
        <v>10.042914884195699</v>
      </c>
      <c r="H28" t="s">
        <v>41</v>
      </c>
      <c r="I28">
        <v>168</v>
      </c>
      <c r="J28" t="s">
        <v>44</v>
      </c>
      <c r="K28">
        <v>8335.7586709999996</v>
      </c>
      <c r="L28">
        <v>-6075.6114738032502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15.893042364243632</v>
      </c>
      <c r="F29" s="4">
        <f t="shared" si="1"/>
        <v>18.292404553919116</v>
      </c>
      <c r="H29" t="s">
        <v>40</v>
      </c>
      <c r="I29">
        <v>72</v>
      </c>
      <c r="J29" t="s">
        <v>37</v>
      </c>
      <c r="K29">
        <v>4530.2842810000002</v>
      </c>
      <c r="L29">
        <v>-2603.6072601042501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17.147070772169389</v>
      </c>
      <c r="F30" s="4">
        <f t="shared" si="1"/>
        <v>16.51798332038328</v>
      </c>
      <c r="H30" t="s">
        <v>40</v>
      </c>
      <c r="I30">
        <v>64</v>
      </c>
      <c r="J30" t="s">
        <v>44</v>
      </c>
      <c r="K30">
        <v>3732.4159239999999</v>
      </c>
      <c r="L30">
        <v>-2314.3608183861202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0.54687740006220409</v>
      </c>
      <c r="F37" s="5"/>
      <c r="I37" s="5">
        <f t="shared" ref="I37:J55" si="2">ABS(E37)</f>
        <v>0.54687740006220409</v>
      </c>
      <c r="J37" s="5"/>
    </row>
    <row r="38" spans="4:10" x14ac:dyDescent="0.3">
      <c r="D38" s="3" t="s">
        <v>11</v>
      </c>
      <c r="E38" s="5">
        <f>E13-B13</f>
        <v>1.7851997608293928</v>
      </c>
      <c r="F38" s="4">
        <f>F13-C13</f>
        <v>2.0892106392802718</v>
      </c>
      <c r="I38" s="5">
        <f t="shared" si="2"/>
        <v>1.7851997608293928</v>
      </c>
      <c r="J38" s="4">
        <f t="shared" si="2"/>
        <v>2.0892106392802718</v>
      </c>
    </row>
    <row r="39" spans="4:10" x14ac:dyDescent="0.3">
      <c r="D39" s="3" t="s">
        <v>93</v>
      </c>
      <c r="E39" s="5">
        <f>E14-B14</f>
        <v>1.485677265944382</v>
      </c>
      <c r="F39" s="4">
        <f>F14-C14</f>
        <v>3.3734224306101437</v>
      </c>
      <c r="I39" s="5">
        <f t="shared" ref="I39" si="3">ABS(E39)</f>
        <v>1.485677265944382</v>
      </c>
      <c r="J39" s="4">
        <f t="shared" ref="J39" si="4">ABS(F39)</f>
        <v>3.3734224306101437</v>
      </c>
    </row>
    <row r="40" spans="4:10" x14ac:dyDescent="0.3">
      <c r="D40" t="s">
        <v>18</v>
      </c>
      <c r="E40" s="5">
        <f t="shared" ref="E40:F52" si="5">E15-B15</f>
        <v>0.81625420502253121</v>
      </c>
      <c r="F40" s="4">
        <f t="shared" si="5"/>
        <v>5.0821819636646923</v>
      </c>
      <c r="I40" s="5">
        <f t="shared" si="2"/>
        <v>0.81625420502253121</v>
      </c>
      <c r="J40" s="4">
        <f t="shared" si="2"/>
        <v>5.0821819636646923</v>
      </c>
    </row>
    <row r="41" spans="4:10" x14ac:dyDescent="0.3">
      <c r="D41" t="s">
        <v>20</v>
      </c>
      <c r="E41" s="5">
        <f t="shared" si="5"/>
        <v>1.8713709459650367</v>
      </c>
      <c r="F41" s="4">
        <f t="shared" si="5"/>
        <v>4.8256087675473793</v>
      </c>
      <c r="I41" s="5">
        <f t="shared" si="2"/>
        <v>1.8713709459650367</v>
      </c>
      <c r="J41" s="4">
        <f t="shared" si="2"/>
        <v>4.8256087675473793</v>
      </c>
    </row>
    <row r="42" spans="4:10" x14ac:dyDescent="0.3">
      <c r="D42" t="s">
        <v>19</v>
      </c>
      <c r="E42" s="5">
        <f t="shared" si="5"/>
        <v>0.1520798464756048</v>
      </c>
      <c r="F42" s="4">
        <f t="shared" si="5"/>
        <v>7.6424763091815429</v>
      </c>
      <c r="I42" s="5">
        <f t="shared" si="2"/>
        <v>0.1520798464756048</v>
      </c>
      <c r="J42" s="4">
        <f t="shared" si="2"/>
        <v>7.6424763091815429</v>
      </c>
    </row>
    <row r="43" spans="4:10" x14ac:dyDescent="0.3">
      <c r="D43" t="s">
        <v>21</v>
      </c>
      <c r="E43" s="5">
        <f t="shared" si="5"/>
        <v>0.69136749424016841</v>
      </c>
      <c r="F43" s="4">
        <f t="shared" si="5"/>
        <v>3.9115661687321754</v>
      </c>
      <c r="I43" s="5">
        <f t="shared" si="2"/>
        <v>0.69136749424016841</v>
      </c>
      <c r="J43" s="4">
        <f t="shared" si="2"/>
        <v>3.9115661687321754</v>
      </c>
    </row>
    <row r="44" spans="4:10" x14ac:dyDescent="0.3">
      <c r="D44" t="s">
        <v>22</v>
      </c>
      <c r="E44" s="5">
        <f t="shared" si="5"/>
        <v>-0.49692208031604146</v>
      </c>
      <c r="F44" s="4">
        <f t="shared" si="5"/>
        <v>7.7990449202029328</v>
      </c>
      <c r="I44" s="5">
        <f t="shared" si="2"/>
        <v>0.49692208031604146</v>
      </c>
      <c r="J44" s="4">
        <f t="shared" si="2"/>
        <v>7.7990449202029328</v>
      </c>
    </row>
    <row r="45" spans="4:10" x14ac:dyDescent="0.3">
      <c r="D45" t="s">
        <v>23</v>
      </c>
      <c r="E45" s="5">
        <f t="shared" si="5"/>
        <v>-0.18864792002171171</v>
      </c>
      <c r="F45" s="4">
        <f t="shared" si="5"/>
        <v>3.8615007144458477</v>
      </c>
      <c r="I45" s="5">
        <f t="shared" si="2"/>
        <v>0.18864792002171171</v>
      </c>
      <c r="J45" s="4">
        <f t="shared" si="2"/>
        <v>3.8615007144458477</v>
      </c>
    </row>
    <row r="46" spans="4:10" x14ac:dyDescent="0.3">
      <c r="D46" t="s">
        <v>24</v>
      </c>
      <c r="E46" s="5">
        <f t="shared" si="5"/>
        <v>0.33307167989691422</v>
      </c>
      <c r="F46" s="4">
        <f t="shared" si="5"/>
        <v>8.1812517918521621</v>
      </c>
      <c r="I46" s="5">
        <f t="shared" si="2"/>
        <v>0.33307167989691422</v>
      </c>
      <c r="J46" s="4">
        <f t="shared" si="2"/>
        <v>8.1812517918521621</v>
      </c>
    </row>
    <row r="47" spans="4:10" x14ac:dyDescent="0.3">
      <c r="D47" t="s">
        <v>25</v>
      </c>
      <c r="E47" s="5">
        <f t="shared" si="5"/>
        <v>0.25851058934793869</v>
      </c>
      <c r="F47" s="4">
        <f t="shared" si="5"/>
        <v>4.1117199653002245</v>
      </c>
      <c r="I47" s="5">
        <f t="shared" si="2"/>
        <v>0.25851058934793869</v>
      </c>
      <c r="J47" s="4">
        <f t="shared" si="2"/>
        <v>4.1117199653002245</v>
      </c>
    </row>
    <row r="48" spans="4:10" x14ac:dyDescent="0.3">
      <c r="D48" t="s">
        <v>26</v>
      </c>
      <c r="E48" s="5">
        <f t="shared" si="5"/>
        <v>-0.3017360498491044</v>
      </c>
      <c r="F48" s="4">
        <f t="shared" si="5"/>
        <v>5.1309599948372355</v>
      </c>
      <c r="I48" s="5">
        <f t="shared" si="2"/>
        <v>0.3017360498491044</v>
      </c>
      <c r="J48" s="4">
        <f t="shared" si="2"/>
        <v>5.1309599948372355</v>
      </c>
    </row>
    <row r="49" spans="4:10" x14ac:dyDescent="0.3">
      <c r="D49" t="s">
        <v>27</v>
      </c>
      <c r="E49" s="5">
        <f t="shared" si="5"/>
        <v>0.21981911484802197</v>
      </c>
      <c r="F49" s="4">
        <f t="shared" si="5"/>
        <v>6.2340871105117142</v>
      </c>
      <c r="I49" s="5">
        <f t="shared" si="2"/>
        <v>0.21981911484802197</v>
      </c>
      <c r="J49" s="4">
        <f t="shared" si="2"/>
        <v>6.2340871105117142</v>
      </c>
    </row>
    <row r="50" spans="4:10" x14ac:dyDescent="0.3">
      <c r="D50" t="s">
        <v>28</v>
      </c>
      <c r="E50" s="5">
        <f t="shared" si="5"/>
        <v>0.39148835345037014</v>
      </c>
      <c r="F50" s="4">
        <f t="shared" si="5"/>
        <v>4.3541377898488403</v>
      </c>
      <c r="I50" s="5">
        <f t="shared" si="2"/>
        <v>0.39148835345037014</v>
      </c>
      <c r="J50" s="4">
        <f t="shared" si="2"/>
        <v>4.3541377898488403</v>
      </c>
    </row>
    <row r="51" spans="4:10" x14ac:dyDescent="0.3">
      <c r="D51" t="s">
        <v>29</v>
      </c>
      <c r="E51" s="5">
        <f t="shared" si="5"/>
        <v>0.30810303692161867</v>
      </c>
      <c r="F51" s="4">
        <f t="shared" si="5"/>
        <v>6.6327138061409432</v>
      </c>
      <c r="I51" s="5">
        <f t="shared" si="2"/>
        <v>0.30810303692161867</v>
      </c>
      <c r="J51" s="4">
        <f t="shared" si="2"/>
        <v>6.6327138061409432</v>
      </c>
    </row>
    <row r="52" spans="4:10" x14ac:dyDescent="0.3">
      <c r="D52" t="s">
        <v>30</v>
      </c>
      <c r="E52" s="5">
        <f t="shared" si="5"/>
        <v>0.44000871614767334</v>
      </c>
      <c r="F52" s="4">
        <f t="shared" si="5"/>
        <v>6.1514066513078882</v>
      </c>
      <c r="I52" s="5">
        <f t="shared" si="2"/>
        <v>0.44000871614767334</v>
      </c>
      <c r="J52" s="4">
        <f t="shared" si="2"/>
        <v>6.1514066513078882</v>
      </c>
    </row>
    <row r="53" spans="4:10" x14ac:dyDescent="0.3">
      <c r="D53" t="s">
        <v>31</v>
      </c>
      <c r="E53" s="5">
        <f>E28-B28</f>
        <v>0.76413433026437261</v>
      </c>
      <c r="F53" s="4">
        <f>F28-C28</f>
        <v>1.3429148841957002</v>
      </c>
      <c r="I53" s="5">
        <f t="shared" si="2"/>
        <v>0.76413433026437261</v>
      </c>
      <c r="J53" s="4">
        <f t="shared" si="2"/>
        <v>1.3429148841957002</v>
      </c>
    </row>
    <row r="54" spans="4:10" x14ac:dyDescent="0.3">
      <c r="D54" t="s">
        <v>32</v>
      </c>
      <c r="E54" s="5">
        <f t="shared" ref="E54:F55" si="6">E29-B29</f>
        <v>-0.61695763575636953</v>
      </c>
      <c r="F54" s="4">
        <f t="shared" si="6"/>
        <v>7.8924045539191159</v>
      </c>
      <c r="I54" s="5">
        <f t="shared" si="2"/>
        <v>0.61695763575636953</v>
      </c>
      <c r="J54" s="4">
        <f t="shared" si="2"/>
        <v>7.8924045539191159</v>
      </c>
    </row>
    <row r="55" spans="4:10" x14ac:dyDescent="0.3">
      <c r="D55" t="s">
        <v>33</v>
      </c>
      <c r="E55" s="5">
        <f t="shared" si="6"/>
        <v>0.31707077216939084</v>
      </c>
      <c r="F55" s="4">
        <f t="shared" si="6"/>
        <v>7.3179833203832807</v>
      </c>
      <c r="I55" s="5">
        <f t="shared" si="2"/>
        <v>0.31707077216939084</v>
      </c>
      <c r="J55" s="4">
        <f t="shared" si="2"/>
        <v>7.3179833203832807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0.46193525398117857</v>
      </c>
      <c r="F57" s="5">
        <f>AVERAGE(F38:F55)</f>
        <v>5.3296995434423389</v>
      </c>
      <c r="H57" t="s">
        <v>54</v>
      </c>
      <c r="I57" s="5">
        <f>AVERAGE(I37:I55)</f>
        <v>0.630805115659413</v>
      </c>
      <c r="J57" s="5">
        <f>AVERAGE(J38:J55)</f>
        <v>5.3296995434423389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2.0621319761018255</v>
      </c>
      <c r="J64" s="4"/>
    </row>
    <row r="65" spans="4:10" x14ac:dyDescent="0.3">
      <c r="D65" s="3"/>
      <c r="E65" s="5"/>
      <c r="F65" s="5"/>
      <c r="H65" s="3" t="s">
        <v>11</v>
      </c>
      <c r="I65" s="4">
        <f t="shared" ref="I65:J65" si="7">ABS((B13-E13)/B13)*100</f>
        <v>7.6388522072288954</v>
      </c>
      <c r="J65" s="4">
        <f t="shared" si="7"/>
        <v>74.614665688581141</v>
      </c>
    </row>
    <row r="66" spans="4:10" x14ac:dyDescent="0.3">
      <c r="D66" s="3"/>
      <c r="E66" s="5"/>
      <c r="F66" s="5"/>
      <c r="H66" s="3" t="s">
        <v>93</v>
      </c>
      <c r="I66" s="4">
        <f t="shared" ref="I66" si="8">ABS((B14-E14)/B14)*100</f>
        <v>6.5708857405766565</v>
      </c>
      <c r="J66" s="4">
        <f t="shared" ref="J66" si="9">ABS((C14-F14)/C14)*100</f>
        <v>105.09104145202942</v>
      </c>
    </row>
    <row r="67" spans="4:10" x14ac:dyDescent="0.3">
      <c r="E67" s="5"/>
      <c r="F67" s="5"/>
      <c r="H67" t="s">
        <v>18</v>
      </c>
      <c r="I67" s="4">
        <f t="shared" ref="I67:J67" si="10">ABS((B15-E15)/B15)*100</f>
        <v>4.5856977810254556</v>
      </c>
      <c r="J67" s="4">
        <f t="shared" si="10"/>
        <v>70.585860606454048</v>
      </c>
    </row>
    <row r="68" spans="4:10" x14ac:dyDescent="0.3">
      <c r="E68" s="5"/>
      <c r="F68" s="5"/>
      <c r="H68" t="s">
        <v>20</v>
      </c>
      <c r="I68" s="4">
        <f t="shared" ref="I68:J68" si="11">ABS((B16-E16)/B16)*100</f>
        <v>10.823429415645094</v>
      </c>
      <c r="J68" s="4">
        <f t="shared" si="11"/>
        <v>44.271640069242011</v>
      </c>
    </row>
    <row r="69" spans="4:10" x14ac:dyDescent="0.3">
      <c r="E69" s="5"/>
      <c r="F69" s="5"/>
      <c r="H69" t="s">
        <v>19</v>
      </c>
      <c r="I69" s="4">
        <f t="shared" ref="I69:J69" si="12">ABS((B17-E17)/B17)*100</f>
        <v>0.97487081074105653</v>
      </c>
      <c r="J69" s="4">
        <f t="shared" si="12"/>
        <v>82.177164614855286</v>
      </c>
    </row>
    <row r="70" spans="4:10" x14ac:dyDescent="0.3">
      <c r="E70" s="5"/>
      <c r="F70" s="5"/>
      <c r="H70" t="s">
        <v>21</v>
      </c>
      <c r="I70" s="4">
        <f t="shared" ref="I70:J70" si="13">ABS((B18-E18)/B18)*100</f>
        <v>3.7820978897164572</v>
      </c>
      <c r="J70" s="4">
        <f t="shared" si="13"/>
        <v>44.44961555377472</v>
      </c>
    </row>
    <row r="71" spans="4:10" x14ac:dyDescent="0.3">
      <c r="H71" t="s">
        <v>22</v>
      </c>
      <c r="I71" s="4">
        <f t="shared" ref="I71:J71" si="14">ABS((B19-E19)/B19)*100</f>
        <v>3.2267667552989701</v>
      </c>
      <c r="J71" s="4">
        <f t="shared" si="14"/>
        <v>68.412674738622215</v>
      </c>
    </row>
    <row r="72" spans="4:10" x14ac:dyDescent="0.3">
      <c r="E72" s="5"/>
      <c r="F72" s="5"/>
      <c r="H72" t="s">
        <v>23</v>
      </c>
      <c r="I72" s="4">
        <f t="shared" ref="I72:J72" si="15">ABS((B20-E20)/B20)*100</f>
        <v>1.4025867659606819</v>
      </c>
      <c r="J72" s="4">
        <f t="shared" si="15"/>
        <v>28.393387606219466</v>
      </c>
    </row>
    <row r="73" spans="4:10" x14ac:dyDescent="0.3">
      <c r="H73" t="s">
        <v>24</v>
      </c>
      <c r="I73" s="4">
        <f t="shared" ref="I73:J73" si="16">ABS((B21-E21)/B21)*100</f>
        <v>1.8072256098584605</v>
      </c>
      <c r="J73" s="4">
        <f t="shared" si="16"/>
        <v>123.95836048260853</v>
      </c>
    </row>
    <row r="74" spans="4:10" x14ac:dyDescent="0.3">
      <c r="H74" t="s">
        <v>25</v>
      </c>
      <c r="I74" s="4">
        <f t="shared" ref="I74:J74" si="17">ABS((B22-E22)/B22)*100</f>
        <v>1.517971751896293</v>
      </c>
      <c r="J74" s="4">
        <f t="shared" si="17"/>
        <v>41.117199653002245</v>
      </c>
    </row>
    <row r="75" spans="4:10" x14ac:dyDescent="0.3">
      <c r="H75" t="s">
        <v>26</v>
      </c>
      <c r="I75" s="4">
        <f t="shared" ref="I75:J75" si="18">ABS((B23-E23)/B23)*100</f>
        <v>1.9644274078717736</v>
      </c>
      <c r="J75" s="4">
        <f t="shared" si="18"/>
        <v>35.631666630814138</v>
      </c>
    </row>
    <row r="76" spans="4:10" x14ac:dyDescent="0.3">
      <c r="H76" t="s">
        <v>27</v>
      </c>
      <c r="I76" s="4">
        <f t="shared" ref="I76:J76" si="19">ABS((B24-E24)/B24)*100</f>
        <v>1.3519010753260883</v>
      </c>
      <c r="J76" s="4">
        <f t="shared" si="19"/>
        <v>61.723634757541724</v>
      </c>
    </row>
    <row r="77" spans="4:10" x14ac:dyDescent="0.3">
      <c r="H77" t="s">
        <v>28</v>
      </c>
      <c r="I77" s="4">
        <f t="shared" ref="I77:J77" si="20">ABS((B25-E25)/B25)*100</f>
        <v>2.756960235565987</v>
      </c>
      <c r="J77" s="4">
        <f t="shared" si="20"/>
        <v>31.324732301070789</v>
      </c>
    </row>
    <row r="78" spans="4:10" x14ac:dyDescent="0.3">
      <c r="H78" t="s">
        <v>29</v>
      </c>
      <c r="I78" s="4">
        <f t="shared" ref="I78:J78" si="21">ABS((B26-E26)/B26)*100</f>
        <v>1.7309159377619023</v>
      </c>
      <c r="J78" s="4">
        <f t="shared" si="21"/>
        <v>80.886753733426147</v>
      </c>
    </row>
    <row r="79" spans="4:10" x14ac:dyDescent="0.3">
      <c r="H79" t="s">
        <v>30</v>
      </c>
      <c r="I79" s="4">
        <f t="shared" ref="I79:J79" si="22">ABS((B27-E27)/B27)*100</f>
        <v>2.4485738238601744</v>
      </c>
      <c r="J79" s="4">
        <f t="shared" si="22"/>
        <v>90.461862519233648</v>
      </c>
    </row>
    <row r="80" spans="4:10" x14ac:dyDescent="0.3">
      <c r="H80" t="s">
        <v>31</v>
      </c>
      <c r="I80" s="4">
        <f t="shared" ref="I80:J80" si="23">ABS((B28-E28)/B28)*100</f>
        <v>3.9408681292644276</v>
      </c>
      <c r="J80" s="4">
        <f t="shared" si="23"/>
        <v>15.435803266617246</v>
      </c>
    </row>
    <row r="81" spans="8:10" x14ac:dyDescent="0.3">
      <c r="H81" t="s">
        <v>32</v>
      </c>
      <c r="I81" s="4">
        <f t="shared" ref="I81:J81" si="24">ABS((B29-E29)/B29)*100</f>
        <v>3.7368724152414865</v>
      </c>
      <c r="J81" s="4">
        <f t="shared" si="24"/>
        <v>75.888505326145335</v>
      </c>
    </row>
    <row r="82" spans="8:10" x14ac:dyDescent="0.3">
      <c r="H82" t="s">
        <v>33</v>
      </c>
      <c r="I82" s="4">
        <f t="shared" ref="I82:J82" si="25">ABS((B30-E30)/B30)*100</f>
        <v>1.8839618073047584</v>
      </c>
      <c r="J82" s="4">
        <f t="shared" si="25"/>
        <v>79.54329696068784</v>
      </c>
    </row>
    <row r="84" spans="8:10" x14ac:dyDescent="0.3">
      <c r="H84" t="s">
        <v>77</v>
      </c>
      <c r="I84" s="5">
        <f>AVERAGE(I64:I82)</f>
        <v>3.3793156598024447</v>
      </c>
      <c r="J84" s="5">
        <f>AVERAGE(J65:J82)</f>
        <v>64.109325886718111</v>
      </c>
    </row>
  </sheetData>
  <hyperlinks>
    <hyperlink ref="G1" location="Overview!A1" display="Overview!A1" xr:uid="{643DF9C6-2928-43A5-A646-5C67390AF92A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EA413-6992-47AA-95B6-EFFBB7D55458}">
  <dimension ref="A1:L84"/>
  <sheetViews>
    <sheetView workbookViewId="0">
      <selection activeCell="G1" sqref="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1</v>
      </c>
      <c r="G4" s="7" t="s">
        <v>87</v>
      </c>
      <c r="H4" s="7"/>
    </row>
    <row r="5" spans="1:12" x14ac:dyDescent="0.3">
      <c r="G5" t="s">
        <v>88</v>
      </c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28.533415127902181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2838.7769090000002</v>
      </c>
      <c r="L12">
        <v>-2936.5480363850302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26.952523786318167</v>
      </c>
      <c r="F13" s="4">
        <f t="shared" si="1"/>
        <v>4.1553383524572904</v>
      </c>
      <c r="H13" t="s">
        <v>35</v>
      </c>
      <c r="I13">
        <v>32</v>
      </c>
      <c r="J13" t="s">
        <v>38</v>
      </c>
      <c r="K13">
        <v>1187.27286</v>
      </c>
      <c r="L13">
        <v>-1160.06709685334</v>
      </c>
    </row>
    <row r="14" spans="1:12" x14ac:dyDescent="0.3">
      <c r="A14" s="3" t="s">
        <v>93</v>
      </c>
      <c r="B14">
        <v>22.61</v>
      </c>
      <c r="C14">
        <v>3.21</v>
      </c>
      <c r="E14" s="5">
        <f>I14/K14*1000</f>
        <v>25.54726536888856</v>
      </c>
      <c r="F14" s="4">
        <f>(L14/I14-$L$12/$I$12)*2625.4995</f>
        <v>6.9217233868866206</v>
      </c>
      <c r="H14" t="s">
        <v>94</v>
      </c>
      <c r="I14">
        <v>96</v>
      </c>
      <c r="J14" t="s">
        <v>44</v>
      </c>
      <c r="K14">
        <v>3757.7407450000001</v>
      </c>
      <c r="L14">
        <v>-3480.1001391549999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19.618327161673275</v>
      </c>
      <c r="F15" s="4">
        <f t="shared" si="1"/>
        <v>12.456747721079624</v>
      </c>
      <c r="H15" t="s">
        <v>34</v>
      </c>
      <c r="I15">
        <v>48</v>
      </c>
      <c r="J15" t="s">
        <v>37</v>
      </c>
      <c r="K15">
        <v>2446.6917899999999</v>
      </c>
      <c r="L15">
        <v>-1739.94887695947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21.591104276331897</v>
      </c>
      <c r="F16" s="4">
        <f t="shared" si="1"/>
        <v>16.119692246698367</v>
      </c>
      <c r="H16" t="s">
        <v>39</v>
      </c>
      <c r="I16">
        <v>80</v>
      </c>
      <c r="J16" t="s">
        <v>38</v>
      </c>
      <c r="K16">
        <v>3705.2296620000002</v>
      </c>
      <c r="L16">
        <v>-2899.80318357543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16.804579902141608</v>
      </c>
      <c r="F17" s="4">
        <f t="shared" si="1"/>
        <v>18.300043140850008</v>
      </c>
      <c r="H17" t="s">
        <v>40</v>
      </c>
      <c r="I17">
        <v>64</v>
      </c>
      <c r="J17" t="s">
        <v>38</v>
      </c>
      <c r="K17">
        <v>3808.4855659999998</v>
      </c>
      <c r="L17">
        <v>-2319.7893979424998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20.005821268865539</v>
      </c>
      <c r="F18" s="4">
        <f t="shared" si="1"/>
        <v>13.468050120789448</v>
      </c>
      <c r="H18" t="s">
        <v>41</v>
      </c>
      <c r="I18">
        <v>96</v>
      </c>
      <c r="J18" t="s">
        <v>42</v>
      </c>
      <c r="K18">
        <v>4798.6033020000004</v>
      </c>
      <c r="L18">
        <v>-3479.8607761817998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15.702515316924785</v>
      </c>
      <c r="F19" s="4">
        <f t="shared" si="1"/>
        <v>20.652249051074101</v>
      </c>
      <c r="H19" t="s">
        <v>40</v>
      </c>
      <c r="I19">
        <v>36</v>
      </c>
      <c r="J19" t="s">
        <v>37</v>
      </c>
      <c r="K19">
        <v>2292.6263260000001</v>
      </c>
      <c r="L19">
        <v>-1304.8492836559701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13.7436133600511</v>
      </c>
      <c r="F20" s="4">
        <f t="shared" si="1"/>
        <v>18.409720023445061</v>
      </c>
      <c r="H20" t="s">
        <v>40</v>
      </c>
      <c r="I20">
        <v>192</v>
      </c>
      <c r="J20" t="s">
        <v>43</v>
      </c>
      <c r="K20">
        <v>13970.125248</v>
      </c>
      <c r="L20">
        <v>-6959.3601732731404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19.715266545510477</v>
      </c>
      <c r="F21" s="4">
        <f t="shared" si="1"/>
        <v>16.642200034698909</v>
      </c>
      <c r="H21" t="s">
        <v>34</v>
      </c>
      <c r="I21">
        <v>72</v>
      </c>
      <c r="J21" t="s">
        <v>42</v>
      </c>
      <c r="K21">
        <v>3651.9922179999999</v>
      </c>
      <c r="L21">
        <v>-2609.8085363022901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18.174396078576894</v>
      </c>
      <c r="F22" s="4">
        <f t="shared" si="1"/>
        <v>15.037736470042045</v>
      </c>
      <c r="H22" t="s">
        <v>34</v>
      </c>
      <c r="I22">
        <v>64</v>
      </c>
      <c r="J22" t="s">
        <v>44</v>
      </c>
      <c r="K22">
        <v>3521.4375060000002</v>
      </c>
      <c r="L22">
        <v>-2319.8689209539998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15.625648285105623</v>
      </c>
      <c r="F23" s="4">
        <f t="shared" si="1"/>
        <v>21.205131252700159</v>
      </c>
      <c r="H23" t="s">
        <v>40</v>
      </c>
      <c r="I23">
        <v>64</v>
      </c>
      <c r="J23" t="s">
        <v>38</v>
      </c>
      <c r="K23">
        <v>4095.8300629999999</v>
      </c>
      <c r="L23">
        <v>-2319.7185826027298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17.376975025066184</v>
      </c>
      <c r="F24" s="4">
        <f t="shared" si="1"/>
        <v>17.456644197288316</v>
      </c>
      <c r="H24" t="s">
        <v>45</v>
      </c>
      <c r="I24">
        <v>128</v>
      </c>
      <c r="J24" t="s">
        <v>42</v>
      </c>
      <c r="K24">
        <v>7366.0691699999998</v>
      </c>
      <c r="L24">
        <v>-4639.6199137998101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15.078592932567787</v>
      </c>
      <c r="F25" s="4">
        <f t="shared" si="1"/>
        <v>19.329850919684475</v>
      </c>
      <c r="H25" t="s">
        <v>40</v>
      </c>
      <c r="I25">
        <v>34</v>
      </c>
      <c r="J25" t="s">
        <v>37</v>
      </c>
      <c r="K25">
        <v>2254.8523030000001</v>
      </c>
      <c r="L25">
        <v>-1232.3747817319299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18.781274549033309</v>
      </c>
      <c r="F26" s="4">
        <f t="shared" si="1"/>
        <v>16.008950003281242</v>
      </c>
      <c r="H26" t="s">
        <v>40</v>
      </c>
      <c r="I26">
        <v>96</v>
      </c>
      <c r="J26" t="s">
        <v>38</v>
      </c>
      <c r="K26">
        <v>5111.4741839999997</v>
      </c>
      <c r="L26">
        <v>-3479.7678695220502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19.264387010091983</v>
      </c>
      <c r="F27" s="4">
        <f t="shared" si="1"/>
        <v>14.47497226457847</v>
      </c>
      <c r="H27" t="s">
        <v>40</v>
      </c>
      <c r="I27">
        <v>96</v>
      </c>
      <c r="J27" t="s">
        <v>44</v>
      </c>
      <c r="K27">
        <v>4983.2885910000005</v>
      </c>
      <c r="L27">
        <v>-3479.8239586064001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21.253949042876339</v>
      </c>
      <c r="F28" s="4">
        <f t="shared" si="1"/>
        <v>10.688957738245721</v>
      </c>
      <c r="H28" t="s">
        <v>41</v>
      </c>
      <c r="I28">
        <v>168</v>
      </c>
      <c r="J28" t="s">
        <v>44</v>
      </c>
      <c r="K28">
        <v>7904.4134180000001</v>
      </c>
      <c r="L28">
        <v>-6089.9341863924901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17.584009985209018</v>
      </c>
      <c r="F29" s="4">
        <f t="shared" si="1"/>
        <v>17.698634109150902</v>
      </c>
      <c r="H29" t="s">
        <v>40</v>
      </c>
      <c r="I29">
        <v>72</v>
      </c>
      <c r="J29" t="s">
        <v>37</v>
      </c>
      <c r="K29">
        <v>4094.6291580000002</v>
      </c>
      <c r="L29">
        <v>-2609.7795653375802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18.082607830664731</v>
      </c>
      <c r="F30" s="4">
        <f t="shared" si="1"/>
        <v>17.903156210232801</v>
      </c>
      <c r="H30" t="s">
        <v>40</v>
      </c>
      <c r="I30">
        <v>64</v>
      </c>
      <c r="J30" t="s">
        <v>44</v>
      </c>
      <c r="K30">
        <v>3539.312504</v>
      </c>
      <c r="L30">
        <v>-2319.79907258291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2.0134151279021815</v>
      </c>
      <c r="F37" s="5"/>
      <c r="I37" s="5">
        <f t="shared" ref="I37:J55" si="2">ABS(E37)</f>
        <v>2.0134151279021815</v>
      </c>
      <c r="J37" s="5"/>
    </row>
    <row r="38" spans="4:10" x14ac:dyDescent="0.3">
      <c r="D38" s="3" t="s">
        <v>11</v>
      </c>
      <c r="E38" s="5">
        <f>E13-B13</f>
        <v>3.5825237863181663</v>
      </c>
      <c r="F38" s="4">
        <f>F13-C13</f>
        <v>1.3553383524572906</v>
      </c>
      <c r="I38" s="5">
        <f t="shared" si="2"/>
        <v>3.5825237863181663</v>
      </c>
      <c r="J38" s="4">
        <f t="shared" si="2"/>
        <v>1.3553383524572906</v>
      </c>
    </row>
    <row r="39" spans="4:10" x14ac:dyDescent="0.3">
      <c r="D39" s="3" t="s">
        <v>93</v>
      </c>
      <c r="E39" s="5">
        <f t="shared" ref="E39:F39" si="3">E14-B14</f>
        <v>2.9372653688885606</v>
      </c>
      <c r="F39" s="4">
        <f t="shared" si="3"/>
        <v>3.7117233868866206</v>
      </c>
      <c r="I39" s="5">
        <f t="shared" ref="I39:I40" si="4">ABS(E39)</f>
        <v>2.9372653688885606</v>
      </c>
      <c r="J39" s="4">
        <f t="shared" ref="J39:J40" si="5">ABS(F39)</f>
        <v>3.7117233868866206</v>
      </c>
    </row>
    <row r="40" spans="4:10" x14ac:dyDescent="0.3">
      <c r="D40" t="s">
        <v>18</v>
      </c>
      <c r="E40" s="5">
        <f t="shared" ref="E40:F40" si="6">E15-B15</f>
        <v>1.8183271616732739</v>
      </c>
      <c r="F40" s="4">
        <f t="shared" si="6"/>
        <v>5.2567477210796243</v>
      </c>
      <c r="I40" s="5">
        <f t="shared" si="4"/>
        <v>1.8183271616732739</v>
      </c>
      <c r="J40" s="4">
        <f t="shared" si="5"/>
        <v>5.2567477210796243</v>
      </c>
    </row>
    <row r="41" spans="4:10" x14ac:dyDescent="0.3">
      <c r="D41" t="s">
        <v>20</v>
      </c>
      <c r="E41" s="5">
        <f t="shared" ref="E41:F52" si="7">E16-B16</f>
        <v>4.3011042763318983</v>
      </c>
      <c r="F41" s="4">
        <f t="shared" si="7"/>
        <v>5.2196922466983668</v>
      </c>
      <c r="I41" s="5">
        <f t="shared" si="2"/>
        <v>4.3011042763318983</v>
      </c>
      <c r="J41" s="4">
        <f t="shared" si="2"/>
        <v>5.2196922466983668</v>
      </c>
    </row>
    <row r="42" spans="4:10" x14ac:dyDescent="0.3">
      <c r="D42" t="s">
        <v>19</v>
      </c>
      <c r="E42" s="5">
        <f t="shared" si="7"/>
        <v>1.2045799021416084</v>
      </c>
      <c r="F42" s="4">
        <f t="shared" si="7"/>
        <v>9.000043140850007</v>
      </c>
      <c r="I42" s="5">
        <f t="shared" si="2"/>
        <v>1.2045799021416084</v>
      </c>
      <c r="J42" s="4">
        <f t="shared" si="2"/>
        <v>9.000043140850007</v>
      </c>
    </row>
    <row r="43" spans="4:10" x14ac:dyDescent="0.3">
      <c r="D43" t="s">
        <v>21</v>
      </c>
      <c r="E43" s="5">
        <f t="shared" si="7"/>
        <v>1.7258212688655377</v>
      </c>
      <c r="F43" s="4">
        <f t="shared" si="7"/>
        <v>4.6680501207894469</v>
      </c>
      <c r="I43" s="5">
        <f t="shared" si="2"/>
        <v>1.7258212688655377</v>
      </c>
      <c r="J43" s="4">
        <f t="shared" si="2"/>
        <v>4.6680501207894469</v>
      </c>
    </row>
    <row r="44" spans="4:10" x14ac:dyDescent="0.3">
      <c r="D44" t="s">
        <v>22</v>
      </c>
      <c r="E44" s="5">
        <f t="shared" si="7"/>
        <v>0.30251531692478473</v>
      </c>
      <c r="F44" s="4">
        <f t="shared" si="7"/>
        <v>9.2522490510741004</v>
      </c>
      <c r="I44" s="5">
        <f t="shared" si="2"/>
        <v>0.30251531692478473</v>
      </c>
      <c r="J44" s="4">
        <f t="shared" si="2"/>
        <v>9.2522490510741004</v>
      </c>
    </row>
    <row r="45" spans="4:10" x14ac:dyDescent="0.3">
      <c r="D45" t="s">
        <v>23</v>
      </c>
      <c r="E45" s="5">
        <f t="shared" si="7"/>
        <v>0.29361336005110061</v>
      </c>
      <c r="F45" s="4">
        <f t="shared" si="7"/>
        <v>4.8097200234450614</v>
      </c>
      <c r="I45" s="5">
        <f t="shared" si="2"/>
        <v>0.29361336005110061</v>
      </c>
      <c r="J45" s="4">
        <f t="shared" si="2"/>
        <v>4.8097200234450614</v>
      </c>
    </row>
    <row r="46" spans="4:10" x14ac:dyDescent="0.3">
      <c r="D46" t="s">
        <v>24</v>
      </c>
      <c r="E46" s="5">
        <f t="shared" si="7"/>
        <v>1.2852665455104777</v>
      </c>
      <c r="F46" s="4">
        <f t="shared" si="7"/>
        <v>10.04220003469891</v>
      </c>
      <c r="I46" s="5">
        <f t="shared" si="2"/>
        <v>1.2852665455104777</v>
      </c>
      <c r="J46" s="4">
        <f t="shared" si="2"/>
        <v>10.04220003469891</v>
      </c>
    </row>
    <row r="47" spans="4:10" x14ac:dyDescent="0.3">
      <c r="D47" t="s">
        <v>25</v>
      </c>
      <c r="E47" s="5">
        <f t="shared" si="7"/>
        <v>1.144396078576893</v>
      </c>
      <c r="F47" s="4">
        <f t="shared" si="7"/>
        <v>5.0377364700420451</v>
      </c>
      <c r="I47" s="5">
        <f t="shared" si="2"/>
        <v>1.144396078576893</v>
      </c>
      <c r="J47" s="4">
        <f t="shared" si="2"/>
        <v>5.0377364700420451</v>
      </c>
    </row>
    <row r="48" spans="4:10" x14ac:dyDescent="0.3">
      <c r="D48" t="s">
        <v>26</v>
      </c>
      <c r="E48" s="5">
        <f t="shared" si="7"/>
        <v>0.26564828510562322</v>
      </c>
      <c r="F48" s="4">
        <f t="shared" si="7"/>
        <v>6.8051312527001588</v>
      </c>
      <c r="I48" s="5">
        <f t="shared" si="2"/>
        <v>0.26564828510562322</v>
      </c>
      <c r="J48" s="4">
        <f t="shared" si="2"/>
        <v>6.8051312527001588</v>
      </c>
    </row>
    <row r="49" spans="4:10" x14ac:dyDescent="0.3">
      <c r="D49" t="s">
        <v>27</v>
      </c>
      <c r="E49" s="5">
        <f t="shared" si="7"/>
        <v>1.1169750250661821</v>
      </c>
      <c r="F49" s="4">
        <f t="shared" si="7"/>
        <v>7.3566441972883165</v>
      </c>
      <c r="I49" s="5">
        <f t="shared" si="2"/>
        <v>1.1169750250661821</v>
      </c>
      <c r="J49" s="4">
        <f t="shared" si="2"/>
        <v>7.3566441972883165</v>
      </c>
    </row>
    <row r="50" spans="4:10" x14ac:dyDescent="0.3">
      <c r="D50" t="s">
        <v>28</v>
      </c>
      <c r="E50" s="5">
        <f t="shared" si="7"/>
        <v>0.8785929325677877</v>
      </c>
      <c r="F50" s="4">
        <f t="shared" si="7"/>
        <v>5.4298509196844744</v>
      </c>
      <c r="I50" s="5">
        <f t="shared" si="2"/>
        <v>0.8785929325677877</v>
      </c>
      <c r="J50" s="4">
        <f t="shared" si="2"/>
        <v>5.4298509196844744</v>
      </c>
    </row>
    <row r="51" spans="4:10" x14ac:dyDescent="0.3">
      <c r="D51" t="s">
        <v>29</v>
      </c>
      <c r="E51" s="5">
        <f t="shared" si="7"/>
        <v>0.98127454903330857</v>
      </c>
      <c r="F51" s="4">
        <f t="shared" si="7"/>
        <v>7.8089500032812431</v>
      </c>
      <c r="I51" s="5">
        <f t="shared" si="2"/>
        <v>0.98127454903330857</v>
      </c>
      <c r="J51" s="4">
        <f t="shared" si="2"/>
        <v>7.8089500032812431</v>
      </c>
    </row>
    <row r="52" spans="4:10" x14ac:dyDescent="0.3">
      <c r="D52" t="s">
        <v>30</v>
      </c>
      <c r="E52" s="5">
        <f t="shared" si="7"/>
        <v>1.2943870100919845</v>
      </c>
      <c r="F52" s="4">
        <f t="shared" si="7"/>
        <v>7.6749722645784706</v>
      </c>
      <c r="I52" s="5">
        <f t="shared" si="2"/>
        <v>1.2943870100919845</v>
      </c>
      <c r="J52" s="4">
        <f t="shared" si="2"/>
        <v>7.6749722645784706</v>
      </c>
    </row>
    <row r="53" spans="4:10" x14ac:dyDescent="0.3">
      <c r="D53" t="s">
        <v>31</v>
      </c>
      <c r="E53" s="5">
        <f>E28-B28</f>
        <v>1.8639490428763388</v>
      </c>
      <c r="F53" s="4">
        <f>F28-C28</f>
        <v>1.9889577382457215</v>
      </c>
      <c r="I53" s="5">
        <f t="shared" si="2"/>
        <v>1.8639490428763388</v>
      </c>
      <c r="J53" s="4">
        <f t="shared" si="2"/>
        <v>1.9889577382457215</v>
      </c>
    </row>
    <row r="54" spans="4:10" x14ac:dyDescent="0.3">
      <c r="D54" t="s">
        <v>32</v>
      </c>
      <c r="E54" s="5">
        <f t="shared" ref="E54:F55" si="8">E29-B29</f>
        <v>1.0740099852090168</v>
      </c>
      <c r="F54" s="4">
        <f t="shared" si="8"/>
        <v>7.2986341091509015</v>
      </c>
      <c r="I54" s="5">
        <f t="shared" si="2"/>
        <v>1.0740099852090168</v>
      </c>
      <c r="J54" s="4">
        <f t="shared" si="2"/>
        <v>7.2986341091509015</v>
      </c>
    </row>
    <row r="55" spans="4:10" x14ac:dyDescent="0.3">
      <c r="D55" t="s">
        <v>33</v>
      </c>
      <c r="E55" s="5">
        <f t="shared" si="8"/>
        <v>1.2526078306647328</v>
      </c>
      <c r="F55" s="4">
        <f t="shared" si="8"/>
        <v>8.7031562102328017</v>
      </c>
      <c r="I55" s="5">
        <f t="shared" si="2"/>
        <v>1.2526078306647328</v>
      </c>
      <c r="J55" s="4">
        <f t="shared" si="2"/>
        <v>8.7031562102328017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1.5440143607262873</v>
      </c>
      <c r="F57" s="5">
        <f>AVERAGE(F38:F55)</f>
        <v>6.1899887357324195</v>
      </c>
      <c r="H57" t="s">
        <v>54</v>
      </c>
      <c r="I57" s="5">
        <f>AVERAGE(I37:I55)</f>
        <v>1.5440143607262873</v>
      </c>
      <c r="J57" s="5">
        <f>AVERAGE(J38:J55)</f>
        <v>6.1899887357324195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7.5920630765542283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15.329584023612178</v>
      </c>
      <c r="J65" s="4">
        <f>ABS((C13-F13)/C13)*100</f>
        <v>48.404941159188951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12.991001189246177</v>
      </c>
      <c r="J66" s="4">
        <f>ABS((C14-F14)/C14)*100</f>
        <v>115.63001205254271</v>
      </c>
    </row>
    <row r="67" spans="4:10" x14ac:dyDescent="0.3">
      <c r="E67" s="5"/>
      <c r="F67" s="5"/>
      <c r="H67" t="s">
        <v>18</v>
      </c>
      <c r="I67" s="4">
        <f t="shared" ref="I67:J81" si="9">ABS((B15-E15)/B15)*100</f>
        <v>10.215321132995921</v>
      </c>
      <c r="J67" s="4">
        <f t="shared" si="9"/>
        <v>73.010385014994782</v>
      </c>
    </row>
    <row r="68" spans="4:10" x14ac:dyDescent="0.3">
      <c r="E68" s="5"/>
      <c r="F68" s="5"/>
      <c r="H68" t="s">
        <v>20</v>
      </c>
      <c r="I68" s="4">
        <f t="shared" si="9"/>
        <v>24.876253767101783</v>
      </c>
      <c r="J68" s="4">
        <f t="shared" si="9"/>
        <v>47.887084832095105</v>
      </c>
    </row>
    <row r="69" spans="4:10" x14ac:dyDescent="0.3">
      <c r="E69" s="5"/>
      <c r="F69" s="5"/>
      <c r="H69" t="s">
        <v>19</v>
      </c>
      <c r="I69" s="4">
        <f t="shared" si="9"/>
        <v>7.7216660393692846</v>
      </c>
      <c r="J69" s="4">
        <f t="shared" si="9"/>
        <v>96.774657428494692</v>
      </c>
    </row>
    <row r="70" spans="4:10" x14ac:dyDescent="0.3">
      <c r="E70" s="5"/>
      <c r="F70" s="5"/>
      <c r="H70" t="s">
        <v>21</v>
      </c>
      <c r="I70" s="4">
        <f t="shared" si="9"/>
        <v>9.4410353876670552</v>
      </c>
      <c r="J70" s="4">
        <f t="shared" si="9"/>
        <v>53.046024099880071</v>
      </c>
    </row>
    <row r="71" spans="4:10" x14ac:dyDescent="0.3">
      <c r="H71" t="s">
        <v>22</v>
      </c>
      <c r="I71" s="4">
        <f t="shared" si="9"/>
        <v>1.9643851748362644</v>
      </c>
      <c r="J71" s="4">
        <f t="shared" si="9"/>
        <v>81.160079395386845</v>
      </c>
    </row>
    <row r="72" spans="4:10" x14ac:dyDescent="0.3">
      <c r="E72" s="5"/>
      <c r="F72" s="5"/>
      <c r="H72" t="s">
        <v>23</v>
      </c>
      <c r="I72" s="4">
        <f t="shared" si="9"/>
        <v>2.1829989594877373</v>
      </c>
      <c r="J72" s="4">
        <f t="shared" si="9"/>
        <v>35.365588407684278</v>
      </c>
    </row>
    <row r="73" spans="4:10" x14ac:dyDescent="0.3">
      <c r="H73" t="s">
        <v>24</v>
      </c>
      <c r="I73" s="4">
        <f t="shared" si="9"/>
        <v>6.9737739854068241</v>
      </c>
      <c r="J73" s="4">
        <f t="shared" si="9"/>
        <v>152.15454598028651</v>
      </c>
    </row>
    <row r="74" spans="4:10" x14ac:dyDescent="0.3">
      <c r="H74" t="s">
        <v>25</v>
      </c>
      <c r="I74" s="4">
        <f t="shared" si="9"/>
        <v>6.7198830215906806</v>
      </c>
      <c r="J74" s="4">
        <f t="shared" si="9"/>
        <v>50.377364700420443</v>
      </c>
    </row>
    <row r="75" spans="4:10" x14ac:dyDescent="0.3">
      <c r="H75" t="s">
        <v>26</v>
      </c>
      <c r="I75" s="4">
        <f t="shared" si="9"/>
        <v>1.7294810228230677</v>
      </c>
      <c r="J75" s="4">
        <f t="shared" si="9"/>
        <v>47.257855921528879</v>
      </c>
    </row>
    <row r="76" spans="4:10" x14ac:dyDescent="0.3">
      <c r="H76" t="s">
        <v>27</v>
      </c>
      <c r="I76" s="4">
        <f t="shared" si="9"/>
        <v>6.869465098808007</v>
      </c>
      <c r="J76" s="4">
        <f t="shared" si="9"/>
        <v>72.838061359290265</v>
      </c>
    </row>
    <row r="77" spans="4:10" x14ac:dyDescent="0.3">
      <c r="H77" t="s">
        <v>28</v>
      </c>
      <c r="I77" s="4">
        <f t="shared" si="9"/>
        <v>6.1872741730125895</v>
      </c>
      <c r="J77" s="4">
        <f t="shared" si="9"/>
        <v>39.06367568118327</v>
      </c>
    </row>
    <row r="78" spans="4:10" x14ac:dyDescent="0.3">
      <c r="H78" t="s">
        <v>29</v>
      </c>
      <c r="I78" s="4">
        <f t="shared" si="9"/>
        <v>5.5127783653556657</v>
      </c>
      <c r="J78" s="4">
        <f t="shared" si="9"/>
        <v>95.231097600990779</v>
      </c>
    </row>
    <row r="79" spans="4:10" x14ac:dyDescent="0.3">
      <c r="H79" t="s">
        <v>30</v>
      </c>
      <c r="I79" s="4">
        <f t="shared" si="9"/>
        <v>7.2030440183193347</v>
      </c>
      <c r="J79" s="4">
        <f t="shared" si="9"/>
        <v>112.86723918497752</v>
      </c>
    </row>
    <row r="80" spans="4:10" x14ac:dyDescent="0.3">
      <c r="H80" t="s">
        <v>31</v>
      </c>
      <c r="I80" s="4">
        <f t="shared" si="9"/>
        <v>9.6129398807443973</v>
      </c>
      <c r="J80" s="4">
        <f t="shared" si="9"/>
        <v>22.861583198226686</v>
      </c>
    </row>
    <row r="81" spans="8:10" x14ac:dyDescent="0.3">
      <c r="H81" t="s">
        <v>32</v>
      </c>
      <c r="I81" s="4">
        <f t="shared" si="9"/>
        <v>6.5052088746760548</v>
      </c>
      <c r="J81" s="4">
        <f t="shared" si="9"/>
        <v>70.179174126450974</v>
      </c>
    </row>
    <row r="82" spans="8:10" x14ac:dyDescent="0.3">
      <c r="H82" t="s">
        <v>33</v>
      </c>
      <c r="I82" s="4">
        <f t="shared" ref="I82:J82" si="10">ABS((B30-E30)/B30)*100</f>
        <v>7.4427084412640108</v>
      </c>
      <c r="J82" s="4">
        <f t="shared" si="10"/>
        <v>94.599524024269584</v>
      </c>
    </row>
    <row r="84" spans="8:10" x14ac:dyDescent="0.3">
      <c r="H84" t="s">
        <v>77</v>
      </c>
      <c r="I84" s="4">
        <f>AVERAGE(I64:I82)</f>
        <v>8.2668876648879603</v>
      </c>
      <c r="J84" s="4">
        <f>AVERAGE(J65:J82)</f>
        <v>72.706049675994024</v>
      </c>
    </row>
  </sheetData>
  <hyperlinks>
    <hyperlink ref="G1" location="Overview!A1" display="Overview!A1" xr:uid="{36BCAC73-7298-4397-9F12-13943F77E4DE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D5F0F-256B-441A-9D4B-7CE68BB4A5FE}">
  <dimension ref="A1:L84"/>
  <sheetViews>
    <sheetView workbookViewId="0">
      <selection activeCell="G1" sqref="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1</v>
      </c>
      <c r="G4" s="7" t="s">
        <v>67</v>
      </c>
      <c r="H4" s="7"/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26.506452426936335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3055.8597089999998</v>
      </c>
      <c r="L12">
        <v>-2957.1192502723702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23.941101072755398</v>
      </c>
      <c r="F13" s="4">
        <f t="shared" si="1"/>
        <v>2.0780909959016842</v>
      </c>
      <c r="H13" t="s">
        <v>35</v>
      </c>
      <c r="I13">
        <v>32</v>
      </c>
      <c r="J13" t="s">
        <v>38</v>
      </c>
      <c r="K13">
        <v>1336.613546</v>
      </c>
      <c r="L13">
        <v>-1168.21931398368</v>
      </c>
    </row>
    <row r="14" spans="1:12" x14ac:dyDescent="0.3">
      <c r="A14" s="3" t="s">
        <v>93</v>
      </c>
      <c r="B14">
        <v>22.61</v>
      </c>
      <c r="C14">
        <v>3.21</v>
      </c>
      <c r="E14" s="5">
        <f t="shared" ref="E14" si="2">I14/K14*1000</f>
        <v>23.218853891628005</v>
      </c>
      <c r="F14" s="4">
        <f t="shared" ref="F14" si="3">(L14/I14-$L$12/$I$12)*2625.4995</f>
        <v>3.0191780975851192</v>
      </c>
      <c r="H14" t="s">
        <v>94</v>
      </c>
      <c r="I14">
        <v>96</v>
      </c>
      <c r="J14" t="s">
        <v>44</v>
      </c>
      <c r="K14">
        <v>4134.5710019999997</v>
      </c>
      <c r="L14">
        <v>-3504.6235315991198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18.268539492380619</v>
      </c>
      <c r="F15" s="4">
        <f t="shared" si="1"/>
        <v>8.8416091046610408</v>
      </c>
      <c r="H15" t="s">
        <v>34</v>
      </c>
      <c r="I15">
        <v>48</v>
      </c>
      <c r="J15" t="s">
        <v>37</v>
      </c>
      <c r="K15">
        <v>2627.4678399999998</v>
      </c>
      <c r="L15">
        <v>-1752.2053187450699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17.796555500886118</v>
      </c>
      <c r="F16" s="4">
        <f t="shared" si="1"/>
        <v>11.609256535469548</v>
      </c>
      <c r="H16" t="s">
        <v>39</v>
      </c>
      <c r="I16">
        <v>80</v>
      </c>
      <c r="J16" t="s">
        <v>38</v>
      </c>
      <c r="K16">
        <v>4495.2519039999997</v>
      </c>
      <c r="L16">
        <v>-2920.25786660522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15.619607422058669</v>
      </c>
      <c r="F17" s="4">
        <f t="shared" si="1"/>
        <v>12.171491126911745</v>
      </c>
      <c r="H17" t="s">
        <v>40</v>
      </c>
      <c r="I17">
        <v>64</v>
      </c>
      <c r="J17" t="s">
        <v>38</v>
      </c>
      <c r="K17">
        <v>4097.4141200000004</v>
      </c>
      <c r="L17">
        <v>-2336.1925880772801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18.53148868385502</v>
      </c>
      <c r="F18" s="4">
        <f t="shared" si="1"/>
        <v>8.6590933361917148</v>
      </c>
      <c r="H18" t="s">
        <v>41</v>
      </c>
      <c r="I18">
        <v>96</v>
      </c>
      <c r="J18" t="s">
        <v>42</v>
      </c>
      <c r="K18">
        <v>5180.371725</v>
      </c>
      <c r="L18">
        <v>-3504.41731108264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15.438684382183608</v>
      </c>
      <c r="F19" s="4">
        <f t="shared" si="1"/>
        <v>13.507248312092392</v>
      </c>
      <c r="H19" t="s">
        <v>40</v>
      </c>
      <c r="I19">
        <v>36</v>
      </c>
      <c r="J19" t="s">
        <v>37</v>
      </c>
      <c r="K19">
        <v>2331.8049070000002</v>
      </c>
      <c r="L19">
        <v>-1314.09001532296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13.483868733656088</v>
      </c>
      <c r="F20" s="4">
        <f t="shared" si="1"/>
        <v>14.178408766056016</v>
      </c>
      <c r="H20" t="s">
        <v>40</v>
      </c>
      <c r="I20">
        <v>192</v>
      </c>
      <c r="J20" t="s">
        <v>43</v>
      </c>
      <c r="K20">
        <v>14239.236809</v>
      </c>
      <c r="L20">
        <v>-7008.4310004687104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18.508938448123136</v>
      </c>
      <c r="F21" s="4">
        <f t="shared" si="1"/>
        <v>9.6737197566673689</v>
      </c>
      <c r="H21" t="s">
        <v>34</v>
      </c>
      <c r="I21">
        <v>72</v>
      </c>
      <c r="J21" t="s">
        <v>42</v>
      </c>
      <c r="K21">
        <v>3890.0123960000001</v>
      </c>
      <c r="L21">
        <v>-2628.2851588533299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17.134942907443843</v>
      </c>
      <c r="F22" s="4">
        <f t="shared" si="1"/>
        <v>11.054749197714481</v>
      </c>
      <c r="H22" t="s">
        <v>34</v>
      </c>
      <c r="I22">
        <v>64</v>
      </c>
      <c r="J22" t="s">
        <v>44</v>
      </c>
      <c r="K22">
        <v>3735.0576740000001</v>
      </c>
      <c r="L22">
        <v>-2336.2198101291101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15.260569788066988</v>
      </c>
      <c r="F23" s="4">
        <f t="shared" si="1"/>
        <v>14.380233829528134</v>
      </c>
      <c r="H23" t="s">
        <v>40</v>
      </c>
      <c r="I23">
        <v>64</v>
      </c>
      <c r="J23" t="s">
        <v>38</v>
      </c>
      <c r="K23">
        <v>4193.8145750000003</v>
      </c>
      <c r="L23">
        <v>-2336.1387470718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16.336936234154088</v>
      </c>
      <c r="F24" s="4">
        <f t="shared" si="1"/>
        <v>11.477802011002037</v>
      </c>
      <c r="H24" t="s">
        <v>45</v>
      </c>
      <c r="I24">
        <v>128</v>
      </c>
      <c r="J24" t="s">
        <v>42</v>
      </c>
      <c r="K24">
        <v>7835.0064030000003</v>
      </c>
      <c r="L24">
        <v>-4672.4189953218602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14.785075611231081</v>
      </c>
      <c r="F25" s="4">
        <f t="shared" si="1"/>
        <v>14.405422041136148</v>
      </c>
      <c r="H25" t="s">
        <v>40</v>
      </c>
      <c r="I25">
        <v>34</v>
      </c>
      <c r="J25" t="s">
        <v>37</v>
      </c>
      <c r="K25">
        <v>2299.6162410000002</v>
      </c>
      <c r="L25">
        <v>-1241.07338319665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17.645712368095904</v>
      </c>
      <c r="F26" s="4">
        <f t="shared" si="1"/>
        <v>9.4974513907946783</v>
      </c>
      <c r="H26" t="s">
        <v>40</v>
      </c>
      <c r="I26">
        <v>96</v>
      </c>
      <c r="J26" t="s">
        <v>38</v>
      </c>
      <c r="K26">
        <v>5440.4150989999998</v>
      </c>
      <c r="L26">
        <v>-3504.3866569639699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18.204039490812466</v>
      </c>
      <c r="F27" s="4">
        <f t="shared" si="1"/>
        <v>8.6772755219210769</v>
      </c>
      <c r="H27" t="s">
        <v>40</v>
      </c>
      <c r="I27">
        <v>96</v>
      </c>
      <c r="J27" t="s">
        <v>44</v>
      </c>
      <c r="K27">
        <v>5273.5548090000002</v>
      </c>
      <c r="L27">
        <v>-3504.4166462606399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19.631814669039581</v>
      </c>
      <c r="F28" s="4">
        <f t="shared" si="1"/>
        <v>6.7258798867189729</v>
      </c>
      <c r="H28" t="s">
        <v>41</v>
      </c>
      <c r="I28">
        <v>168</v>
      </c>
      <c r="J28" t="s">
        <v>44</v>
      </c>
      <c r="K28">
        <v>8557.5379979999998</v>
      </c>
      <c r="L28">
        <v>-6132.8539965166401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16.318649226421268</v>
      </c>
      <c r="F29" s="4">
        <f t="shared" si="1"/>
        <v>12.234579210637699</v>
      </c>
      <c r="H29" t="s">
        <v>40</v>
      </c>
      <c r="I29">
        <v>72</v>
      </c>
      <c r="J29" t="s">
        <v>37</v>
      </c>
      <c r="K29">
        <v>4412.1298889999998</v>
      </c>
      <c r="L29">
        <v>-2628.2149315001402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16.878799208530001</v>
      </c>
      <c r="F30" s="4">
        <f t="shared" si="1"/>
        <v>12.041215460911728</v>
      </c>
      <c r="H30" t="s">
        <v>40</v>
      </c>
      <c r="I30">
        <v>64</v>
      </c>
      <c r="J30" t="s">
        <v>44</v>
      </c>
      <c r="K30">
        <v>3791.7389269999999</v>
      </c>
      <c r="L30">
        <v>-2336.1957637178102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-1.3547573063664942E-2</v>
      </c>
      <c r="F37" s="5"/>
      <c r="I37" s="5">
        <f t="shared" ref="I37:J55" si="4">ABS(E37)</f>
        <v>1.3547573063664942E-2</v>
      </c>
      <c r="J37" s="5"/>
    </row>
    <row r="38" spans="4:10" x14ac:dyDescent="0.3">
      <c r="D38" s="3" t="s">
        <v>11</v>
      </c>
      <c r="E38" s="5">
        <f>E13-B13</f>
        <v>0.5711010727553969</v>
      </c>
      <c r="F38" s="4">
        <f>F13-C13</f>
        <v>-0.7219090040983156</v>
      </c>
      <c r="I38" s="5">
        <f t="shared" si="4"/>
        <v>0.5711010727553969</v>
      </c>
      <c r="J38" s="4">
        <f t="shared" si="4"/>
        <v>0.7219090040983156</v>
      </c>
    </row>
    <row r="39" spans="4:10" x14ac:dyDescent="0.3">
      <c r="D39" s="3" t="s">
        <v>93</v>
      </c>
      <c r="E39" s="5">
        <f>E14-B14</f>
        <v>0.60885389162800507</v>
      </c>
      <c r="F39" s="4">
        <f>F14-C14</f>
        <v>-0.19082190241488073</v>
      </c>
      <c r="I39" s="5">
        <f t="shared" ref="I39:I40" si="5">ABS(E39)</f>
        <v>0.60885389162800507</v>
      </c>
      <c r="J39" s="4">
        <f t="shared" ref="J39:J40" si="6">ABS(F39)</f>
        <v>0.19082190241488073</v>
      </c>
    </row>
    <row r="40" spans="4:10" x14ac:dyDescent="0.3">
      <c r="D40" t="s">
        <v>18</v>
      </c>
      <c r="E40" s="5">
        <f t="shared" ref="E40:F52" si="7">E15-B15</f>
        <v>0.46853949238061787</v>
      </c>
      <c r="F40" s="4">
        <f t="shared" si="7"/>
        <v>1.6416091046610406</v>
      </c>
      <c r="I40" s="5">
        <f t="shared" si="5"/>
        <v>0.46853949238061787</v>
      </c>
      <c r="J40" s="4">
        <f t="shared" si="6"/>
        <v>1.6416091046610406</v>
      </c>
    </row>
    <row r="41" spans="4:10" x14ac:dyDescent="0.3">
      <c r="D41" t="s">
        <v>20</v>
      </c>
      <c r="E41" s="5">
        <f t="shared" si="7"/>
        <v>0.50655550088611889</v>
      </c>
      <c r="F41" s="4">
        <f t="shared" si="7"/>
        <v>0.7092565354695477</v>
      </c>
      <c r="I41" s="5">
        <f t="shared" si="4"/>
        <v>0.50655550088611889</v>
      </c>
      <c r="J41" s="4">
        <f t="shared" si="4"/>
        <v>0.7092565354695477</v>
      </c>
    </row>
    <row r="42" spans="4:10" x14ac:dyDescent="0.3">
      <c r="D42" t="s">
        <v>19</v>
      </c>
      <c r="E42" s="5">
        <f t="shared" si="7"/>
        <v>1.9607422058669499E-2</v>
      </c>
      <c r="F42" s="4">
        <f t="shared" si="7"/>
        <v>2.871491126911744</v>
      </c>
      <c r="I42" s="5">
        <f t="shared" si="4"/>
        <v>1.9607422058669499E-2</v>
      </c>
      <c r="J42" s="4">
        <f t="shared" si="4"/>
        <v>2.871491126911744</v>
      </c>
    </row>
    <row r="43" spans="4:10" x14ac:dyDescent="0.3">
      <c r="D43" t="s">
        <v>21</v>
      </c>
      <c r="E43" s="5">
        <f t="shared" si="7"/>
        <v>0.25148868385501899</v>
      </c>
      <c r="F43" s="4">
        <f t="shared" si="7"/>
        <v>-0.14090666380828587</v>
      </c>
      <c r="I43" s="5">
        <f t="shared" si="4"/>
        <v>0.25148868385501899</v>
      </c>
      <c r="J43" s="4">
        <f t="shared" si="4"/>
        <v>0.14090666380828587</v>
      </c>
    </row>
    <row r="44" spans="4:10" x14ac:dyDescent="0.3">
      <c r="D44" t="s">
        <v>22</v>
      </c>
      <c r="E44" s="5">
        <f t="shared" si="7"/>
        <v>3.8684382183607369E-2</v>
      </c>
      <c r="F44" s="4">
        <f t="shared" si="7"/>
        <v>2.1072483120923913</v>
      </c>
      <c r="I44" s="5">
        <f t="shared" si="4"/>
        <v>3.8684382183607369E-2</v>
      </c>
      <c r="J44" s="4">
        <f t="shared" si="4"/>
        <v>2.1072483120923913</v>
      </c>
    </row>
    <row r="45" spans="4:10" x14ac:dyDescent="0.3">
      <c r="D45" t="s">
        <v>23</v>
      </c>
      <c r="E45" s="5">
        <f t="shared" si="7"/>
        <v>3.3868733656088779E-2</v>
      </c>
      <c r="F45" s="4">
        <f t="shared" si="7"/>
        <v>0.57840876605601643</v>
      </c>
      <c r="I45" s="5">
        <f t="shared" si="4"/>
        <v>3.3868733656088779E-2</v>
      </c>
      <c r="J45" s="4">
        <f t="shared" si="4"/>
        <v>0.57840876605601643</v>
      </c>
    </row>
    <row r="46" spans="4:10" x14ac:dyDescent="0.3">
      <c r="D46" t="s">
        <v>24</v>
      </c>
      <c r="E46" s="5">
        <f t="shared" si="7"/>
        <v>7.8938448123135885E-2</v>
      </c>
      <c r="F46" s="4">
        <f t="shared" si="7"/>
        <v>3.0737197566673693</v>
      </c>
      <c r="I46" s="5">
        <f t="shared" si="4"/>
        <v>7.8938448123135885E-2</v>
      </c>
      <c r="J46" s="4">
        <f t="shared" si="4"/>
        <v>3.0737197566673693</v>
      </c>
    </row>
    <row r="47" spans="4:10" x14ac:dyDescent="0.3">
      <c r="D47" t="s">
        <v>25</v>
      </c>
      <c r="E47" s="5">
        <f t="shared" si="7"/>
        <v>0.10494290744384216</v>
      </c>
      <c r="F47" s="4">
        <f t="shared" si="7"/>
        <v>1.0547491977144805</v>
      </c>
      <c r="I47" s="5">
        <f t="shared" si="4"/>
        <v>0.10494290744384216</v>
      </c>
      <c r="J47" s="4">
        <f t="shared" si="4"/>
        <v>1.0547491977144805</v>
      </c>
    </row>
    <row r="48" spans="4:10" x14ac:dyDescent="0.3">
      <c r="D48" t="s">
        <v>26</v>
      </c>
      <c r="E48" s="5">
        <f t="shared" si="7"/>
        <v>-9.9430211933011492E-2</v>
      </c>
      <c r="F48" s="4">
        <f t="shared" si="7"/>
        <v>-1.9766170471866573E-2</v>
      </c>
      <c r="I48" s="5">
        <f t="shared" si="4"/>
        <v>9.9430211933011492E-2</v>
      </c>
      <c r="J48" s="4">
        <f t="shared" si="4"/>
        <v>1.9766170471866573E-2</v>
      </c>
    </row>
    <row r="49" spans="4:10" x14ac:dyDescent="0.3">
      <c r="D49" t="s">
        <v>27</v>
      </c>
      <c r="E49" s="5">
        <f t="shared" si="7"/>
        <v>7.6936234154086236E-2</v>
      </c>
      <c r="F49" s="4">
        <f t="shared" si="7"/>
        <v>1.3778020110020375</v>
      </c>
      <c r="I49" s="5">
        <f t="shared" si="4"/>
        <v>7.6936234154086236E-2</v>
      </c>
      <c r="J49" s="4">
        <f t="shared" si="4"/>
        <v>1.3778020110020375</v>
      </c>
    </row>
    <row r="50" spans="4:10" x14ac:dyDescent="0.3">
      <c r="D50" t="s">
        <v>28</v>
      </c>
      <c r="E50" s="5">
        <f t="shared" si="7"/>
        <v>0.58507561123108154</v>
      </c>
      <c r="F50" s="4">
        <f t="shared" si="7"/>
        <v>0.50542204113614808</v>
      </c>
      <c r="I50" s="5">
        <f t="shared" si="4"/>
        <v>0.58507561123108154</v>
      </c>
      <c r="J50" s="4">
        <f t="shared" si="4"/>
        <v>0.50542204113614808</v>
      </c>
    </row>
    <row r="51" spans="4:10" x14ac:dyDescent="0.3">
      <c r="D51" t="s">
        <v>29</v>
      </c>
      <c r="E51" s="5">
        <f t="shared" si="7"/>
        <v>-0.15428763190409711</v>
      </c>
      <c r="F51" s="4">
        <f t="shared" si="7"/>
        <v>1.297451390794679</v>
      </c>
      <c r="I51" s="5">
        <f t="shared" si="4"/>
        <v>0.15428763190409711</v>
      </c>
      <c r="J51" s="4">
        <f t="shared" si="4"/>
        <v>1.297451390794679</v>
      </c>
    </row>
    <row r="52" spans="4:10" x14ac:dyDescent="0.3">
      <c r="D52" t="s">
        <v>30</v>
      </c>
      <c r="E52" s="5">
        <f t="shared" si="7"/>
        <v>0.23403949081246722</v>
      </c>
      <c r="F52" s="4">
        <f t="shared" si="7"/>
        <v>1.8772755219210771</v>
      </c>
      <c r="I52" s="5">
        <f t="shared" si="4"/>
        <v>0.23403949081246722</v>
      </c>
      <c r="J52" s="4">
        <f t="shared" si="4"/>
        <v>1.8772755219210771</v>
      </c>
    </row>
    <row r="53" spans="4:10" x14ac:dyDescent="0.3">
      <c r="D53" t="s">
        <v>31</v>
      </c>
      <c r="E53" s="5">
        <f>E28-B28</f>
        <v>0.24181466903958082</v>
      </c>
      <c r="F53" s="4">
        <f>F28-C28</f>
        <v>-1.9741201132810264</v>
      </c>
      <c r="I53" s="5">
        <f t="shared" si="4"/>
        <v>0.24181466903958082</v>
      </c>
      <c r="J53" s="4">
        <f t="shared" si="4"/>
        <v>1.9741201132810264</v>
      </c>
    </row>
    <row r="54" spans="4:10" x14ac:dyDescent="0.3">
      <c r="D54" t="s">
        <v>32</v>
      </c>
      <c r="E54" s="5">
        <f t="shared" ref="E54:F55" si="8">E29-B29</f>
        <v>-0.19135077357873342</v>
      </c>
      <c r="F54" s="4">
        <f t="shared" si="8"/>
        <v>1.834579210637699</v>
      </c>
      <c r="I54" s="5">
        <f t="shared" si="4"/>
        <v>0.19135077357873342</v>
      </c>
      <c r="J54" s="4">
        <f t="shared" si="4"/>
        <v>1.834579210637699</v>
      </c>
    </row>
    <row r="55" spans="4:10" x14ac:dyDescent="0.3">
      <c r="D55" t="s">
        <v>33</v>
      </c>
      <c r="E55" s="5">
        <f t="shared" si="8"/>
        <v>4.8799208530002858E-2</v>
      </c>
      <c r="F55" s="4">
        <f t="shared" si="8"/>
        <v>2.8412154609117284</v>
      </c>
      <c r="I55" s="5">
        <f t="shared" si="4"/>
        <v>4.8799208530002858E-2</v>
      </c>
      <c r="J55" s="4">
        <f t="shared" si="4"/>
        <v>2.8412154609117284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0.17950681885569542</v>
      </c>
      <c r="F57" s="5">
        <f>AVERAGE(F38:F55)</f>
        <v>1.040150254550088</v>
      </c>
      <c r="H57" t="s">
        <v>54</v>
      </c>
      <c r="I57" s="5">
        <f>AVERAGE(I37:I55)</f>
        <v>0.22778220732722249</v>
      </c>
      <c r="J57" s="5">
        <f>AVERAGE(J38:J55)</f>
        <v>1.3787640161139072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5.1084362985161919E-2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2.4437358697278428</v>
      </c>
      <c r="J65" s="4">
        <f>ABS((C13-F13)/C13)*100</f>
        <v>25.782464432082701</v>
      </c>
    </row>
    <row r="66" spans="4:10" x14ac:dyDescent="0.3">
      <c r="D66" s="3"/>
      <c r="E66" s="5"/>
      <c r="F66" s="5"/>
      <c r="H66" s="3" t="s">
        <v>93</v>
      </c>
      <c r="I66" s="4">
        <f t="shared" ref="I66:J66" si="9">ABS((B14-E14)/B14)*100</f>
        <v>2.6928522407253652</v>
      </c>
      <c r="J66" s="4">
        <f t="shared" si="9"/>
        <v>5.9446075518654435</v>
      </c>
    </row>
    <row r="67" spans="4:10" x14ac:dyDescent="0.3">
      <c r="E67" s="5"/>
      <c r="F67" s="5"/>
      <c r="H67" t="s">
        <v>18</v>
      </c>
      <c r="I67" s="4">
        <f t="shared" ref="I67:J81" si="10">ABS((B15-E15)/B15)*100</f>
        <v>2.6322443392169541</v>
      </c>
      <c r="J67" s="4">
        <f t="shared" si="10"/>
        <v>22.800126453625563</v>
      </c>
    </row>
    <row r="68" spans="4:10" x14ac:dyDescent="0.3">
      <c r="E68" s="5"/>
      <c r="F68" s="5"/>
      <c r="H68" t="s">
        <v>20</v>
      </c>
      <c r="I68" s="4">
        <f t="shared" si="10"/>
        <v>2.9297599819902773</v>
      </c>
      <c r="J68" s="4">
        <f t="shared" si="10"/>
        <v>6.5069406923811721</v>
      </c>
    </row>
    <row r="69" spans="4:10" x14ac:dyDescent="0.3">
      <c r="E69" s="5"/>
      <c r="F69" s="5"/>
      <c r="H69" t="s">
        <v>19</v>
      </c>
      <c r="I69" s="4">
        <f t="shared" si="10"/>
        <v>0.1256886029401891</v>
      </c>
      <c r="J69" s="4">
        <f t="shared" si="10"/>
        <v>30.876248676470365</v>
      </c>
    </row>
    <row r="70" spans="4:10" x14ac:dyDescent="0.3">
      <c r="E70" s="5"/>
      <c r="F70" s="5"/>
      <c r="H70" t="s">
        <v>21</v>
      </c>
      <c r="I70" s="4">
        <f t="shared" si="10"/>
        <v>1.3757586644147648</v>
      </c>
      <c r="J70" s="4">
        <f t="shared" si="10"/>
        <v>1.601212088730521</v>
      </c>
    </row>
    <row r="71" spans="4:10" x14ac:dyDescent="0.3">
      <c r="H71" t="s">
        <v>22</v>
      </c>
      <c r="I71" s="4">
        <f t="shared" si="10"/>
        <v>0.25119728690654131</v>
      </c>
      <c r="J71" s="4">
        <f t="shared" si="10"/>
        <v>18.484634316599923</v>
      </c>
    </row>
    <row r="72" spans="4:10" x14ac:dyDescent="0.3">
      <c r="E72" s="5"/>
      <c r="F72" s="5"/>
      <c r="H72" t="s">
        <v>23</v>
      </c>
      <c r="I72" s="4">
        <f t="shared" si="10"/>
        <v>0.25181214614192404</v>
      </c>
      <c r="J72" s="4">
        <f t="shared" si="10"/>
        <v>4.2530056327648262</v>
      </c>
    </row>
    <row r="73" spans="4:10" x14ac:dyDescent="0.3">
      <c r="H73" t="s">
        <v>24</v>
      </c>
      <c r="I73" s="4">
        <f t="shared" si="10"/>
        <v>0.42831496539954361</v>
      </c>
      <c r="J73" s="4">
        <f t="shared" si="10"/>
        <v>46.571511464657114</v>
      </c>
    </row>
    <row r="74" spans="4:10" x14ac:dyDescent="0.3">
      <c r="H74" t="s">
        <v>25</v>
      </c>
      <c r="I74" s="4">
        <f t="shared" si="10"/>
        <v>0.61622376655221467</v>
      </c>
      <c r="J74" s="4">
        <f t="shared" si="10"/>
        <v>10.547491977144805</v>
      </c>
    </row>
    <row r="75" spans="4:10" x14ac:dyDescent="0.3">
      <c r="H75" t="s">
        <v>26</v>
      </c>
      <c r="I75" s="4">
        <f t="shared" si="10"/>
        <v>0.64733210893887694</v>
      </c>
      <c r="J75" s="4">
        <f t="shared" si="10"/>
        <v>0.13726507272129565</v>
      </c>
    </row>
    <row r="76" spans="4:10" x14ac:dyDescent="0.3">
      <c r="H76" t="s">
        <v>27</v>
      </c>
      <c r="I76" s="4">
        <f t="shared" si="10"/>
        <v>0.47316257167334702</v>
      </c>
      <c r="J76" s="4">
        <f t="shared" si="10"/>
        <v>13.641604069327103</v>
      </c>
    </row>
    <row r="77" spans="4:10" x14ac:dyDescent="0.3">
      <c r="H77" t="s">
        <v>28</v>
      </c>
      <c r="I77" s="4">
        <f t="shared" si="10"/>
        <v>4.1202507833174762</v>
      </c>
      <c r="J77" s="4">
        <f t="shared" si="10"/>
        <v>3.6361297923463889</v>
      </c>
    </row>
    <row r="78" spans="4:10" x14ac:dyDescent="0.3">
      <c r="H78" t="s">
        <v>29</v>
      </c>
      <c r="I78" s="4">
        <f t="shared" si="10"/>
        <v>0.86678444889942197</v>
      </c>
      <c r="J78" s="4">
        <f t="shared" si="10"/>
        <v>15.822577936520476</v>
      </c>
    </row>
    <row r="79" spans="4:10" x14ac:dyDescent="0.3">
      <c r="H79" t="s">
        <v>30</v>
      </c>
      <c r="I79" s="4">
        <f t="shared" si="10"/>
        <v>1.3023900434750542</v>
      </c>
      <c r="J79" s="4">
        <f t="shared" si="10"/>
        <v>27.606992969427601</v>
      </c>
    </row>
    <row r="80" spans="4:10" x14ac:dyDescent="0.3">
      <c r="H80" t="s">
        <v>31</v>
      </c>
      <c r="I80" s="4">
        <f t="shared" si="10"/>
        <v>1.2471102064960331</v>
      </c>
      <c r="J80" s="4">
        <f t="shared" si="10"/>
        <v>22.691035784839386</v>
      </c>
    </row>
    <row r="81" spans="8:10" x14ac:dyDescent="0.3">
      <c r="H81" t="s">
        <v>32</v>
      </c>
      <c r="I81" s="4">
        <f t="shared" si="10"/>
        <v>1.1589992342745814</v>
      </c>
      <c r="J81" s="4">
        <f t="shared" si="10"/>
        <v>17.640184717670181</v>
      </c>
    </row>
    <row r="82" spans="8:10" x14ac:dyDescent="0.3">
      <c r="H82" t="s">
        <v>33</v>
      </c>
      <c r="I82" s="4">
        <f t="shared" ref="I82:J82" si="11">ABS((B30-E30)/B30)*100</f>
        <v>0.2899537048722689</v>
      </c>
      <c r="J82" s="4">
        <f t="shared" si="11"/>
        <v>30.882776749040531</v>
      </c>
    </row>
    <row r="84" spans="8:10" x14ac:dyDescent="0.3">
      <c r="H84" t="s">
        <v>77</v>
      </c>
      <c r="I84" s="4">
        <f>AVERAGE(I64:I82)</f>
        <v>1.2581397541551493</v>
      </c>
      <c r="J84" s="4">
        <f>AVERAGE(J65:J82)</f>
        <v>16.968156132123081</v>
      </c>
    </row>
  </sheetData>
  <hyperlinks>
    <hyperlink ref="G1" location="Overview!A1" display="Overview!A1" xr:uid="{A2142B24-7E7E-4175-9C8C-7E32F0A70761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874D3-C847-43CD-A1C6-2B7685C464AA}">
  <dimension ref="A1:L84"/>
  <sheetViews>
    <sheetView workbookViewId="0">
      <selection activeCell="G1" sqref="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1</v>
      </c>
      <c r="G4" s="7" t="s">
        <v>67</v>
      </c>
      <c r="H4" s="7"/>
    </row>
    <row r="5" spans="1:12" x14ac:dyDescent="0.3">
      <c r="G5" t="s">
        <v>103</v>
      </c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26.46375990202468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3060.7895589999998</v>
      </c>
      <c r="L12">
        <v>-2957.0564140400502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24.002718367861956</v>
      </c>
      <c r="F13" s="4">
        <f t="shared" si="1"/>
        <v>1.7982636210125158</v>
      </c>
      <c r="H13" t="s">
        <v>35</v>
      </c>
      <c r="I13">
        <v>32</v>
      </c>
      <c r="J13" t="s">
        <v>38</v>
      </c>
      <c r="K13">
        <v>1333.1823300000001</v>
      </c>
      <c r="L13">
        <v>-1168.1979003731001</v>
      </c>
    </row>
    <row r="14" spans="1:12" x14ac:dyDescent="0.3">
      <c r="A14" s="3" t="s">
        <v>93</v>
      </c>
      <c r="B14">
        <v>22.61</v>
      </c>
      <c r="C14">
        <v>3.21</v>
      </c>
      <c r="E14" s="5">
        <f t="shared" si="0"/>
        <v>23.087338085924728</v>
      </c>
      <c r="F14" s="4">
        <f t="shared" si="1"/>
        <v>2.5722619126164141</v>
      </c>
      <c r="H14" t="s">
        <v>94</v>
      </c>
      <c r="I14">
        <v>96</v>
      </c>
      <c r="J14" t="s">
        <v>44</v>
      </c>
      <c r="K14">
        <v>4158.1233679999996</v>
      </c>
      <c r="L14">
        <v>-3504.5654002813098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18.242219968716874</v>
      </c>
      <c r="F15" s="4">
        <f t="shared" si="1"/>
        <v>7.8025202424467226</v>
      </c>
      <c r="H15" t="s">
        <v>34</v>
      </c>
      <c r="I15">
        <v>48</v>
      </c>
      <c r="J15" t="s">
        <v>37</v>
      </c>
      <c r="K15">
        <v>2631.2586999999999</v>
      </c>
      <c r="L15">
        <v>-1752.18707932647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17.785492464369437</v>
      </c>
      <c r="F16" s="4">
        <f t="shared" si="1"/>
        <v>10.387003854502595</v>
      </c>
      <c r="H16" t="s">
        <v>39</v>
      </c>
      <c r="I16">
        <v>80</v>
      </c>
      <c r="J16" t="s">
        <v>38</v>
      </c>
      <c r="K16">
        <v>4498.0480669999997</v>
      </c>
      <c r="L16">
        <v>-2920.2330486476499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15.610745792191709</v>
      </c>
      <c r="F17" s="4">
        <f t="shared" si="1"/>
        <v>10.904410244700156</v>
      </c>
      <c r="H17" t="s">
        <v>40</v>
      </c>
      <c r="I17">
        <v>64</v>
      </c>
      <c r="J17" t="s">
        <v>38</v>
      </c>
      <c r="K17">
        <v>4099.7400669999997</v>
      </c>
      <c r="L17">
        <v>-2336.1738264575301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18.515789214753482</v>
      </c>
      <c r="F18" s="4">
        <f t="shared" si="1"/>
        <v>7.6835857613440908</v>
      </c>
      <c r="H18" t="s">
        <v>41</v>
      </c>
      <c r="I18">
        <v>96</v>
      </c>
      <c r="J18" t="s">
        <v>42</v>
      </c>
      <c r="K18">
        <v>5184.7641430000003</v>
      </c>
      <c r="L18">
        <v>-3504.37850742931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15.431846879958142</v>
      </c>
      <c r="F19" s="4">
        <f t="shared" si="1"/>
        <v>12.080230719221833</v>
      </c>
      <c r="H19" t="s">
        <v>40</v>
      </c>
      <c r="I19">
        <v>36</v>
      </c>
      <c r="J19" t="s">
        <v>37</v>
      </c>
      <c r="K19">
        <v>2332.8380769999999</v>
      </c>
      <c r="L19">
        <v>-1314.0816549123001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13.478679976849104</v>
      </c>
      <c r="F20" s="4">
        <f t="shared" si="1"/>
        <v>12.702939007632562</v>
      </c>
      <c r="H20" t="s">
        <v>40</v>
      </c>
      <c r="I20">
        <v>192</v>
      </c>
      <c r="J20" t="s">
        <v>43</v>
      </c>
      <c r="K20">
        <v>14244.718349999999</v>
      </c>
      <c r="L20">
        <v>-7008.3899548674499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18.49751746577925</v>
      </c>
      <c r="F21" s="4">
        <f t="shared" si="1"/>
        <v>8.5760263674577857</v>
      </c>
      <c r="H21" t="s">
        <v>34</v>
      </c>
      <c r="I21">
        <v>72</v>
      </c>
      <c r="J21" t="s">
        <v>42</v>
      </c>
      <c r="K21">
        <v>3892.4142189999998</v>
      </c>
      <c r="L21">
        <v>-2628.2594068580702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17.122254490501994</v>
      </c>
      <c r="F22" s="4">
        <f t="shared" si="1"/>
        <v>9.8446010927355427</v>
      </c>
      <c r="H22" t="s">
        <v>34</v>
      </c>
      <c r="I22">
        <v>64</v>
      </c>
      <c r="J22" t="s">
        <v>44</v>
      </c>
      <c r="K22">
        <v>3737.8255319999998</v>
      </c>
      <c r="L22">
        <v>-2336.1996606981102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15.254802544824848</v>
      </c>
      <c r="F23" s="4">
        <f t="shared" si="1"/>
        <v>13.064105874654086</v>
      </c>
      <c r="H23" t="s">
        <v>40</v>
      </c>
      <c r="I23">
        <v>64</v>
      </c>
      <c r="J23" t="s">
        <v>38</v>
      </c>
      <c r="K23">
        <v>4195.4000919999999</v>
      </c>
      <c r="L23">
        <v>-2336.12118103889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16.315200184351564</v>
      </c>
      <c r="F24" s="4">
        <f t="shared" si="1"/>
        <v>10.170847724701494</v>
      </c>
      <c r="H24" t="s">
        <v>45</v>
      </c>
      <c r="I24">
        <v>128</v>
      </c>
      <c r="J24" t="s">
        <v>42</v>
      </c>
      <c r="K24">
        <v>7845.4446500000004</v>
      </c>
      <c r="L24">
        <v>-4672.3834160155902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14.778152279579432</v>
      </c>
      <c r="F25" s="4">
        <f t="shared" si="1"/>
        <v>12.994637012740652</v>
      </c>
      <c r="H25" t="s">
        <v>40</v>
      </c>
      <c r="I25">
        <v>34</v>
      </c>
      <c r="J25" t="s">
        <v>37</v>
      </c>
      <c r="K25">
        <v>2300.6935749999998</v>
      </c>
      <c r="L25">
        <v>-1241.0652770428901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17.635451924414728</v>
      </c>
      <c r="F26" s="4">
        <f t="shared" si="1"/>
        <v>8.3822525966380255</v>
      </c>
      <c r="H26" t="s">
        <v>40</v>
      </c>
      <c r="I26">
        <v>96</v>
      </c>
      <c r="J26" t="s">
        <v>38</v>
      </c>
      <c r="K26">
        <v>5443.5803749999995</v>
      </c>
      <c r="L26">
        <v>-3504.3529610461601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18.188885621455579</v>
      </c>
      <c r="F27" s="4">
        <f t="shared" si="1"/>
        <v>7.6102479089096713</v>
      </c>
      <c r="H27" t="s">
        <v>40</v>
      </c>
      <c r="I27">
        <v>96</v>
      </c>
      <c r="J27" t="s">
        <v>44</v>
      </c>
      <c r="K27">
        <v>5277.9484130000001</v>
      </c>
      <c r="L27">
        <v>-3504.3811889890799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19.607881641294192</v>
      </c>
      <c r="F28" s="4">
        <f t="shared" si="1"/>
        <v>5.8445168264534129</v>
      </c>
      <c r="H28" t="s">
        <v>41</v>
      </c>
      <c r="I28">
        <v>168</v>
      </c>
      <c r="J28" t="s">
        <v>44</v>
      </c>
      <c r="K28">
        <v>8567.9831749999994</v>
      </c>
      <c r="L28">
        <v>-6132.7800660206804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16.310710705988203</v>
      </c>
      <c r="F29" s="4">
        <f t="shared" si="1"/>
        <v>10.991840659851206</v>
      </c>
      <c r="H29" t="s">
        <v>40</v>
      </c>
      <c r="I29">
        <v>72</v>
      </c>
      <c r="J29" t="s">
        <v>37</v>
      </c>
      <c r="K29">
        <v>4414.2772990000003</v>
      </c>
      <c r="L29">
        <v>-2628.19315712957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16.869178661262445</v>
      </c>
      <c r="F30" s="4">
        <f t="shared" si="1"/>
        <v>10.796973003422343</v>
      </c>
      <c r="H30" t="s">
        <v>40</v>
      </c>
      <c r="I30">
        <v>64</v>
      </c>
      <c r="J30" t="s">
        <v>44</v>
      </c>
      <c r="K30">
        <v>3793.9013679999998</v>
      </c>
      <c r="L30">
        <v>-2336.1764453814499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-5.6240097975319259E-2</v>
      </c>
      <c r="F37" s="5"/>
      <c r="I37" s="5">
        <f t="shared" ref="I37:J55" si="2">ABS(E37)</f>
        <v>5.6240097975319259E-2</v>
      </c>
      <c r="J37" s="5"/>
    </row>
    <row r="38" spans="4:10" x14ac:dyDescent="0.3">
      <c r="D38" s="3" t="s">
        <v>11</v>
      </c>
      <c r="E38" s="5">
        <f>E13-B13</f>
        <v>0.63271836786195479</v>
      </c>
      <c r="F38" s="4">
        <f>F13-C13</f>
        <v>-1.001736378987484</v>
      </c>
      <c r="I38" s="5">
        <f t="shared" si="2"/>
        <v>0.63271836786195479</v>
      </c>
      <c r="J38" s="4">
        <f t="shared" si="2"/>
        <v>1.001736378987484</v>
      </c>
    </row>
    <row r="39" spans="4:10" x14ac:dyDescent="0.3">
      <c r="D39" s="3" t="s">
        <v>93</v>
      </c>
      <c r="E39" s="5">
        <f>E14-B14</f>
        <v>0.47733808592472826</v>
      </c>
      <c r="F39" s="4">
        <f>F14-C14</f>
        <v>-0.63773808738358584</v>
      </c>
      <c r="I39" s="5">
        <f t="shared" si="2"/>
        <v>0.47733808592472826</v>
      </c>
      <c r="J39" s="4">
        <f t="shared" si="2"/>
        <v>0.63773808738358584</v>
      </c>
    </row>
    <row r="40" spans="4:10" x14ac:dyDescent="0.3">
      <c r="D40" t="s">
        <v>18</v>
      </c>
      <c r="E40" s="5">
        <f t="shared" ref="E40:F52" si="3">E15-B15</f>
        <v>0.44221996871687352</v>
      </c>
      <c r="F40" s="4">
        <f t="shared" si="3"/>
        <v>0.60252024244672242</v>
      </c>
      <c r="I40" s="5">
        <f t="shared" si="2"/>
        <v>0.44221996871687352</v>
      </c>
      <c r="J40" s="4">
        <f t="shared" si="2"/>
        <v>0.60252024244672242</v>
      </c>
    </row>
    <row r="41" spans="4:10" x14ac:dyDescent="0.3">
      <c r="D41" t="s">
        <v>20</v>
      </c>
      <c r="E41" s="5">
        <f t="shared" si="3"/>
        <v>0.49549246436943761</v>
      </c>
      <c r="F41" s="4">
        <f t="shared" si="3"/>
        <v>-0.51299614549740546</v>
      </c>
      <c r="I41" s="5">
        <f t="shared" si="2"/>
        <v>0.49549246436943761</v>
      </c>
      <c r="J41" s="4">
        <f t="shared" si="2"/>
        <v>0.51299614549740546</v>
      </c>
    </row>
    <row r="42" spans="4:10" x14ac:dyDescent="0.3">
      <c r="D42" t="s">
        <v>19</v>
      </c>
      <c r="E42" s="5">
        <f t="shared" si="3"/>
        <v>1.0745792191709569E-2</v>
      </c>
      <c r="F42" s="4">
        <f t="shared" si="3"/>
        <v>1.6044102447001549</v>
      </c>
      <c r="I42" s="5">
        <f t="shared" si="2"/>
        <v>1.0745792191709569E-2</v>
      </c>
      <c r="J42" s="4">
        <f t="shared" si="2"/>
        <v>1.6044102447001549</v>
      </c>
    </row>
    <row r="43" spans="4:10" x14ac:dyDescent="0.3">
      <c r="D43" t="s">
        <v>21</v>
      </c>
      <c r="E43" s="5">
        <f t="shared" si="3"/>
        <v>0.23578921475348125</v>
      </c>
      <c r="F43" s="4">
        <f t="shared" si="3"/>
        <v>-1.1164142386559099</v>
      </c>
      <c r="I43" s="5">
        <f t="shared" si="2"/>
        <v>0.23578921475348125</v>
      </c>
      <c r="J43" s="4">
        <f t="shared" si="2"/>
        <v>1.1164142386559099</v>
      </c>
    </row>
    <row r="44" spans="4:10" x14ac:dyDescent="0.3">
      <c r="D44" t="s">
        <v>22</v>
      </c>
      <c r="E44" s="5">
        <f t="shared" si="3"/>
        <v>3.1846879958141727E-2</v>
      </c>
      <c r="F44" s="4">
        <f t="shared" si="3"/>
        <v>0.6802307192218322</v>
      </c>
      <c r="I44" s="5">
        <f t="shared" si="2"/>
        <v>3.1846879958141727E-2</v>
      </c>
      <c r="J44" s="4">
        <f t="shared" si="2"/>
        <v>0.6802307192218322</v>
      </c>
    </row>
    <row r="45" spans="4:10" x14ac:dyDescent="0.3">
      <c r="D45" t="s">
        <v>23</v>
      </c>
      <c r="E45" s="5">
        <f t="shared" si="3"/>
        <v>2.867997684910506E-2</v>
      </c>
      <c r="F45" s="4">
        <f t="shared" si="3"/>
        <v>-0.89706099236743775</v>
      </c>
      <c r="I45" s="5">
        <f t="shared" si="2"/>
        <v>2.867997684910506E-2</v>
      </c>
      <c r="J45" s="4">
        <f t="shared" si="2"/>
        <v>0.89706099236743775</v>
      </c>
    </row>
    <row r="46" spans="4:10" x14ac:dyDescent="0.3">
      <c r="D46" t="s">
        <v>24</v>
      </c>
      <c r="E46" s="5">
        <f t="shared" si="3"/>
        <v>6.751746577925033E-2</v>
      </c>
      <c r="F46" s="4">
        <f t="shared" si="3"/>
        <v>1.976026367457786</v>
      </c>
      <c r="I46" s="5">
        <f t="shared" si="2"/>
        <v>6.751746577925033E-2</v>
      </c>
      <c r="J46" s="4">
        <f t="shared" si="2"/>
        <v>1.976026367457786</v>
      </c>
    </row>
    <row r="47" spans="4:10" x14ac:dyDescent="0.3">
      <c r="D47" t="s">
        <v>25</v>
      </c>
      <c r="E47" s="5">
        <f t="shared" si="3"/>
        <v>9.2254490501993303E-2</v>
      </c>
      <c r="F47" s="4">
        <f t="shared" si="3"/>
        <v>-0.15539890726445726</v>
      </c>
      <c r="I47" s="5">
        <f t="shared" si="2"/>
        <v>9.2254490501993303E-2</v>
      </c>
      <c r="J47" s="4">
        <f t="shared" si="2"/>
        <v>0.15539890726445726</v>
      </c>
    </row>
    <row r="48" spans="4:10" x14ac:dyDescent="0.3">
      <c r="D48" t="s">
        <v>26</v>
      </c>
      <c r="E48" s="5">
        <f t="shared" si="3"/>
        <v>-0.10519745517515133</v>
      </c>
      <c r="F48" s="4">
        <f t="shared" si="3"/>
        <v>-1.3358941253459147</v>
      </c>
      <c r="I48" s="5">
        <f t="shared" si="2"/>
        <v>0.10519745517515133</v>
      </c>
      <c r="J48" s="4">
        <f t="shared" si="2"/>
        <v>1.3358941253459147</v>
      </c>
    </row>
    <row r="49" spans="4:10" x14ac:dyDescent="0.3">
      <c r="D49" t="s">
        <v>27</v>
      </c>
      <c r="E49" s="5">
        <f t="shared" si="3"/>
        <v>5.5200184351562598E-2</v>
      </c>
      <c r="F49" s="4">
        <f t="shared" si="3"/>
        <v>7.084772470149403E-2</v>
      </c>
      <c r="I49" s="5">
        <f t="shared" si="2"/>
        <v>5.5200184351562598E-2</v>
      </c>
      <c r="J49" s="4">
        <f t="shared" si="2"/>
        <v>7.084772470149403E-2</v>
      </c>
    </row>
    <row r="50" spans="4:10" x14ac:dyDescent="0.3">
      <c r="D50" t="s">
        <v>28</v>
      </c>
      <c r="E50" s="5">
        <f t="shared" si="3"/>
        <v>0.57815227957943272</v>
      </c>
      <c r="F50" s="4">
        <f t="shared" si="3"/>
        <v>-0.90536298725934827</v>
      </c>
      <c r="I50" s="5">
        <f t="shared" si="2"/>
        <v>0.57815227957943272</v>
      </c>
      <c r="J50" s="4">
        <f t="shared" si="2"/>
        <v>0.90536298725934827</v>
      </c>
    </row>
    <row r="51" spans="4:10" x14ac:dyDescent="0.3">
      <c r="D51" t="s">
        <v>29</v>
      </c>
      <c r="E51" s="5">
        <f t="shared" si="3"/>
        <v>-0.16454807558527307</v>
      </c>
      <c r="F51" s="4">
        <f t="shared" si="3"/>
        <v>0.18225259663802618</v>
      </c>
      <c r="I51" s="5">
        <f t="shared" si="2"/>
        <v>0.16454807558527307</v>
      </c>
      <c r="J51" s="4">
        <f t="shared" si="2"/>
        <v>0.18225259663802618</v>
      </c>
    </row>
    <row r="52" spans="4:10" x14ac:dyDescent="0.3">
      <c r="D52" t="s">
        <v>30</v>
      </c>
      <c r="E52" s="5">
        <f t="shared" si="3"/>
        <v>0.21888562145558055</v>
      </c>
      <c r="F52" s="4">
        <f t="shared" si="3"/>
        <v>0.81024790890967147</v>
      </c>
      <c r="I52" s="5">
        <f t="shared" si="2"/>
        <v>0.21888562145558055</v>
      </c>
      <c r="J52" s="4">
        <f t="shared" si="2"/>
        <v>0.81024790890967147</v>
      </c>
    </row>
    <row r="53" spans="4:10" x14ac:dyDescent="0.3">
      <c r="D53" t="s">
        <v>31</v>
      </c>
      <c r="E53" s="5">
        <f>E28-B28</f>
        <v>0.2178816412941913</v>
      </c>
      <c r="F53" s="4">
        <f>F28-C28</f>
        <v>-2.8554831735465864</v>
      </c>
      <c r="I53" s="5">
        <f t="shared" si="2"/>
        <v>0.2178816412941913</v>
      </c>
      <c r="J53" s="4">
        <f t="shared" si="2"/>
        <v>2.8554831735465864</v>
      </c>
    </row>
    <row r="54" spans="4:10" x14ac:dyDescent="0.3">
      <c r="D54" t="s">
        <v>32</v>
      </c>
      <c r="E54" s="5">
        <f t="shared" ref="E54:F55" si="4">E29-B29</f>
        <v>-0.19928929401179829</v>
      </c>
      <c r="F54" s="4">
        <f t="shared" si="4"/>
        <v>0.59184065985120604</v>
      </c>
      <c r="I54" s="5">
        <f t="shared" si="2"/>
        <v>0.19928929401179829</v>
      </c>
      <c r="J54" s="4">
        <f t="shared" si="2"/>
        <v>0.59184065985120604</v>
      </c>
    </row>
    <row r="55" spans="4:10" x14ac:dyDescent="0.3">
      <c r="D55" t="s">
        <v>33</v>
      </c>
      <c r="E55" s="5">
        <f t="shared" si="4"/>
        <v>3.9178661262447179E-2</v>
      </c>
      <c r="F55" s="4">
        <f t="shared" si="4"/>
        <v>1.5969730034223435</v>
      </c>
      <c r="I55" s="5">
        <f t="shared" si="2"/>
        <v>3.9178661262447179E-2</v>
      </c>
      <c r="J55" s="4">
        <f t="shared" si="2"/>
        <v>1.5969730034223435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0.16308558800538672</v>
      </c>
      <c r="F57" s="5">
        <f>AVERAGE(F38:F55)</f>
        <v>-7.2374198275494031E-2</v>
      </c>
      <c r="H57" t="s">
        <v>54</v>
      </c>
      <c r="I57" s="5">
        <f>AVERAGE(I37:I55)</f>
        <v>0.21837768513670694</v>
      </c>
      <c r="J57" s="5">
        <f>AVERAGE(J38:J55)</f>
        <v>0.97407969464763156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0.21206673444690519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2.7073956690712655</v>
      </c>
      <c r="J65" s="4">
        <f>ABS((C13-F13)/C13)*100</f>
        <v>35.776299249552999</v>
      </c>
    </row>
    <row r="66" spans="4:10" x14ac:dyDescent="0.3">
      <c r="D66" s="3"/>
      <c r="E66" s="5"/>
      <c r="F66" s="5"/>
      <c r="H66" s="3" t="s">
        <v>93</v>
      </c>
      <c r="I66" s="4">
        <f t="shared" ref="I66:J81" si="5">ABS((B14-E14)/B14)*100</f>
        <v>2.1111812734397537</v>
      </c>
      <c r="J66" s="4">
        <f t="shared" si="5"/>
        <v>19.867230136560305</v>
      </c>
    </row>
    <row r="67" spans="4:10" x14ac:dyDescent="0.3">
      <c r="E67" s="5"/>
      <c r="F67" s="5"/>
      <c r="H67" t="s">
        <v>18</v>
      </c>
      <c r="I67" s="4">
        <f t="shared" si="5"/>
        <v>2.4843818467240082</v>
      </c>
      <c r="J67" s="4">
        <f t="shared" si="5"/>
        <v>8.3683367006489213</v>
      </c>
    </row>
    <row r="68" spans="4:10" x14ac:dyDescent="0.3">
      <c r="E68" s="5"/>
      <c r="F68" s="5"/>
      <c r="H68" t="s">
        <v>20</v>
      </c>
      <c r="I68" s="4">
        <f t="shared" si="5"/>
        <v>2.8657748083830983</v>
      </c>
      <c r="J68" s="4">
        <f t="shared" si="5"/>
        <v>4.7063866559395002</v>
      </c>
    </row>
    <row r="69" spans="4:10" x14ac:dyDescent="0.3">
      <c r="E69" s="5"/>
      <c r="F69" s="5"/>
      <c r="H69" t="s">
        <v>19</v>
      </c>
      <c r="I69" s="4">
        <f t="shared" si="5"/>
        <v>6.8883283280189556E-2</v>
      </c>
      <c r="J69" s="4">
        <f t="shared" si="5"/>
        <v>17.251723061291987</v>
      </c>
    </row>
    <row r="70" spans="4:10" x14ac:dyDescent="0.3">
      <c r="E70" s="5"/>
      <c r="F70" s="5"/>
      <c r="H70" t="s">
        <v>21</v>
      </c>
      <c r="I70" s="4">
        <f t="shared" si="5"/>
        <v>1.2898753542312977</v>
      </c>
      <c r="J70" s="4">
        <f t="shared" si="5"/>
        <v>12.686525439271703</v>
      </c>
    </row>
    <row r="71" spans="4:10" x14ac:dyDescent="0.3">
      <c r="H71" t="s">
        <v>22</v>
      </c>
      <c r="I71" s="4">
        <f t="shared" si="5"/>
        <v>0.20679792180611509</v>
      </c>
      <c r="J71" s="4">
        <f t="shared" si="5"/>
        <v>5.9669361335248441</v>
      </c>
    </row>
    <row r="72" spans="4:10" x14ac:dyDescent="0.3">
      <c r="E72" s="5"/>
      <c r="F72" s="5"/>
      <c r="H72" t="s">
        <v>23</v>
      </c>
      <c r="I72" s="4">
        <f t="shared" si="5"/>
        <v>0.21323402861788149</v>
      </c>
      <c r="J72" s="4">
        <f t="shared" si="5"/>
        <v>6.5960367085841005</v>
      </c>
    </row>
    <row r="73" spans="4:10" x14ac:dyDescent="0.3">
      <c r="H73" t="s">
        <v>24</v>
      </c>
      <c r="I73" s="4">
        <f t="shared" si="5"/>
        <v>0.36634544644194428</v>
      </c>
      <c r="J73" s="4">
        <f t="shared" si="5"/>
        <v>29.939793446330093</v>
      </c>
    </row>
    <row r="74" spans="4:10" x14ac:dyDescent="0.3">
      <c r="H74" t="s">
        <v>25</v>
      </c>
      <c r="I74" s="4">
        <f t="shared" si="5"/>
        <v>0.54171750147970232</v>
      </c>
      <c r="J74" s="4">
        <f t="shared" si="5"/>
        <v>1.5539890726445726</v>
      </c>
    </row>
    <row r="75" spans="4:10" x14ac:dyDescent="0.3">
      <c r="H75" t="s">
        <v>26</v>
      </c>
      <c r="I75" s="4">
        <f t="shared" si="5"/>
        <v>0.68487926546322486</v>
      </c>
      <c r="J75" s="4">
        <f t="shared" si="5"/>
        <v>9.277042537124407</v>
      </c>
    </row>
    <row r="76" spans="4:10" x14ac:dyDescent="0.3">
      <c r="H76" t="s">
        <v>27</v>
      </c>
      <c r="I76" s="4">
        <f t="shared" si="5"/>
        <v>0.33948452860739603</v>
      </c>
      <c r="J76" s="4">
        <f t="shared" si="5"/>
        <v>0.70146262080687161</v>
      </c>
    </row>
    <row r="77" spans="4:10" x14ac:dyDescent="0.3">
      <c r="H77" t="s">
        <v>28</v>
      </c>
      <c r="I77" s="4">
        <f t="shared" si="5"/>
        <v>4.0714949266157232</v>
      </c>
      <c r="J77" s="4">
        <f t="shared" si="5"/>
        <v>6.5134027860384762</v>
      </c>
    </row>
    <row r="78" spans="4:10" x14ac:dyDescent="0.3">
      <c r="H78" t="s">
        <v>29</v>
      </c>
      <c r="I78" s="4">
        <f t="shared" si="5"/>
        <v>0.92442739092850035</v>
      </c>
      <c r="J78" s="4">
        <f t="shared" si="5"/>
        <v>2.2225926419271484</v>
      </c>
    </row>
    <row r="79" spans="4:10" x14ac:dyDescent="0.3">
      <c r="H79" t="s">
        <v>30</v>
      </c>
      <c r="I79" s="4">
        <f t="shared" si="5"/>
        <v>1.2180613325296636</v>
      </c>
      <c r="J79" s="4">
        <f t="shared" si="5"/>
        <v>11.915410425142229</v>
      </c>
    </row>
    <row r="80" spans="4:10" x14ac:dyDescent="0.3">
      <c r="H80" t="s">
        <v>31</v>
      </c>
      <c r="I80" s="4">
        <f t="shared" si="5"/>
        <v>1.1236804605167163</v>
      </c>
      <c r="J80" s="4">
        <f t="shared" si="5"/>
        <v>32.821645672949273</v>
      </c>
    </row>
    <row r="81" spans="8:10" x14ac:dyDescent="0.3">
      <c r="H81" t="s">
        <v>32</v>
      </c>
      <c r="I81" s="4">
        <f t="shared" si="5"/>
        <v>1.207082338048445</v>
      </c>
      <c r="J81" s="4">
        <f t="shared" si="5"/>
        <v>5.6907755754923652</v>
      </c>
    </row>
    <row r="82" spans="8:10" x14ac:dyDescent="0.3">
      <c r="H82" t="s">
        <v>33</v>
      </c>
      <c r="I82" s="4">
        <f t="shared" ref="I82:J82" si="6">ABS((B30-E30)/B30)*100</f>
        <v>0.23279061950354832</v>
      </c>
      <c r="J82" s="4">
        <f t="shared" si="6"/>
        <v>17.358402211112431</v>
      </c>
    </row>
    <row r="84" spans="8:10" x14ac:dyDescent="0.3">
      <c r="H84" t="s">
        <v>77</v>
      </c>
      <c r="I84" s="4">
        <f>AVERAGE(I64:I82)</f>
        <v>1.203660775270283</v>
      </c>
      <c r="J84" s="4">
        <f>AVERAGE(J65:J82)</f>
        <v>12.734110615274567</v>
      </c>
    </row>
  </sheetData>
  <hyperlinks>
    <hyperlink ref="G1" location="Overview!A1" display="Overview!A1" xr:uid="{D8C15F28-F35B-40E7-A84B-F9267C13292A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97416-A8CA-4E6E-994A-61CF3EA544F2}">
  <dimension ref="A1:L84"/>
  <sheetViews>
    <sheetView workbookViewId="0">
      <selection activeCell="G1" sqref="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74</v>
      </c>
      <c r="G4" s="7" t="s">
        <v>67</v>
      </c>
      <c r="H4" s="7"/>
    </row>
    <row r="5" spans="1:12" x14ac:dyDescent="0.3">
      <c r="G5" t="s">
        <v>103</v>
      </c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26.366034209153376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3072.1343740000002</v>
      </c>
      <c r="L12">
        <v>-2958.3361659228299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23.686254443598699</v>
      </c>
      <c r="F13" s="4">
        <f t="shared" si="1"/>
        <v>1.6755336695372276</v>
      </c>
      <c r="H13" t="s">
        <v>35</v>
      </c>
      <c r="I13">
        <v>32</v>
      </c>
      <c r="J13" t="s">
        <v>38</v>
      </c>
      <c r="K13">
        <v>1350.994522</v>
      </c>
      <c r="L13">
        <v>-1168.70497721574</v>
      </c>
    </row>
    <row r="14" spans="1:12" x14ac:dyDescent="0.3">
      <c r="A14" s="3" t="s">
        <v>93</v>
      </c>
      <c r="B14">
        <v>22.61</v>
      </c>
      <c r="C14">
        <v>3.21</v>
      </c>
      <c r="E14" s="5">
        <f t="shared" si="0"/>
        <v>22.772540742846051</v>
      </c>
      <c r="F14" s="4">
        <f t="shared" si="1"/>
        <v>2.0453327361180125</v>
      </c>
      <c r="H14" t="s">
        <v>94</v>
      </c>
      <c r="I14">
        <v>96</v>
      </c>
      <c r="J14" t="s">
        <v>44</v>
      </c>
      <c r="K14">
        <v>4215.603392</v>
      </c>
      <c r="L14">
        <v>-3506.1014101400201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18.035200737331909</v>
      </c>
      <c r="F15" s="4">
        <f t="shared" si="1"/>
        <v>7.1311384631150068</v>
      </c>
      <c r="H15" t="s">
        <v>34</v>
      </c>
      <c r="I15">
        <v>48</v>
      </c>
      <c r="J15" t="s">
        <v>37</v>
      </c>
      <c r="K15">
        <v>2661.4619210000001</v>
      </c>
      <c r="L15">
        <v>-1752.9577251723199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17.884139628583448</v>
      </c>
      <c r="F16" s="4">
        <f t="shared" si="1"/>
        <v>9.409093641420208</v>
      </c>
      <c r="H16" t="s">
        <v>39</v>
      </c>
      <c r="I16">
        <v>80</v>
      </c>
      <c r="J16" t="s">
        <v>38</v>
      </c>
      <c r="K16">
        <v>4473.2372740000001</v>
      </c>
      <c r="L16">
        <v>-2921.52679843239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15.669358833979567</v>
      </c>
      <c r="F17" s="4">
        <f t="shared" si="1"/>
        <v>9.6502545290925514</v>
      </c>
      <c r="H17" t="s">
        <v>40</v>
      </c>
      <c r="I17">
        <v>64</v>
      </c>
      <c r="J17" t="s">
        <v>38</v>
      </c>
      <c r="K17">
        <v>4084.4045169999999</v>
      </c>
      <c r="L17">
        <v>-2337.2155601324098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18.620303870165898</v>
      </c>
      <c r="F18" s="4">
        <f t="shared" si="1"/>
        <v>6.9181881284360989</v>
      </c>
      <c r="H18" t="s">
        <v>41</v>
      </c>
      <c r="I18">
        <v>96</v>
      </c>
      <c r="J18" t="s">
        <v>42</v>
      </c>
      <c r="K18">
        <v>5155.6623710000003</v>
      </c>
      <c r="L18">
        <v>-3505.9232367609502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15.515236075173242</v>
      </c>
      <c r="F19" s="4">
        <f t="shared" si="1"/>
        <v>10.992393288388881</v>
      </c>
      <c r="H19" t="s">
        <v>40</v>
      </c>
      <c r="I19">
        <v>36</v>
      </c>
      <c r="J19" t="s">
        <v>37</v>
      </c>
      <c r="K19">
        <v>2320.2998539999999</v>
      </c>
      <c r="L19">
        <v>-1314.6653496018901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13.55740464443593</v>
      </c>
      <c r="F20" s="4">
        <f t="shared" si="1"/>
        <v>12.219507905167944</v>
      </c>
      <c r="H20" t="s">
        <v>40</v>
      </c>
      <c r="I20">
        <v>192</v>
      </c>
      <c r="J20" t="s">
        <v>43</v>
      </c>
      <c r="K20">
        <v>14162.002613000001</v>
      </c>
      <c r="L20">
        <v>-7011.45879361675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18.601784608555867</v>
      </c>
      <c r="F21" s="4">
        <f t="shared" si="1"/>
        <v>7.2793193014216904</v>
      </c>
      <c r="H21" t="s">
        <v>34</v>
      </c>
      <c r="I21">
        <v>72</v>
      </c>
      <c r="J21" t="s">
        <v>42</v>
      </c>
      <c r="K21">
        <v>3870.5963710000001</v>
      </c>
      <c r="L21">
        <v>-2629.4325241430201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17.207246465549709</v>
      </c>
      <c r="F22" s="4">
        <f t="shared" si="1"/>
        <v>9.1890591392378447</v>
      </c>
      <c r="H22" t="s">
        <v>34</v>
      </c>
      <c r="I22">
        <v>64</v>
      </c>
      <c r="J22" t="s">
        <v>44</v>
      </c>
      <c r="K22">
        <v>3719.3632419999999</v>
      </c>
      <c r="L22">
        <v>-2337.2268023760098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15.384726609531917</v>
      </c>
      <c r="F23" s="4">
        <f t="shared" si="1"/>
        <v>11.921000215630711</v>
      </c>
      <c r="H23" t="s">
        <v>40</v>
      </c>
      <c r="I23">
        <v>64</v>
      </c>
      <c r="J23" t="s">
        <v>38</v>
      </c>
      <c r="K23">
        <v>4159.9699250000003</v>
      </c>
      <c r="L23">
        <v>-2337.1602077227299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16.419062104823801</v>
      </c>
      <c r="F24" s="4">
        <f t="shared" si="1"/>
        <v>8.993281707024753</v>
      </c>
      <c r="H24" t="s">
        <v>45</v>
      </c>
      <c r="I24">
        <v>128</v>
      </c>
      <c r="J24" t="s">
        <v>42</v>
      </c>
      <c r="K24">
        <v>7795.8167880000001</v>
      </c>
      <c r="L24">
        <v>-4674.4631494163104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14.858469301914933</v>
      </c>
      <c r="F25" s="4">
        <f t="shared" si="1"/>
        <v>12.284421607034018</v>
      </c>
      <c r="H25" t="s">
        <v>40</v>
      </c>
      <c r="I25">
        <v>34</v>
      </c>
      <c r="J25" t="s">
        <v>37</v>
      </c>
      <c r="K25">
        <v>2288.257243</v>
      </c>
      <c r="L25">
        <v>-1241.6116540759299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17.73050244986517</v>
      </c>
      <c r="F26" s="4">
        <f t="shared" si="1"/>
        <v>7.0359238031871145</v>
      </c>
      <c r="H26" t="s">
        <v>40</v>
      </c>
      <c r="I26">
        <v>96</v>
      </c>
      <c r="J26" t="s">
        <v>38</v>
      </c>
      <c r="K26">
        <v>5414.3981690000001</v>
      </c>
      <c r="L26">
        <v>-3505.9189318182998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18.175615446677725</v>
      </c>
      <c r="F27" s="4">
        <f t="shared" si="1"/>
        <v>6.6277152490002598</v>
      </c>
      <c r="H27" t="s">
        <v>40</v>
      </c>
      <c r="I27">
        <v>96</v>
      </c>
      <c r="J27" t="s">
        <v>44</v>
      </c>
      <c r="K27">
        <v>5281.8018890000003</v>
      </c>
      <c r="L27">
        <v>-3505.9338577480898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19.638830151261807</v>
      </c>
      <c r="F28" s="4">
        <f t="shared" si="1"/>
        <v>5.2736781124932302</v>
      </c>
      <c r="H28" t="s">
        <v>41</v>
      </c>
      <c r="I28">
        <v>168</v>
      </c>
      <c r="J28" t="s">
        <v>44</v>
      </c>
      <c r="K28">
        <v>8554.4810309999993</v>
      </c>
      <c r="L28">
        <v>-6135.4708929491799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16.433291266435742</v>
      </c>
      <c r="F29" s="4">
        <f t="shared" si="1"/>
        <v>9.6626913813290454</v>
      </c>
      <c r="H29" t="s">
        <v>40</v>
      </c>
      <c r="I29">
        <v>72</v>
      </c>
      <c r="J29" t="s">
        <v>37</v>
      </c>
      <c r="K29">
        <v>4381.3499579999998</v>
      </c>
      <c r="L29">
        <v>-2629.3671640887701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16.957228835758734</v>
      </c>
      <c r="F30" s="4">
        <f t="shared" si="1"/>
        <v>9.6680351542219878</v>
      </c>
      <c r="H30" t="s">
        <v>40</v>
      </c>
      <c r="I30">
        <v>64</v>
      </c>
      <c r="J30" t="s">
        <v>44</v>
      </c>
      <c r="K30">
        <v>3774.2015879999999</v>
      </c>
      <c r="L30">
        <v>-2337.21512670631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-0.15396579084662321</v>
      </c>
      <c r="F37" s="5"/>
      <c r="I37" s="5">
        <f t="shared" ref="I37:J55" si="2">ABS(E37)</f>
        <v>0.15396579084662321</v>
      </c>
      <c r="J37" s="5"/>
    </row>
    <row r="38" spans="4:10" x14ac:dyDescent="0.3">
      <c r="D38" s="3" t="s">
        <v>11</v>
      </c>
      <c r="E38" s="5">
        <f>E13-B13</f>
        <v>0.31625444359869803</v>
      </c>
      <c r="F38" s="4">
        <f>F13-C13</f>
        <v>-1.1244663304627722</v>
      </c>
      <c r="I38" s="5">
        <f t="shared" si="2"/>
        <v>0.31625444359869803</v>
      </c>
      <c r="J38" s="4">
        <f t="shared" si="2"/>
        <v>1.1244663304627722</v>
      </c>
    </row>
    <row r="39" spans="4:10" x14ac:dyDescent="0.3">
      <c r="D39" s="3" t="s">
        <v>93</v>
      </c>
      <c r="E39" s="5">
        <f>E14-B14</f>
        <v>0.16254074284605124</v>
      </c>
      <c r="F39" s="4">
        <f>F14-C14</f>
        <v>-1.1646672638819875</v>
      </c>
      <c r="I39" s="5">
        <f t="shared" si="2"/>
        <v>0.16254074284605124</v>
      </c>
      <c r="J39" s="4">
        <f t="shared" si="2"/>
        <v>1.1646672638819875</v>
      </c>
    </row>
    <row r="40" spans="4:10" x14ac:dyDescent="0.3">
      <c r="D40" t="s">
        <v>18</v>
      </c>
      <c r="E40" s="5">
        <f t="shared" ref="E40:F52" si="3">E15-B15</f>
        <v>0.23520073733190827</v>
      </c>
      <c r="F40" s="4">
        <f t="shared" si="3"/>
        <v>-6.8861536884993413E-2</v>
      </c>
      <c r="I40" s="5">
        <f t="shared" si="2"/>
        <v>0.23520073733190827</v>
      </c>
      <c r="J40" s="4">
        <f t="shared" si="2"/>
        <v>6.8861536884993413E-2</v>
      </c>
    </row>
    <row r="41" spans="4:10" x14ac:dyDescent="0.3">
      <c r="D41" t="s">
        <v>20</v>
      </c>
      <c r="E41" s="5">
        <f t="shared" si="3"/>
        <v>0.5941396285834486</v>
      </c>
      <c r="F41" s="4">
        <f t="shared" si="3"/>
        <v>-1.4909063585797924</v>
      </c>
      <c r="I41" s="5">
        <f t="shared" si="2"/>
        <v>0.5941396285834486</v>
      </c>
      <c r="J41" s="4">
        <f t="shared" si="2"/>
        <v>1.4909063585797924</v>
      </c>
    </row>
    <row r="42" spans="4:10" x14ac:dyDescent="0.3">
      <c r="D42" t="s">
        <v>19</v>
      </c>
      <c r="E42" s="5">
        <f t="shared" si="3"/>
        <v>6.9358833979567436E-2</v>
      </c>
      <c r="F42" s="4">
        <f t="shared" si="3"/>
        <v>0.35025452909255073</v>
      </c>
      <c r="I42" s="5">
        <f t="shared" si="2"/>
        <v>6.9358833979567436E-2</v>
      </c>
      <c r="J42" s="4">
        <f t="shared" si="2"/>
        <v>0.35025452909255073</v>
      </c>
    </row>
    <row r="43" spans="4:10" x14ac:dyDescent="0.3">
      <c r="D43" t="s">
        <v>21</v>
      </c>
      <c r="E43" s="5">
        <f t="shared" si="3"/>
        <v>0.34030387016589714</v>
      </c>
      <c r="F43" s="4">
        <f t="shared" si="3"/>
        <v>-1.8818118715639018</v>
      </c>
      <c r="I43" s="5">
        <f t="shared" si="2"/>
        <v>0.34030387016589714</v>
      </c>
      <c r="J43" s="4">
        <f t="shared" si="2"/>
        <v>1.8818118715639018</v>
      </c>
    </row>
    <row r="44" spans="4:10" x14ac:dyDescent="0.3">
      <c r="D44" t="s">
        <v>22</v>
      </c>
      <c r="E44" s="5">
        <f t="shared" si="3"/>
        <v>0.1152360751732413</v>
      </c>
      <c r="F44" s="4">
        <f t="shared" si="3"/>
        <v>-0.40760671161111972</v>
      </c>
      <c r="I44" s="5">
        <f t="shared" si="2"/>
        <v>0.1152360751732413</v>
      </c>
      <c r="J44" s="4">
        <f t="shared" si="2"/>
        <v>0.40760671161111972</v>
      </c>
    </row>
    <row r="45" spans="4:10" x14ac:dyDescent="0.3">
      <c r="D45" t="s">
        <v>23</v>
      </c>
      <c r="E45" s="5">
        <f t="shared" si="3"/>
        <v>0.10740464443593112</v>
      </c>
      <c r="F45" s="4">
        <f t="shared" si="3"/>
        <v>-1.3804920948320554</v>
      </c>
      <c r="I45" s="5">
        <f t="shared" si="2"/>
        <v>0.10740464443593112</v>
      </c>
      <c r="J45" s="4">
        <f t="shared" si="2"/>
        <v>1.3804920948320554</v>
      </c>
    </row>
    <row r="46" spans="4:10" x14ac:dyDescent="0.3">
      <c r="D46" t="s">
        <v>24</v>
      </c>
      <c r="E46" s="5">
        <f t="shared" si="3"/>
        <v>0.17178460855586764</v>
      </c>
      <c r="F46" s="4">
        <f t="shared" si="3"/>
        <v>0.67931930142169072</v>
      </c>
      <c r="I46" s="5">
        <f t="shared" si="2"/>
        <v>0.17178460855586764</v>
      </c>
      <c r="J46" s="4">
        <f t="shared" si="2"/>
        <v>0.67931930142169072</v>
      </c>
    </row>
    <row r="47" spans="4:10" x14ac:dyDescent="0.3">
      <c r="D47" t="s">
        <v>25</v>
      </c>
      <c r="E47" s="5">
        <f t="shared" si="3"/>
        <v>0.17724646554970747</v>
      </c>
      <c r="F47" s="4">
        <f t="shared" si="3"/>
        <v>-0.81094086076215532</v>
      </c>
      <c r="I47" s="5">
        <f t="shared" si="2"/>
        <v>0.17724646554970747</v>
      </c>
      <c r="J47" s="4">
        <f t="shared" si="2"/>
        <v>0.81094086076215532</v>
      </c>
    </row>
    <row r="48" spans="4:10" x14ac:dyDescent="0.3">
      <c r="D48" t="s">
        <v>26</v>
      </c>
      <c r="E48" s="5">
        <f t="shared" si="3"/>
        <v>2.4726609531917632E-2</v>
      </c>
      <c r="F48" s="4">
        <f t="shared" si="3"/>
        <v>-2.4789997843692895</v>
      </c>
      <c r="I48" s="5">
        <f t="shared" si="2"/>
        <v>2.4726609531917632E-2</v>
      </c>
      <c r="J48" s="4">
        <f t="shared" si="2"/>
        <v>2.4789997843692895</v>
      </c>
    </row>
    <row r="49" spans="4:10" x14ac:dyDescent="0.3">
      <c r="D49" t="s">
        <v>27</v>
      </c>
      <c r="E49" s="5">
        <f t="shared" si="3"/>
        <v>0.1590621048237999</v>
      </c>
      <c r="F49" s="4">
        <f t="shared" si="3"/>
        <v>-1.1067182929752466</v>
      </c>
      <c r="I49" s="5">
        <f t="shared" si="2"/>
        <v>0.1590621048237999</v>
      </c>
      <c r="J49" s="4">
        <f t="shared" si="2"/>
        <v>1.1067182929752466</v>
      </c>
    </row>
    <row r="50" spans="4:10" x14ac:dyDescent="0.3">
      <c r="D50" t="s">
        <v>28</v>
      </c>
      <c r="E50" s="5">
        <f t="shared" si="3"/>
        <v>0.65846930191493414</v>
      </c>
      <c r="F50" s="4">
        <f t="shared" si="3"/>
        <v>-1.6155783929659826</v>
      </c>
      <c r="I50" s="5">
        <f t="shared" si="2"/>
        <v>0.65846930191493414</v>
      </c>
      <c r="J50" s="4">
        <f t="shared" si="2"/>
        <v>1.6155783929659826</v>
      </c>
    </row>
    <row r="51" spans="4:10" x14ac:dyDescent="0.3">
      <c r="D51" t="s">
        <v>29</v>
      </c>
      <c r="E51" s="5">
        <f t="shared" si="3"/>
        <v>-6.9497550134830277E-2</v>
      </c>
      <c r="F51" s="4">
        <f t="shared" si="3"/>
        <v>-1.1640761968128848</v>
      </c>
      <c r="I51" s="5">
        <f t="shared" si="2"/>
        <v>6.9497550134830277E-2</v>
      </c>
      <c r="J51" s="4">
        <f t="shared" si="2"/>
        <v>1.1640761968128848</v>
      </c>
    </row>
    <row r="52" spans="4:10" x14ac:dyDescent="0.3">
      <c r="D52" t="s">
        <v>30</v>
      </c>
      <c r="E52" s="5">
        <f t="shared" si="3"/>
        <v>0.2056154466777258</v>
      </c>
      <c r="F52" s="4">
        <f t="shared" si="3"/>
        <v>-0.17228475099974006</v>
      </c>
      <c r="I52" s="5">
        <f t="shared" si="2"/>
        <v>0.2056154466777258</v>
      </c>
      <c r="J52" s="4">
        <f t="shared" si="2"/>
        <v>0.17228475099974006</v>
      </c>
    </row>
    <row r="53" spans="4:10" x14ac:dyDescent="0.3">
      <c r="D53" t="s">
        <v>31</v>
      </c>
      <c r="E53" s="5">
        <f>E28-B28</f>
        <v>0.24883015126180652</v>
      </c>
      <c r="F53" s="4">
        <f>F28-C28</f>
        <v>-3.4263218875067691</v>
      </c>
      <c r="I53" s="5">
        <f t="shared" si="2"/>
        <v>0.24883015126180652</v>
      </c>
      <c r="J53" s="4">
        <f t="shared" si="2"/>
        <v>3.4263218875067691</v>
      </c>
    </row>
    <row r="54" spans="4:10" x14ac:dyDescent="0.3">
      <c r="D54" t="s">
        <v>32</v>
      </c>
      <c r="E54" s="5">
        <f t="shared" ref="E54:F55" si="4">E29-B29</f>
        <v>-7.6708733564260001E-2</v>
      </c>
      <c r="F54" s="4">
        <f t="shared" si="4"/>
        <v>-0.73730861867095498</v>
      </c>
      <c r="I54" s="5">
        <f t="shared" si="2"/>
        <v>7.6708733564260001E-2</v>
      </c>
      <c r="J54" s="4">
        <f t="shared" si="2"/>
        <v>0.73730861867095498</v>
      </c>
    </row>
    <row r="55" spans="4:10" x14ac:dyDescent="0.3">
      <c r="D55" t="s">
        <v>33</v>
      </c>
      <c r="E55" s="5">
        <f t="shared" si="4"/>
        <v>0.12722883575873567</v>
      </c>
      <c r="F55" s="4">
        <f t="shared" si="4"/>
        <v>0.46803515422198849</v>
      </c>
      <c r="I55" s="5">
        <f t="shared" si="2"/>
        <v>0.12722883575873567</v>
      </c>
      <c r="J55" s="4">
        <f t="shared" si="2"/>
        <v>0.46803515422198849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0.17964370661281706</v>
      </c>
      <c r="F57" s="5">
        <f>AVERAGE(F38:F55)</f>
        <v>-0.9740795537857454</v>
      </c>
      <c r="H57" t="s">
        <v>54</v>
      </c>
      <c r="I57" s="5">
        <f>AVERAGE(I37:I55)</f>
        <v>0.21124076709131323</v>
      </c>
      <c r="J57" s="5">
        <f>AVERAGE(J38:J55)</f>
        <v>1.1404805520897707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0.58056482219692007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1.35324965168463</v>
      </c>
      <c r="J65" s="4">
        <f>ABS((C13-F13)/C13)*100</f>
        <v>40.159511802241866</v>
      </c>
    </row>
    <row r="66" spans="4:10" x14ac:dyDescent="0.3">
      <c r="D66" s="3"/>
      <c r="E66" s="5"/>
      <c r="F66" s="5"/>
      <c r="H66" s="3" t="s">
        <v>93</v>
      </c>
      <c r="I66" s="4">
        <f t="shared" ref="I66:J81" si="5">ABS((B14-E14)/B14)*100</f>
        <v>0.71888873439208867</v>
      </c>
      <c r="J66" s="4">
        <f t="shared" si="5"/>
        <v>36.282469279812695</v>
      </c>
    </row>
    <row r="67" spans="4:10" x14ac:dyDescent="0.3">
      <c r="E67" s="5"/>
      <c r="F67" s="5"/>
      <c r="H67" t="s">
        <v>18</v>
      </c>
      <c r="I67" s="4">
        <f t="shared" si="5"/>
        <v>1.3213524569208328</v>
      </c>
      <c r="J67" s="4">
        <f t="shared" si="5"/>
        <v>0.95641023451379736</v>
      </c>
    </row>
    <row r="68" spans="4:10" x14ac:dyDescent="0.3">
      <c r="E68" s="5"/>
      <c r="F68" s="5"/>
      <c r="H68" t="s">
        <v>20</v>
      </c>
      <c r="I68" s="4">
        <f t="shared" si="5"/>
        <v>3.4363194250054865</v>
      </c>
      <c r="J68" s="4">
        <f t="shared" si="5"/>
        <v>13.678039986970573</v>
      </c>
    </row>
    <row r="69" spans="4:10" x14ac:dyDescent="0.3">
      <c r="E69" s="5"/>
      <c r="F69" s="5"/>
      <c r="H69" t="s">
        <v>19</v>
      </c>
      <c r="I69" s="4">
        <f t="shared" si="5"/>
        <v>0.44460791012543233</v>
      </c>
      <c r="J69" s="4">
        <f t="shared" si="5"/>
        <v>3.7661777321779644</v>
      </c>
    </row>
    <row r="70" spans="4:10" x14ac:dyDescent="0.3">
      <c r="E70" s="5"/>
      <c r="F70" s="5"/>
      <c r="H70" t="s">
        <v>21</v>
      </c>
      <c r="I70" s="4">
        <f t="shared" si="5"/>
        <v>1.8616185457653016</v>
      </c>
      <c r="J70" s="4">
        <f t="shared" si="5"/>
        <v>21.384225813226156</v>
      </c>
    </row>
    <row r="71" spans="4:10" x14ac:dyDescent="0.3">
      <c r="H71" t="s">
        <v>22</v>
      </c>
      <c r="I71" s="4">
        <f t="shared" si="5"/>
        <v>0.74828620242364474</v>
      </c>
      <c r="J71" s="4">
        <f t="shared" si="5"/>
        <v>3.57549747027298</v>
      </c>
    </row>
    <row r="72" spans="4:10" x14ac:dyDescent="0.3">
      <c r="E72" s="5"/>
      <c r="F72" s="5"/>
      <c r="H72" t="s">
        <v>23</v>
      </c>
      <c r="I72" s="4">
        <f t="shared" si="5"/>
        <v>0.7985475422745808</v>
      </c>
      <c r="J72" s="4">
        <f t="shared" si="5"/>
        <v>10.15067716788276</v>
      </c>
    </row>
    <row r="73" spans="4:10" x14ac:dyDescent="0.3">
      <c r="H73" t="s">
        <v>24</v>
      </c>
      <c r="I73" s="4">
        <f t="shared" si="5"/>
        <v>0.93209228733514737</v>
      </c>
      <c r="J73" s="4">
        <f t="shared" si="5"/>
        <v>10.292716688207436</v>
      </c>
    </row>
    <row r="74" spans="4:10" x14ac:dyDescent="0.3">
      <c r="H74" t="s">
        <v>25</v>
      </c>
      <c r="I74" s="4">
        <f t="shared" si="5"/>
        <v>1.0407895804445535</v>
      </c>
      <c r="J74" s="4">
        <f t="shared" si="5"/>
        <v>8.1094086076215532</v>
      </c>
    </row>
    <row r="75" spans="4:10" x14ac:dyDescent="0.3">
      <c r="H75" t="s">
        <v>26</v>
      </c>
      <c r="I75" s="4">
        <f t="shared" si="5"/>
        <v>0.16098053080675542</v>
      </c>
      <c r="J75" s="4">
        <f t="shared" si="5"/>
        <v>17.215276280342287</v>
      </c>
    </row>
    <row r="76" spans="4:10" x14ac:dyDescent="0.3">
      <c r="H76" t="s">
        <v>27</v>
      </c>
      <c r="I76" s="4">
        <f t="shared" si="5"/>
        <v>0.97824172708364021</v>
      </c>
      <c r="J76" s="4">
        <f t="shared" si="5"/>
        <v>10.957606861141056</v>
      </c>
    </row>
    <row r="77" spans="4:10" x14ac:dyDescent="0.3">
      <c r="H77" t="s">
        <v>28</v>
      </c>
      <c r="I77" s="4">
        <f t="shared" si="5"/>
        <v>4.6371077599643247</v>
      </c>
      <c r="J77" s="4">
        <f t="shared" si="5"/>
        <v>11.622866136445918</v>
      </c>
    </row>
    <row r="78" spans="4:10" x14ac:dyDescent="0.3">
      <c r="H78" t="s">
        <v>29</v>
      </c>
      <c r="I78" s="4">
        <f t="shared" si="5"/>
        <v>0.39043567491477682</v>
      </c>
      <c r="J78" s="4">
        <f t="shared" si="5"/>
        <v>14.196051180644936</v>
      </c>
    </row>
    <row r="79" spans="4:10" x14ac:dyDescent="0.3">
      <c r="H79" t="s">
        <v>30</v>
      </c>
      <c r="I79" s="4">
        <f t="shared" si="5"/>
        <v>1.144215062202147</v>
      </c>
      <c r="J79" s="4">
        <f t="shared" si="5"/>
        <v>2.5335992794079423</v>
      </c>
    </row>
    <row r="80" spans="4:10" x14ac:dyDescent="0.3">
      <c r="H80" t="s">
        <v>31</v>
      </c>
      <c r="I80" s="4">
        <f t="shared" si="5"/>
        <v>1.2832911359556809</v>
      </c>
      <c r="J80" s="4">
        <f t="shared" si="5"/>
        <v>39.383010201227236</v>
      </c>
    </row>
    <row r="81" spans="8:10" x14ac:dyDescent="0.3">
      <c r="H81" t="s">
        <v>32</v>
      </c>
      <c r="I81" s="4">
        <f t="shared" si="5"/>
        <v>0.46461982776656569</v>
      </c>
      <c r="J81" s="4">
        <f t="shared" si="5"/>
        <v>7.0895059487591823</v>
      </c>
    </row>
    <row r="82" spans="8:10" x14ac:dyDescent="0.3">
      <c r="H82" t="s">
        <v>33</v>
      </c>
      <c r="I82" s="4">
        <f t="shared" ref="I82:J82" si="6">ABS((B30-E30)/B30)*100</f>
        <v>0.75596456184632022</v>
      </c>
      <c r="J82" s="4">
        <f t="shared" si="6"/>
        <v>5.0873386328477013</v>
      </c>
    </row>
    <row r="84" spans="8:10" x14ac:dyDescent="0.3">
      <c r="H84" t="s">
        <v>77</v>
      </c>
      <c r="I84" s="4">
        <f>AVERAGE(I64:I82)</f>
        <v>1.2132196546899383</v>
      </c>
      <c r="J84" s="4">
        <f>AVERAGE(J65:J82)</f>
        <v>14.246688294652444</v>
      </c>
    </row>
  </sheetData>
  <hyperlinks>
    <hyperlink ref="G1" location="Overview!A1" display="Overview!A1" xr:uid="{77F70C2D-D2BA-4CDF-B58C-2939FA62E640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81089-91FD-4613-87CA-D5B5FE96AE0D}">
  <dimension ref="A1:L84"/>
  <sheetViews>
    <sheetView workbookViewId="0">
      <selection activeCell="G1" sqref="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1</v>
      </c>
      <c r="G4" s="7" t="s">
        <v>92</v>
      </c>
      <c r="H4" s="7"/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27.558657905880462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2939.1852199999998</v>
      </c>
      <c r="L12">
        <v>-2958.2840149646299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24.952511179982384</v>
      </c>
      <c r="F13" s="4">
        <f t="shared" si="1"/>
        <v>3.1499732585262508</v>
      </c>
      <c r="H13" t="s">
        <v>35</v>
      </c>
      <c r="I13">
        <v>32</v>
      </c>
      <c r="J13" t="s">
        <v>38</v>
      </c>
      <c r="K13">
        <v>1282.4360549999999</v>
      </c>
      <c r="L13">
        <v>-1168.6664036669199</v>
      </c>
    </row>
    <row r="14" spans="1:12" x14ac:dyDescent="0.3">
      <c r="A14" s="3" t="s">
        <v>93</v>
      </c>
      <c r="B14">
        <v>22.61</v>
      </c>
      <c r="C14">
        <v>3.21</v>
      </c>
      <c r="E14" s="5">
        <f t="shared" si="0"/>
        <v>24.001224086429634</v>
      </c>
      <c r="F14" s="4">
        <f t="shared" si="1"/>
        <v>4.3224748409027915</v>
      </c>
      <c r="H14" t="s">
        <v>94</v>
      </c>
      <c r="I14">
        <v>96</v>
      </c>
      <c r="J14" t="s">
        <v>44</v>
      </c>
      <c r="K14">
        <v>3999.7959959999998</v>
      </c>
      <c r="L14">
        <v>-3505.9563391008001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18.660048093778183</v>
      </c>
      <c r="F15" s="4">
        <f t="shared" si="1"/>
        <v>9.4328627368095503</v>
      </c>
      <c r="H15" t="s">
        <v>34</v>
      </c>
      <c r="I15">
        <v>48</v>
      </c>
      <c r="J15" t="s">
        <v>37</v>
      </c>
      <c r="K15">
        <v>2572.3406369999998</v>
      </c>
      <c r="L15">
        <v>-1752.8847402357101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17.94221722578521</v>
      </c>
      <c r="F16" s="4">
        <f t="shared" si="1"/>
        <v>12.426565951778409</v>
      </c>
      <c r="H16" t="s">
        <v>39</v>
      </c>
      <c r="I16">
        <v>80</v>
      </c>
      <c r="J16" t="s">
        <v>38</v>
      </c>
      <c r="K16">
        <v>4458.7577439999995</v>
      </c>
      <c r="L16">
        <v>-2921.3833477478402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15.773445688056887</v>
      </c>
      <c r="F17" s="4">
        <f t="shared" si="1"/>
        <v>13.175162790268296</v>
      </c>
      <c r="H17" t="s">
        <v>40</v>
      </c>
      <c r="I17">
        <v>64</v>
      </c>
      <c r="J17" t="s">
        <v>38</v>
      </c>
      <c r="K17">
        <v>4057.4520790000001</v>
      </c>
      <c r="L17">
        <v>-2337.0884301667402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18.886543096296137</v>
      </c>
      <c r="F18" s="4">
        <f t="shared" si="1"/>
        <v>9.5388694911113436</v>
      </c>
      <c r="H18" t="s">
        <v>41</v>
      </c>
      <c r="I18">
        <v>96</v>
      </c>
      <c r="J18" t="s">
        <v>42</v>
      </c>
      <c r="K18">
        <v>5082.9841919999999</v>
      </c>
      <c r="L18">
        <v>-3505.7656043905399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15.560535981728259</v>
      </c>
      <c r="F19" s="4">
        <f t="shared" si="1"/>
        <v>14.143272988587553</v>
      </c>
      <c r="H19" t="s">
        <v>40</v>
      </c>
      <c r="I19">
        <v>36</v>
      </c>
      <c r="J19" t="s">
        <v>37</v>
      </c>
      <c r="K19">
        <v>2313.5449859999999</v>
      </c>
      <c r="L19">
        <v>-1314.5989675548601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13.665721507881349</v>
      </c>
      <c r="F20" s="4">
        <f t="shared" si="1"/>
        <v>13.952873835166191</v>
      </c>
      <c r="H20" t="s">
        <v>40</v>
      </c>
      <c r="I20">
        <v>192</v>
      </c>
      <c r="J20" t="s">
        <v>43</v>
      </c>
      <c r="K20">
        <v>14049.752140000001</v>
      </c>
      <c r="L20">
        <v>-7011.2084173145204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18.865920726258462</v>
      </c>
      <c r="F21" s="4">
        <f t="shared" si="1"/>
        <v>10.821925860413311</v>
      </c>
      <c r="H21" t="s">
        <v>34</v>
      </c>
      <c r="I21">
        <v>72</v>
      </c>
      <c r="J21" t="s">
        <v>42</v>
      </c>
      <c r="K21">
        <v>3816.4053079999999</v>
      </c>
      <c r="L21">
        <v>-2629.2890175849702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17.323796319271683</v>
      </c>
      <c r="F22" s="4">
        <f t="shared" si="1"/>
        <v>11.466630529302591</v>
      </c>
      <c r="H22" t="s">
        <v>34</v>
      </c>
      <c r="I22">
        <v>64</v>
      </c>
      <c r="J22" t="s">
        <v>44</v>
      </c>
      <c r="K22">
        <v>3694.3403640000001</v>
      </c>
      <c r="L22">
        <v>-2337.1300778854702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15.418108839226756</v>
      </c>
      <c r="F23" s="4">
        <f t="shared" si="1"/>
        <v>15.052390524800575</v>
      </c>
      <c r="H23" t="s">
        <v>40</v>
      </c>
      <c r="I23">
        <v>64</v>
      </c>
      <c r="J23" t="s">
        <v>38</v>
      </c>
      <c r="K23">
        <v>4150.9630440000001</v>
      </c>
      <c r="L23">
        <v>-2337.0426702741902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16.454278069780546</v>
      </c>
      <c r="F24" s="4">
        <f t="shared" si="1"/>
        <v>12.447982912065214</v>
      </c>
      <c r="H24" t="s">
        <v>45</v>
      </c>
      <c r="I24">
        <v>128</v>
      </c>
      <c r="J24" t="s">
        <v>42</v>
      </c>
      <c r="K24">
        <v>7779.1319350000003</v>
      </c>
      <c r="L24">
        <v>-4674.2123122634503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14.983501615691473</v>
      </c>
      <c r="F25" s="4">
        <f t="shared" si="1"/>
        <v>14.449717323405826</v>
      </c>
      <c r="H25" t="s">
        <v>40</v>
      </c>
      <c r="I25">
        <v>34</v>
      </c>
      <c r="J25" t="s">
        <v>37</v>
      </c>
      <c r="K25">
        <v>2269.1625009999998</v>
      </c>
      <c r="L25">
        <v>-1241.56172315096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17.878452286186274</v>
      </c>
      <c r="F26" s="4">
        <f t="shared" si="1"/>
        <v>10.999831648419836</v>
      </c>
      <c r="H26" t="s">
        <v>40</v>
      </c>
      <c r="I26">
        <v>96</v>
      </c>
      <c r="J26" t="s">
        <v>38</v>
      </c>
      <c r="K26">
        <v>5369.5923149999999</v>
      </c>
      <c r="L26">
        <v>-3505.71218508229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18.639796520804854</v>
      </c>
      <c r="F27" s="4">
        <f t="shared" si="1"/>
        <v>9.6439677367152665</v>
      </c>
      <c r="H27" t="s">
        <v>40</v>
      </c>
      <c r="I27">
        <v>96</v>
      </c>
      <c r="J27" t="s">
        <v>44</v>
      </c>
      <c r="K27">
        <v>5150.2708140000004</v>
      </c>
      <c r="L27">
        <v>-3505.7617615288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20.170672510179653</v>
      </c>
      <c r="F28" s="4">
        <f t="shared" si="1"/>
        <v>7.4593921042790825</v>
      </c>
      <c r="H28" t="s">
        <v>41</v>
      </c>
      <c r="I28">
        <v>168</v>
      </c>
      <c r="J28" t="s">
        <v>44</v>
      </c>
      <c r="K28">
        <v>8328.9240809999992</v>
      </c>
      <c r="L28">
        <v>-6135.2228689165504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16.504593813339792</v>
      </c>
      <c r="F29" s="4">
        <f t="shared" si="1"/>
        <v>13.310396420216451</v>
      </c>
      <c r="H29" t="s">
        <v>40</v>
      </c>
      <c r="I29">
        <v>72</v>
      </c>
      <c r="J29" t="s">
        <v>37</v>
      </c>
      <c r="K29">
        <v>4362.4218090000004</v>
      </c>
      <c r="L29">
        <v>-2629.2207753779899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17.100454360007525</v>
      </c>
      <c r="F30" s="4">
        <f t="shared" si="1"/>
        <v>12.855169876388256</v>
      </c>
      <c r="H30" t="s">
        <v>40</v>
      </c>
      <c r="I30">
        <v>64</v>
      </c>
      <c r="J30" t="s">
        <v>44</v>
      </c>
      <c r="K30">
        <v>3742.5906150000001</v>
      </c>
      <c r="L30">
        <v>-2337.09623041446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1.0386579058804628</v>
      </c>
      <c r="F37" s="5"/>
      <c r="I37" s="5">
        <f t="shared" ref="I37:J55" si="2">ABS(E37)</f>
        <v>1.0386579058804628</v>
      </c>
      <c r="J37" s="5"/>
    </row>
    <row r="38" spans="4:10" x14ac:dyDescent="0.3">
      <c r="D38" s="3" t="s">
        <v>11</v>
      </c>
      <c r="E38" s="5">
        <f>E13-B13</f>
        <v>1.582511179982383</v>
      </c>
      <c r="F38" s="4">
        <f>F13-C13</f>
        <v>0.34997325852625094</v>
      </c>
      <c r="I38" s="5">
        <f t="shared" si="2"/>
        <v>1.582511179982383</v>
      </c>
      <c r="J38" s="4">
        <f t="shared" si="2"/>
        <v>0.34997325852625094</v>
      </c>
    </row>
    <row r="39" spans="4:10" x14ac:dyDescent="0.3">
      <c r="D39" s="3" t="s">
        <v>93</v>
      </c>
      <c r="E39" s="5">
        <f>E14-B14</f>
        <v>1.3912240864296344</v>
      </c>
      <c r="F39" s="4">
        <f>F14-C14</f>
        <v>1.1124748409027916</v>
      </c>
      <c r="I39" s="5">
        <f t="shared" ref="I39" si="3">ABS(E39)</f>
        <v>1.3912240864296344</v>
      </c>
      <c r="J39" s="4">
        <f t="shared" ref="J39" si="4">ABS(F39)</f>
        <v>1.1124748409027916</v>
      </c>
    </row>
    <row r="40" spans="4:10" x14ac:dyDescent="0.3">
      <c r="D40" t="s">
        <v>18</v>
      </c>
      <c r="E40" s="5">
        <f t="shared" ref="E40:F52" si="5">E15-B15</f>
        <v>0.86004809377818248</v>
      </c>
      <c r="F40" s="4">
        <f t="shared" si="5"/>
        <v>2.2328627368095502</v>
      </c>
      <c r="I40" s="5">
        <f t="shared" si="2"/>
        <v>0.86004809377818248</v>
      </c>
      <c r="J40" s="4">
        <f t="shared" si="2"/>
        <v>2.2328627368095502</v>
      </c>
    </row>
    <row r="41" spans="4:10" x14ac:dyDescent="0.3">
      <c r="D41" t="s">
        <v>20</v>
      </c>
      <c r="E41" s="5">
        <f t="shared" si="5"/>
        <v>0.65221722578521124</v>
      </c>
      <c r="F41" s="4">
        <f t="shared" si="5"/>
        <v>1.5265659517784087</v>
      </c>
      <c r="I41" s="5">
        <f t="shared" si="2"/>
        <v>0.65221722578521124</v>
      </c>
      <c r="J41" s="4">
        <f t="shared" si="2"/>
        <v>1.5265659517784087</v>
      </c>
    </row>
    <row r="42" spans="4:10" x14ac:dyDescent="0.3">
      <c r="D42" t="s">
        <v>19</v>
      </c>
      <c r="E42" s="5">
        <f t="shared" si="5"/>
        <v>0.17344568805688709</v>
      </c>
      <c r="F42" s="4">
        <f t="shared" si="5"/>
        <v>3.8751627902682948</v>
      </c>
      <c r="I42" s="5">
        <f t="shared" si="2"/>
        <v>0.17344568805688709</v>
      </c>
      <c r="J42" s="4">
        <f t="shared" si="2"/>
        <v>3.8751627902682948</v>
      </c>
    </row>
    <row r="43" spans="4:10" x14ac:dyDescent="0.3">
      <c r="D43" t="s">
        <v>21</v>
      </c>
      <c r="E43" s="5">
        <f t="shared" si="5"/>
        <v>0.60654309629613579</v>
      </c>
      <c r="F43" s="4">
        <f t="shared" si="5"/>
        <v>0.73886949111134292</v>
      </c>
      <c r="I43" s="5">
        <f t="shared" si="2"/>
        <v>0.60654309629613579</v>
      </c>
      <c r="J43" s="4">
        <f t="shared" si="2"/>
        <v>0.73886949111134292</v>
      </c>
    </row>
    <row r="44" spans="4:10" x14ac:dyDescent="0.3">
      <c r="D44" t="s">
        <v>22</v>
      </c>
      <c r="E44" s="5">
        <f t="shared" si="5"/>
        <v>0.160535981728259</v>
      </c>
      <c r="F44" s="4">
        <f t="shared" si="5"/>
        <v>2.7432729885875524</v>
      </c>
      <c r="I44" s="5">
        <f t="shared" si="2"/>
        <v>0.160535981728259</v>
      </c>
      <c r="J44" s="4">
        <f t="shared" si="2"/>
        <v>2.7432729885875524</v>
      </c>
    </row>
    <row r="45" spans="4:10" x14ac:dyDescent="0.3">
      <c r="D45" t="s">
        <v>23</v>
      </c>
      <c r="E45" s="5">
        <f t="shared" si="5"/>
        <v>0.21572150788134969</v>
      </c>
      <c r="F45" s="4">
        <f t="shared" si="5"/>
        <v>0.35287383516619109</v>
      </c>
      <c r="I45" s="5">
        <f t="shared" si="2"/>
        <v>0.21572150788134969</v>
      </c>
      <c r="J45" s="4">
        <f t="shared" si="2"/>
        <v>0.35287383516619109</v>
      </c>
    </row>
    <row r="46" spans="4:10" x14ac:dyDescent="0.3">
      <c r="D46" t="s">
        <v>24</v>
      </c>
      <c r="E46" s="5">
        <f t="shared" si="5"/>
        <v>0.43592072625846257</v>
      </c>
      <c r="F46" s="4">
        <f t="shared" si="5"/>
        <v>4.221925860413311</v>
      </c>
      <c r="I46" s="5">
        <f t="shared" si="2"/>
        <v>0.43592072625846257</v>
      </c>
      <c r="J46" s="4">
        <f t="shared" si="2"/>
        <v>4.221925860413311</v>
      </c>
    </row>
    <row r="47" spans="4:10" x14ac:dyDescent="0.3">
      <c r="D47" t="s">
        <v>25</v>
      </c>
      <c r="E47" s="5">
        <f t="shared" si="5"/>
        <v>0.29379631927168148</v>
      </c>
      <c r="F47" s="4">
        <f t="shared" si="5"/>
        <v>1.4666305293025914</v>
      </c>
      <c r="I47" s="5">
        <f t="shared" si="2"/>
        <v>0.29379631927168148</v>
      </c>
      <c r="J47" s="4">
        <f t="shared" si="2"/>
        <v>1.4666305293025914</v>
      </c>
    </row>
    <row r="48" spans="4:10" x14ac:dyDescent="0.3">
      <c r="D48" t="s">
        <v>26</v>
      </c>
      <c r="E48" s="5">
        <f t="shared" si="5"/>
        <v>5.8108839226756359E-2</v>
      </c>
      <c r="F48" s="4">
        <f t="shared" si="5"/>
        <v>0.65239052480057502</v>
      </c>
      <c r="I48" s="5">
        <f t="shared" si="2"/>
        <v>5.8108839226756359E-2</v>
      </c>
      <c r="J48" s="4">
        <f t="shared" si="2"/>
        <v>0.65239052480057502</v>
      </c>
    </row>
    <row r="49" spans="4:10" x14ac:dyDescent="0.3">
      <c r="D49" t="s">
        <v>27</v>
      </c>
      <c r="E49" s="5">
        <f t="shared" si="5"/>
        <v>0.19427806978054463</v>
      </c>
      <c r="F49" s="4">
        <f t="shared" si="5"/>
        <v>2.3479829120652145</v>
      </c>
      <c r="I49" s="5">
        <f t="shared" si="2"/>
        <v>0.19427806978054463</v>
      </c>
      <c r="J49" s="4">
        <f t="shared" si="2"/>
        <v>2.3479829120652145</v>
      </c>
    </row>
    <row r="50" spans="4:10" x14ac:dyDescent="0.3">
      <c r="D50" t="s">
        <v>28</v>
      </c>
      <c r="E50" s="5">
        <f t="shared" si="5"/>
        <v>0.78350161569147403</v>
      </c>
      <c r="F50" s="4">
        <f t="shared" si="5"/>
        <v>0.54971732340582591</v>
      </c>
      <c r="I50" s="5">
        <f t="shared" si="2"/>
        <v>0.78350161569147403</v>
      </c>
      <c r="J50" s="4">
        <f t="shared" si="2"/>
        <v>0.54971732340582591</v>
      </c>
    </row>
    <row r="51" spans="4:10" x14ac:dyDescent="0.3">
      <c r="D51" t="s">
        <v>29</v>
      </c>
      <c r="E51" s="5">
        <f t="shared" si="5"/>
        <v>7.8452286186273312E-2</v>
      </c>
      <c r="F51" s="4">
        <f t="shared" si="5"/>
        <v>2.7998316484198362</v>
      </c>
      <c r="I51" s="5">
        <f t="shared" si="2"/>
        <v>7.8452286186273312E-2</v>
      </c>
      <c r="J51" s="4">
        <f t="shared" si="2"/>
        <v>2.7998316484198362</v>
      </c>
    </row>
    <row r="52" spans="4:10" x14ac:dyDescent="0.3">
      <c r="D52" t="s">
        <v>30</v>
      </c>
      <c r="E52" s="5">
        <f t="shared" si="5"/>
        <v>0.66979652080485508</v>
      </c>
      <c r="F52" s="4">
        <f t="shared" si="5"/>
        <v>2.8439677367152667</v>
      </c>
      <c r="I52" s="5">
        <f t="shared" si="2"/>
        <v>0.66979652080485508</v>
      </c>
      <c r="J52" s="4">
        <f t="shared" si="2"/>
        <v>2.8439677367152667</v>
      </c>
    </row>
    <row r="53" spans="4:10" x14ac:dyDescent="0.3">
      <c r="D53" t="s">
        <v>31</v>
      </c>
      <c r="E53" s="5">
        <f>E28-B28</f>
        <v>0.78067251017965233</v>
      </c>
      <c r="F53" s="4">
        <f>F28-C28</f>
        <v>-1.2406078957209168</v>
      </c>
      <c r="I53" s="5">
        <f t="shared" si="2"/>
        <v>0.78067251017965233</v>
      </c>
      <c r="J53" s="4">
        <f t="shared" si="2"/>
        <v>1.2406078957209168</v>
      </c>
    </row>
    <row r="54" spans="4:10" x14ac:dyDescent="0.3">
      <c r="D54" t="s">
        <v>32</v>
      </c>
      <c r="E54" s="5">
        <f t="shared" ref="E54:F55" si="6">E29-B29</f>
        <v>-5.4061866602097552E-3</v>
      </c>
      <c r="F54" s="4">
        <f t="shared" si="6"/>
        <v>2.9103964202164505</v>
      </c>
      <c r="I54" s="5">
        <f t="shared" si="2"/>
        <v>5.4061866602097552E-3</v>
      </c>
      <c r="J54" s="4">
        <f t="shared" si="2"/>
        <v>2.9103964202164505</v>
      </c>
    </row>
    <row r="55" spans="4:10" x14ac:dyDescent="0.3">
      <c r="D55" t="s">
        <v>33</v>
      </c>
      <c r="E55" s="5">
        <f t="shared" si="6"/>
        <v>0.27045436000752687</v>
      </c>
      <c r="F55" s="4">
        <f t="shared" si="6"/>
        <v>3.655169876388257</v>
      </c>
      <c r="I55" s="5">
        <f t="shared" si="2"/>
        <v>0.27045436000752687</v>
      </c>
      <c r="J55" s="4">
        <f t="shared" si="2"/>
        <v>3.655169876388257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0.53897262245081701</v>
      </c>
      <c r="F57" s="5">
        <f>AVERAGE(F38:F55)</f>
        <v>1.8410811571753771</v>
      </c>
      <c r="H57" t="s">
        <v>54</v>
      </c>
      <c r="I57" s="5">
        <f>AVERAGE(I37:I55)</f>
        <v>0.53954169473083902</v>
      </c>
      <c r="J57" s="5">
        <f>AVERAGE(J38:J55)</f>
        <v>1.9789264789221457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3.9165079407257268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6.7715497645801577</v>
      </c>
      <c r="J65" s="4">
        <f>ABS((C13-F13)/C13)*100</f>
        <v>12.499044947366105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6.1531361628909087</v>
      </c>
      <c r="J66" s="4">
        <f>ABS((C14-F14)/C14)*100</f>
        <v>34.656537099775441</v>
      </c>
    </row>
    <row r="67" spans="4:10" x14ac:dyDescent="0.3">
      <c r="E67" s="5"/>
      <c r="F67" s="5"/>
      <c r="H67" t="s">
        <v>18</v>
      </c>
      <c r="I67" s="4">
        <f t="shared" ref="I67:J81" si="7">ABS((B15-E15)/B15)*100</f>
        <v>4.8317308639223731</v>
      </c>
      <c r="J67" s="4">
        <f t="shared" si="7"/>
        <v>31.011982455688198</v>
      </c>
    </row>
    <row r="68" spans="4:10" x14ac:dyDescent="0.3">
      <c r="E68" s="5"/>
      <c r="F68" s="5"/>
      <c r="H68" t="s">
        <v>20</v>
      </c>
      <c r="I68" s="4">
        <f t="shared" si="7"/>
        <v>3.7722222428294461</v>
      </c>
      <c r="J68" s="4">
        <f t="shared" si="7"/>
        <v>14.005192218150539</v>
      </c>
    </row>
    <row r="69" spans="4:10" x14ac:dyDescent="0.3">
      <c r="E69" s="5"/>
      <c r="F69" s="5"/>
      <c r="H69" t="s">
        <v>19</v>
      </c>
      <c r="I69" s="4">
        <f t="shared" si="7"/>
        <v>1.1118313336979941</v>
      </c>
      <c r="J69" s="4">
        <f t="shared" si="7"/>
        <v>41.668417099659081</v>
      </c>
    </row>
    <row r="70" spans="4:10" x14ac:dyDescent="0.3">
      <c r="E70" s="5"/>
      <c r="F70" s="5"/>
      <c r="H70" t="s">
        <v>21</v>
      </c>
      <c r="I70" s="4">
        <f t="shared" si="7"/>
        <v>3.3180694545740472</v>
      </c>
      <c r="J70" s="4">
        <f t="shared" si="7"/>
        <v>8.3962442171743508</v>
      </c>
    </row>
    <row r="71" spans="4:10" x14ac:dyDescent="0.3">
      <c r="H71" t="s">
        <v>22</v>
      </c>
      <c r="I71" s="4">
        <f t="shared" si="7"/>
        <v>1.0424414397938895</v>
      </c>
      <c r="J71" s="4">
        <f t="shared" si="7"/>
        <v>24.063798145504844</v>
      </c>
    </row>
    <row r="72" spans="4:10" x14ac:dyDescent="0.3">
      <c r="E72" s="5"/>
      <c r="F72" s="5"/>
      <c r="H72" t="s">
        <v>23</v>
      </c>
      <c r="I72" s="4">
        <f t="shared" si="7"/>
        <v>1.6038773820174699</v>
      </c>
      <c r="J72" s="4">
        <f t="shared" si="7"/>
        <v>2.5946605526925817</v>
      </c>
    </row>
    <row r="73" spans="4:10" x14ac:dyDescent="0.3">
      <c r="H73" t="s">
        <v>24</v>
      </c>
      <c r="I73" s="4">
        <f t="shared" si="7"/>
        <v>2.3652779503986032</v>
      </c>
      <c r="J73" s="4">
        <f t="shared" si="7"/>
        <v>63.968573642625927</v>
      </c>
    </row>
    <row r="74" spans="4:10" x14ac:dyDescent="0.3">
      <c r="H74" t="s">
        <v>25</v>
      </c>
      <c r="I74" s="4">
        <f t="shared" si="7"/>
        <v>1.7251692264925511</v>
      </c>
      <c r="J74" s="4">
        <f t="shared" si="7"/>
        <v>14.666305293025914</v>
      </c>
    </row>
    <row r="75" spans="4:10" x14ac:dyDescent="0.3">
      <c r="H75" t="s">
        <v>26</v>
      </c>
      <c r="I75" s="4">
        <f t="shared" si="7"/>
        <v>0.3783127553825284</v>
      </c>
      <c r="J75" s="4">
        <f t="shared" si="7"/>
        <v>4.5304897555595494</v>
      </c>
    </row>
    <row r="76" spans="4:10" x14ac:dyDescent="0.3">
      <c r="H76" t="s">
        <v>27</v>
      </c>
      <c r="I76" s="4">
        <f t="shared" si="7"/>
        <v>1.1948220773711231</v>
      </c>
      <c r="J76" s="4">
        <f t="shared" si="7"/>
        <v>23.247355565002124</v>
      </c>
    </row>
    <row r="77" spans="4:10" x14ac:dyDescent="0.3">
      <c r="H77" t="s">
        <v>28</v>
      </c>
      <c r="I77" s="4">
        <f t="shared" si="7"/>
        <v>5.5176170119117893</v>
      </c>
      <c r="J77" s="4">
        <f t="shared" si="7"/>
        <v>3.9548008878116971</v>
      </c>
    </row>
    <row r="78" spans="4:10" x14ac:dyDescent="0.3">
      <c r="H78" t="s">
        <v>29</v>
      </c>
      <c r="I78" s="4">
        <f t="shared" si="7"/>
        <v>0.44074318082176023</v>
      </c>
      <c r="J78" s="4">
        <f t="shared" si="7"/>
        <v>34.144288395363859</v>
      </c>
    </row>
    <row r="79" spans="4:10" x14ac:dyDescent="0.3">
      <c r="H79" t="s">
        <v>30</v>
      </c>
      <c r="I79" s="4">
        <f t="shared" si="7"/>
        <v>3.7273039555083756</v>
      </c>
      <c r="J79" s="4">
        <f t="shared" si="7"/>
        <v>41.823054951695099</v>
      </c>
    </row>
    <row r="80" spans="4:10" x14ac:dyDescent="0.3">
      <c r="H80" t="s">
        <v>31</v>
      </c>
      <c r="I80" s="4">
        <f t="shared" si="7"/>
        <v>4.0261604444541117</v>
      </c>
      <c r="J80" s="4">
        <f t="shared" si="7"/>
        <v>14.259860870355368</v>
      </c>
    </row>
    <row r="81" spans="8:10" x14ac:dyDescent="0.3">
      <c r="H81" t="s">
        <v>32</v>
      </c>
      <c r="I81" s="4">
        <f t="shared" si="7"/>
        <v>3.2744922230222621E-2</v>
      </c>
      <c r="J81" s="4">
        <f t="shared" si="7"/>
        <v>27.984580963619717</v>
      </c>
    </row>
    <row r="82" spans="8:10" x14ac:dyDescent="0.3">
      <c r="H82" t="s">
        <v>33</v>
      </c>
      <c r="I82" s="4">
        <f t="shared" ref="I82:J82" si="8">ABS((B30-E30)/B30)*100</f>
        <v>1.606977777822501</v>
      </c>
      <c r="J82" s="4">
        <f t="shared" si="8"/>
        <v>39.730107352046275</v>
      </c>
    </row>
    <row r="84" spans="8:10" x14ac:dyDescent="0.3">
      <c r="H84" t="s">
        <v>77</v>
      </c>
      <c r="I84" s="4">
        <f>AVERAGE(I64:I82)</f>
        <v>2.8177103098645047</v>
      </c>
      <c r="J84" s="4">
        <f>AVERAGE(J65:J82)</f>
        <v>24.289183022950926</v>
      </c>
    </row>
  </sheetData>
  <hyperlinks>
    <hyperlink ref="G1" location="Overview!A1" display="Overview!A1" xr:uid="{9915DD66-E4D0-4657-9505-0C1CE4542DF0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E075D-D3AC-4E1B-BC51-0EEFB63064A6}">
  <dimension ref="A1:L84"/>
  <sheetViews>
    <sheetView workbookViewId="0">
      <selection activeCell="G1" sqref="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1</v>
      </c>
      <c r="G4" s="7" t="s">
        <v>68</v>
      </c>
      <c r="H4" s="7"/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26.747746478748503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3028.2924979999998</v>
      </c>
      <c r="L12">
        <v>-2959.1237630084001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24.122919736647429</v>
      </c>
      <c r="F13" s="4">
        <f t="shared" si="1"/>
        <v>2.1735007366661172</v>
      </c>
      <c r="H13" t="s">
        <v>35</v>
      </c>
      <c r="I13">
        <v>32</v>
      </c>
      <c r="J13" t="s">
        <v>38</v>
      </c>
      <c r="K13">
        <v>1326.539256</v>
      </c>
      <c r="L13">
        <v>-1169.01005738087</v>
      </c>
    </row>
    <row r="14" spans="1:12" x14ac:dyDescent="0.3">
      <c r="A14" s="3" t="s">
        <v>93</v>
      </c>
      <c r="B14">
        <v>22.61</v>
      </c>
      <c r="C14">
        <v>3.21</v>
      </c>
      <c r="E14" s="5">
        <f t="shared" ref="E14" si="2">I14/K14*1000</f>
        <v>23.084191323230066</v>
      </c>
      <c r="F14" s="4">
        <f t="shared" ref="F14" si="3">(L14/I14-$L$12/$I$12)*2625.4995</f>
        <v>2.9955854563535667</v>
      </c>
      <c r="H14" t="s">
        <v>94</v>
      </c>
      <c r="I14">
        <v>96</v>
      </c>
      <c r="J14" t="s">
        <v>44</v>
      </c>
      <c r="K14">
        <v>4158.6901900000003</v>
      </c>
      <c r="L14">
        <v>-3507.0001130498199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18.29301182458531</v>
      </c>
      <c r="F15" s="4">
        <f t="shared" si="1"/>
        <v>8.5759977412045973</v>
      </c>
      <c r="H15" t="s">
        <v>34</v>
      </c>
      <c r="I15">
        <v>48</v>
      </c>
      <c r="J15" t="s">
        <v>37</v>
      </c>
      <c r="K15">
        <v>2623.9528220000002</v>
      </c>
      <c r="L15">
        <v>-1753.3980341136801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17.834356727575738</v>
      </c>
      <c r="F16" s="4">
        <f t="shared" si="1"/>
        <v>11.283236228397733</v>
      </c>
      <c r="H16" t="s">
        <v>39</v>
      </c>
      <c r="I16">
        <v>80</v>
      </c>
      <c r="J16" t="s">
        <v>38</v>
      </c>
      <c r="K16">
        <v>4485.7238880000004</v>
      </c>
      <c r="L16">
        <v>-2922.2475662371198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15.652314951885231</v>
      </c>
      <c r="F17" s="4">
        <f t="shared" si="1"/>
        <v>11.749400843544617</v>
      </c>
      <c r="H17" t="s">
        <v>40</v>
      </c>
      <c r="I17">
        <v>64</v>
      </c>
      <c r="J17" t="s">
        <v>38</v>
      </c>
      <c r="K17">
        <v>4088.8520450000001</v>
      </c>
      <c r="L17">
        <v>-2337.7866896147002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18.56402293874401</v>
      </c>
      <c r="F18" s="4">
        <f t="shared" si="1"/>
        <v>8.3923586809696786</v>
      </c>
      <c r="H18" t="s">
        <v>41</v>
      </c>
      <c r="I18">
        <v>96</v>
      </c>
      <c r="J18" t="s">
        <v>42</v>
      </c>
      <c r="K18">
        <v>5171.292899</v>
      </c>
      <c r="L18">
        <v>-3506.8027828924301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15.467989719907003</v>
      </c>
      <c r="F19" s="4">
        <f t="shared" si="1"/>
        <v>13.035898563092946</v>
      </c>
      <c r="H19" t="s">
        <v>40</v>
      </c>
      <c r="I19">
        <v>36</v>
      </c>
      <c r="J19" t="s">
        <v>37</v>
      </c>
      <c r="K19">
        <v>2327.3871170000002</v>
      </c>
      <c r="L19">
        <v>-1314.98737286762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13.508132557275847</v>
      </c>
      <c r="F20" s="4">
        <f t="shared" si="1"/>
        <v>13.755382347046073</v>
      </c>
      <c r="H20" t="s">
        <v>40</v>
      </c>
      <c r="I20">
        <v>192</v>
      </c>
      <c r="J20" t="s">
        <v>43</v>
      </c>
      <c r="K20">
        <v>14213.659748</v>
      </c>
      <c r="L20">
        <v>-7013.2133735395801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18.539071453828374</v>
      </c>
      <c r="F21" s="4">
        <f t="shared" si="1"/>
        <v>9.3313957774004166</v>
      </c>
      <c r="H21" t="s">
        <v>34</v>
      </c>
      <c r="I21">
        <v>72</v>
      </c>
      <c r="J21" t="s">
        <v>42</v>
      </c>
      <c r="K21">
        <v>3883.6896539999998</v>
      </c>
      <c r="L21">
        <v>-2630.0763356234002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17.152060040854781</v>
      </c>
      <c r="F22" s="4">
        <f t="shared" si="1"/>
        <v>10.731728157889465</v>
      </c>
      <c r="H22" t="s">
        <v>34</v>
      </c>
      <c r="I22">
        <v>64</v>
      </c>
      <c r="J22" t="s">
        <v>44</v>
      </c>
      <c r="K22">
        <v>3731.330222</v>
      </c>
      <c r="L22">
        <v>-2337.8114967235501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15.289861138030625</v>
      </c>
      <c r="F23" s="4">
        <f t="shared" si="1"/>
        <v>13.912127407961023</v>
      </c>
      <c r="H23" t="s">
        <v>40</v>
      </c>
      <c r="I23">
        <v>64</v>
      </c>
      <c r="J23" t="s">
        <v>38</v>
      </c>
      <c r="K23">
        <v>4185.7803299999996</v>
      </c>
      <c r="L23">
        <v>-2337.7339703130501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16.343580909188223</v>
      </c>
      <c r="F24" s="4">
        <f t="shared" si="1"/>
        <v>11.062717699525138</v>
      </c>
      <c r="H24" t="s">
        <v>45</v>
      </c>
      <c r="I24">
        <v>128</v>
      </c>
      <c r="J24" t="s">
        <v>42</v>
      </c>
      <c r="K24">
        <v>7831.8209889999998</v>
      </c>
      <c r="L24">
        <v>-4675.6068568371602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14.813252542719525</v>
      </c>
      <c r="F25" s="4">
        <f t="shared" si="1"/>
        <v>13.980431804340911</v>
      </c>
      <c r="H25" t="s">
        <v>40</v>
      </c>
      <c r="I25">
        <v>34</v>
      </c>
      <c r="J25" t="s">
        <v>37</v>
      </c>
      <c r="K25">
        <v>2295.242041</v>
      </c>
      <c r="L25">
        <v>-1241.92028719256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17.683167969544186</v>
      </c>
      <c r="F26" s="4">
        <f t="shared" si="1"/>
        <v>9.1621594847514523</v>
      </c>
      <c r="H26" t="s">
        <v>40</v>
      </c>
      <c r="I26">
        <v>96</v>
      </c>
      <c r="J26" t="s">
        <v>38</v>
      </c>
      <c r="K26">
        <v>5428.8914839999998</v>
      </c>
      <c r="L26">
        <v>-3506.7746355333602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18.233732023880936</v>
      </c>
      <c r="F27" s="4">
        <f t="shared" si="1"/>
        <v>8.3729267257728424</v>
      </c>
      <c r="H27" t="s">
        <v>40</v>
      </c>
      <c r="I27">
        <v>96</v>
      </c>
      <c r="J27" t="s">
        <v>44</v>
      </c>
      <c r="K27">
        <v>5264.9671429999999</v>
      </c>
      <c r="L27">
        <v>-3506.8034934115899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19.697049527398953</v>
      </c>
      <c r="F28" s="4">
        <f t="shared" si="1"/>
        <v>6.5099322473304015</v>
      </c>
      <c r="H28" t="s">
        <v>41</v>
      </c>
      <c r="I28">
        <v>168</v>
      </c>
      <c r="J28" t="s">
        <v>44</v>
      </c>
      <c r="K28">
        <v>8529.1962010000007</v>
      </c>
      <c r="L28">
        <v>-6137.02532243314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16.349276775265924</v>
      </c>
      <c r="F29" s="4">
        <f t="shared" si="1"/>
        <v>11.821054506641206</v>
      </c>
      <c r="H29" t="s">
        <v>40</v>
      </c>
      <c r="I29">
        <v>72</v>
      </c>
      <c r="J29" t="s">
        <v>37</v>
      </c>
      <c r="K29">
        <v>4403.864525</v>
      </c>
      <c r="L29">
        <v>-2630.0080608328299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16.910875809515204</v>
      </c>
      <c r="F30" s="4">
        <f t="shared" si="1"/>
        <v>11.632307845418906</v>
      </c>
      <c r="H30" t="s">
        <v>40</v>
      </c>
      <c r="I30">
        <v>64</v>
      </c>
      <c r="J30" t="s">
        <v>44</v>
      </c>
      <c r="K30">
        <v>3784.5467450000001</v>
      </c>
      <c r="L30">
        <v>-2337.78954391038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 t="shared" ref="E37:E55" si="4">E12-B12</f>
        <v>0.22774647874850373</v>
      </c>
      <c r="F37" s="5"/>
      <c r="I37" s="5">
        <f t="shared" ref="I37:J55" si="5">ABS(E37)</f>
        <v>0.22774647874850373</v>
      </c>
      <c r="J37" s="5"/>
    </row>
    <row r="38" spans="4:10" x14ac:dyDescent="0.3">
      <c r="D38" s="3" t="s">
        <v>11</v>
      </c>
      <c r="E38" s="5">
        <f t="shared" si="4"/>
        <v>0.75291973664742784</v>
      </c>
      <c r="F38" s="4">
        <f t="shared" ref="F38:F55" si="6">F13-C13</f>
        <v>-0.62649926333388262</v>
      </c>
      <c r="I38" s="5">
        <f t="shared" si="5"/>
        <v>0.75291973664742784</v>
      </c>
      <c r="J38" s="4">
        <f t="shared" si="5"/>
        <v>0.62649926333388262</v>
      </c>
    </row>
    <row r="39" spans="4:10" x14ac:dyDescent="0.3">
      <c r="D39" s="3" t="s">
        <v>93</v>
      </c>
      <c r="E39" s="5">
        <f t="shared" si="4"/>
        <v>0.47419132323006608</v>
      </c>
      <c r="F39" s="4">
        <f t="shared" si="6"/>
        <v>-0.21441454364643331</v>
      </c>
      <c r="I39" s="5">
        <f t="shared" ref="I39" si="7">ABS(E39)</f>
        <v>0.47419132323006608</v>
      </c>
      <c r="J39" s="4">
        <f t="shared" ref="J39" si="8">ABS(F39)</f>
        <v>0.21441454364643331</v>
      </c>
    </row>
    <row r="40" spans="4:10" x14ac:dyDescent="0.3">
      <c r="D40" t="s">
        <v>18</v>
      </c>
      <c r="E40" s="5">
        <f t="shared" si="4"/>
        <v>0.49301182458530945</v>
      </c>
      <c r="F40" s="4">
        <f t="shared" si="6"/>
        <v>1.3759977412045972</v>
      </c>
      <c r="I40" s="5">
        <f t="shared" si="5"/>
        <v>0.49301182458530945</v>
      </c>
      <c r="J40" s="4">
        <f t="shared" si="5"/>
        <v>1.3759977412045972</v>
      </c>
    </row>
    <row r="41" spans="4:10" x14ac:dyDescent="0.3">
      <c r="D41" t="s">
        <v>20</v>
      </c>
      <c r="E41" s="5">
        <f t="shared" si="4"/>
        <v>0.54435672757573883</v>
      </c>
      <c r="F41" s="4">
        <f t="shared" si="6"/>
        <v>0.38323622839773286</v>
      </c>
      <c r="I41" s="5">
        <f t="shared" si="5"/>
        <v>0.54435672757573883</v>
      </c>
      <c r="J41" s="4">
        <f t="shared" si="5"/>
        <v>0.38323622839773286</v>
      </c>
    </row>
    <row r="42" spans="4:10" x14ac:dyDescent="0.3">
      <c r="D42" t="s">
        <v>19</v>
      </c>
      <c r="E42" s="5">
        <f t="shared" si="4"/>
        <v>5.2314951885231054E-2</v>
      </c>
      <c r="F42" s="4">
        <f t="shared" si="6"/>
        <v>2.4494008435446162</v>
      </c>
      <c r="I42" s="5">
        <f t="shared" si="5"/>
        <v>5.2314951885231054E-2</v>
      </c>
      <c r="J42" s="4">
        <f t="shared" si="5"/>
        <v>2.4494008435446162</v>
      </c>
    </row>
    <row r="43" spans="4:10" x14ac:dyDescent="0.3">
      <c r="D43" t="s">
        <v>21</v>
      </c>
      <c r="E43" s="5">
        <f t="shared" si="4"/>
        <v>0.28402293874400897</v>
      </c>
      <c r="F43" s="4">
        <f t="shared" si="6"/>
        <v>-0.40764131903032208</v>
      </c>
      <c r="I43" s="5">
        <f t="shared" si="5"/>
        <v>0.28402293874400897</v>
      </c>
      <c r="J43" s="4">
        <f t="shared" si="5"/>
        <v>0.40764131903032208</v>
      </c>
    </row>
    <row r="44" spans="4:10" x14ac:dyDescent="0.3">
      <c r="D44" t="s">
        <v>22</v>
      </c>
      <c r="E44" s="5">
        <f t="shared" si="4"/>
        <v>6.7989719907002311E-2</v>
      </c>
      <c r="F44" s="4">
        <f t="shared" si="6"/>
        <v>1.6358985630929457</v>
      </c>
      <c r="I44" s="5">
        <f t="shared" si="5"/>
        <v>6.7989719907002311E-2</v>
      </c>
      <c r="J44" s="4">
        <f t="shared" si="5"/>
        <v>1.6358985630929457</v>
      </c>
    </row>
    <row r="45" spans="4:10" x14ac:dyDescent="0.3">
      <c r="D45" t="s">
        <v>23</v>
      </c>
      <c r="E45" s="5">
        <f t="shared" si="4"/>
        <v>5.8132557275847319E-2</v>
      </c>
      <c r="F45" s="4">
        <f t="shared" si="6"/>
        <v>0.15538234704607312</v>
      </c>
      <c r="I45" s="5">
        <f t="shared" si="5"/>
        <v>5.8132557275847319E-2</v>
      </c>
      <c r="J45" s="4">
        <f t="shared" si="5"/>
        <v>0.15538234704607312</v>
      </c>
    </row>
    <row r="46" spans="4:10" x14ac:dyDescent="0.3">
      <c r="D46" t="s">
        <v>24</v>
      </c>
      <c r="E46" s="5">
        <f t="shared" si="4"/>
        <v>0.10907145382837413</v>
      </c>
      <c r="F46" s="4">
        <f t="shared" si="6"/>
        <v>2.7313957774004169</v>
      </c>
      <c r="I46" s="5">
        <f t="shared" si="5"/>
        <v>0.10907145382837413</v>
      </c>
      <c r="J46" s="4">
        <f t="shared" si="5"/>
        <v>2.7313957774004169</v>
      </c>
    </row>
    <row r="47" spans="4:10" x14ac:dyDescent="0.3">
      <c r="D47" t="s">
        <v>25</v>
      </c>
      <c r="E47" s="5">
        <f t="shared" si="4"/>
        <v>0.12206004085478028</v>
      </c>
      <c r="F47" s="4">
        <f t="shared" si="6"/>
        <v>0.73172815788946544</v>
      </c>
      <c r="I47" s="5">
        <f t="shared" si="5"/>
        <v>0.12206004085478028</v>
      </c>
      <c r="J47" s="4">
        <f t="shared" si="5"/>
        <v>0.73172815788946544</v>
      </c>
    </row>
    <row r="48" spans="4:10" x14ac:dyDescent="0.3">
      <c r="D48" t="s">
        <v>26</v>
      </c>
      <c r="E48" s="5">
        <f t="shared" si="4"/>
        <v>-7.0138861969374133E-2</v>
      </c>
      <c r="F48" s="4">
        <f t="shared" si="6"/>
        <v>-0.48787259203897726</v>
      </c>
      <c r="I48" s="5">
        <f t="shared" si="5"/>
        <v>7.0138861969374133E-2</v>
      </c>
      <c r="J48" s="4">
        <f t="shared" si="5"/>
        <v>0.48787259203897726</v>
      </c>
    </row>
    <row r="49" spans="4:10" x14ac:dyDescent="0.3">
      <c r="D49" t="s">
        <v>27</v>
      </c>
      <c r="E49" s="5">
        <f t="shared" si="4"/>
        <v>8.3580909188221142E-2</v>
      </c>
      <c r="F49" s="4">
        <f t="shared" si="6"/>
        <v>0.96271769952513786</v>
      </c>
      <c r="I49" s="5">
        <f t="shared" si="5"/>
        <v>8.3580909188221142E-2</v>
      </c>
      <c r="J49" s="4">
        <f t="shared" si="5"/>
        <v>0.96271769952513786</v>
      </c>
    </row>
    <row r="50" spans="4:10" x14ac:dyDescent="0.3">
      <c r="D50" t="s">
        <v>28</v>
      </c>
      <c r="E50" s="5">
        <f t="shared" si="4"/>
        <v>0.61325254271952545</v>
      </c>
      <c r="F50" s="4">
        <f t="shared" si="6"/>
        <v>8.0431804340911128E-2</v>
      </c>
      <c r="I50" s="5">
        <f t="shared" si="5"/>
        <v>0.61325254271952545</v>
      </c>
      <c r="J50" s="4">
        <f t="shared" si="5"/>
        <v>8.0431804340911128E-2</v>
      </c>
    </row>
    <row r="51" spans="4:10" x14ac:dyDescent="0.3">
      <c r="D51" t="s">
        <v>29</v>
      </c>
      <c r="E51" s="5">
        <f t="shared" si="4"/>
        <v>-0.11683203045581436</v>
      </c>
      <c r="F51" s="4">
        <f t="shared" si="6"/>
        <v>0.96215948475145296</v>
      </c>
      <c r="I51" s="5">
        <f t="shared" si="5"/>
        <v>0.11683203045581436</v>
      </c>
      <c r="J51" s="4">
        <f t="shared" si="5"/>
        <v>0.96215948475145296</v>
      </c>
    </row>
    <row r="52" spans="4:10" x14ac:dyDescent="0.3">
      <c r="D52" t="s">
        <v>30</v>
      </c>
      <c r="E52" s="5">
        <f t="shared" si="4"/>
        <v>0.26373202388093731</v>
      </c>
      <c r="F52" s="4">
        <f t="shared" si="6"/>
        <v>1.5729267257728425</v>
      </c>
      <c r="I52" s="5">
        <f t="shared" si="5"/>
        <v>0.26373202388093731</v>
      </c>
      <c r="J52" s="4">
        <f t="shared" si="5"/>
        <v>1.5729267257728425</v>
      </c>
    </row>
    <row r="53" spans="4:10" x14ac:dyDescent="0.3">
      <c r="D53" t="s">
        <v>31</v>
      </c>
      <c r="E53" s="5">
        <f t="shared" si="4"/>
        <v>0.30704952739895219</v>
      </c>
      <c r="F53" s="4">
        <f t="shared" si="6"/>
        <v>-2.1900677526695977</v>
      </c>
      <c r="I53" s="5">
        <f t="shared" si="5"/>
        <v>0.30704952739895219</v>
      </c>
      <c r="J53" s="4">
        <f t="shared" si="5"/>
        <v>2.1900677526695977</v>
      </c>
    </row>
    <row r="54" spans="4:10" x14ac:dyDescent="0.3">
      <c r="D54" t="s">
        <v>32</v>
      </c>
      <c r="E54" s="5">
        <f t="shared" si="4"/>
        <v>-0.16072322473407752</v>
      </c>
      <c r="F54" s="4">
        <f t="shared" si="6"/>
        <v>1.4210545066412053</v>
      </c>
      <c r="I54" s="5">
        <f t="shared" si="5"/>
        <v>0.16072322473407752</v>
      </c>
      <c r="J54" s="4">
        <f t="shared" si="5"/>
        <v>1.4210545066412053</v>
      </c>
    </row>
    <row r="55" spans="4:10" x14ac:dyDescent="0.3">
      <c r="D55" t="s">
        <v>33</v>
      </c>
      <c r="E55" s="5">
        <f t="shared" si="4"/>
        <v>8.0875809515205788E-2</v>
      </c>
      <c r="F55" s="4">
        <f t="shared" si="6"/>
        <v>2.4323078454189062</v>
      </c>
      <c r="I55" s="5">
        <f t="shared" si="5"/>
        <v>8.0875809515205788E-2</v>
      </c>
      <c r="J55" s="4">
        <f t="shared" si="5"/>
        <v>2.4323078454189062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0.2203481288855719</v>
      </c>
      <c r="F57" s="5">
        <f>AVERAGE(F38:F55)</f>
        <v>0.72045234746150488</v>
      </c>
      <c r="H57" t="s">
        <v>54</v>
      </c>
      <c r="I57" s="5">
        <f>AVERAGE(I37:I55)</f>
        <v>0.25694750963917884</v>
      </c>
      <c r="J57" s="5">
        <f>AVERAGE(J38:J55)</f>
        <v>1.156729621985862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 t="shared" ref="I64:I82" si="9">ABS((B12-E12)/B12)*100</f>
        <v>0.85877254430054195</v>
      </c>
      <c r="J64" s="4"/>
    </row>
    <row r="65" spans="4:10" x14ac:dyDescent="0.3">
      <c r="D65" s="3"/>
      <c r="E65" s="5"/>
      <c r="F65" s="5"/>
      <c r="H65" s="3" t="s">
        <v>11</v>
      </c>
      <c r="I65" s="4">
        <f t="shared" si="9"/>
        <v>3.2217361431212144</v>
      </c>
      <c r="J65" s="4">
        <f t="shared" ref="J65:J82" si="10">ABS((C13-F13)/C13)*100</f>
        <v>22.374973690495807</v>
      </c>
    </row>
    <row r="66" spans="4:10" x14ac:dyDescent="0.3">
      <c r="D66" s="3"/>
      <c r="E66" s="5"/>
      <c r="F66" s="5"/>
      <c r="H66" s="3" t="s">
        <v>93</v>
      </c>
      <c r="I66" s="4">
        <f t="shared" si="9"/>
        <v>2.0972637029193546</v>
      </c>
      <c r="J66" s="4">
        <f t="shared" si="10"/>
        <v>6.6795807989543086</v>
      </c>
    </row>
    <row r="67" spans="4:10" x14ac:dyDescent="0.3">
      <c r="E67" s="5"/>
      <c r="F67" s="5"/>
      <c r="H67" t="s">
        <v>18</v>
      </c>
      <c r="I67" s="4">
        <f t="shared" si="9"/>
        <v>2.7697293516028623</v>
      </c>
      <c r="J67" s="4">
        <f t="shared" si="10"/>
        <v>19.111079738952739</v>
      </c>
    </row>
    <row r="68" spans="4:10" x14ac:dyDescent="0.3">
      <c r="E68" s="5"/>
      <c r="F68" s="5"/>
      <c r="H68" t="s">
        <v>20</v>
      </c>
      <c r="I68" s="4">
        <f t="shared" si="9"/>
        <v>3.1483905585641345</v>
      </c>
      <c r="J68" s="4">
        <f t="shared" si="10"/>
        <v>3.515928700896632</v>
      </c>
    </row>
    <row r="69" spans="4:10" x14ac:dyDescent="0.3">
      <c r="E69" s="5"/>
      <c r="F69" s="5"/>
      <c r="H69" t="s">
        <v>19</v>
      </c>
      <c r="I69" s="4">
        <f t="shared" si="9"/>
        <v>0.33535225567455806</v>
      </c>
      <c r="J69" s="4">
        <f t="shared" si="10"/>
        <v>26.337643478974364</v>
      </c>
    </row>
    <row r="70" spans="4:10" x14ac:dyDescent="0.3">
      <c r="E70" s="5"/>
      <c r="F70" s="5"/>
      <c r="H70" t="s">
        <v>21</v>
      </c>
      <c r="I70" s="4">
        <f t="shared" si="9"/>
        <v>1.5537359887527842</v>
      </c>
      <c r="J70" s="4">
        <f t="shared" si="10"/>
        <v>4.6322877162536598</v>
      </c>
    </row>
    <row r="71" spans="4:10" x14ac:dyDescent="0.3">
      <c r="H71" t="s">
        <v>22</v>
      </c>
      <c r="I71" s="4">
        <f t="shared" si="9"/>
        <v>0.44149168770780722</v>
      </c>
      <c r="J71" s="4">
        <f t="shared" si="10"/>
        <v>14.349987395552155</v>
      </c>
    </row>
    <row r="72" spans="4:10" x14ac:dyDescent="0.3">
      <c r="E72" s="5"/>
      <c r="F72" s="5"/>
      <c r="H72" t="s">
        <v>23</v>
      </c>
      <c r="I72" s="4">
        <f t="shared" si="9"/>
        <v>0.43221232175351165</v>
      </c>
      <c r="J72" s="4">
        <f t="shared" si="10"/>
        <v>1.1425172576917142</v>
      </c>
    </row>
    <row r="73" spans="4:10" x14ac:dyDescent="0.3">
      <c r="H73" t="s">
        <v>24</v>
      </c>
      <c r="I73" s="4">
        <f t="shared" si="9"/>
        <v>0.59181472505900234</v>
      </c>
      <c r="J73" s="4">
        <f t="shared" si="10"/>
        <v>41.384784506066921</v>
      </c>
    </row>
    <row r="74" spans="4:10" x14ac:dyDescent="0.3">
      <c r="H74" t="s">
        <v>25</v>
      </c>
      <c r="I74" s="4">
        <f t="shared" si="9"/>
        <v>0.7167354131226088</v>
      </c>
      <c r="J74" s="4">
        <f t="shared" si="10"/>
        <v>7.3172815788946552</v>
      </c>
    </row>
    <row r="75" spans="4:10" x14ac:dyDescent="0.3">
      <c r="H75" t="s">
        <v>26</v>
      </c>
      <c r="I75" s="4">
        <f t="shared" si="9"/>
        <v>0.45663321594644618</v>
      </c>
      <c r="J75" s="4">
        <f t="shared" si="10"/>
        <v>3.3880041113817865</v>
      </c>
    </row>
    <row r="76" spans="4:10" x14ac:dyDescent="0.3">
      <c r="H76" t="s">
        <v>27</v>
      </c>
      <c r="I76" s="4">
        <f t="shared" si="9"/>
        <v>0.51402773178487782</v>
      </c>
      <c r="J76" s="4">
        <f t="shared" si="10"/>
        <v>9.5318584111399787</v>
      </c>
    </row>
    <row r="77" spans="4:10" x14ac:dyDescent="0.3">
      <c r="H77" t="s">
        <v>28</v>
      </c>
      <c r="I77" s="4">
        <f t="shared" si="9"/>
        <v>4.3186798783065177</v>
      </c>
      <c r="J77" s="4">
        <f t="shared" si="10"/>
        <v>0.57864607439504401</v>
      </c>
    </row>
    <row r="78" spans="4:10" x14ac:dyDescent="0.3">
      <c r="H78" t="s">
        <v>29</v>
      </c>
      <c r="I78" s="4">
        <f t="shared" si="9"/>
        <v>0.65635972166187839</v>
      </c>
      <c r="J78" s="4">
        <f t="shared" si="10"/>
        <v>11.7336522530665</v>
      </c>
    </row>
    <row r="79" spans="4:10" x14ac:dyDescent="0.3">
      <c r="H79" t="s">
        <v>30</v>
      </c>
      <c r="I79" s="4">
        <f t="shared" si="9"/>
        <v>1.4676239503669299</v>
      </c>
      <c r="J79" s="4">
        <f t="shared" si="10"/>
        <v>23.131275379012394</v>
      </c>
    </row>
    <row r="80" spans="4:10" x14ac:dyDescent="0.3">
      <c r="H80" t="s">
        <v>31</v>
      </c>
      <c r="I80" s="4">
        <f t="shared" si="9"/>
        <v>1.5835457833880979</v>
      </c>
      <c r="J80" s="4">
        <f t="shared" si="10"/>
        <v>25.173192559420666</v>
      </c>
    </row>
    <row r="81" spans="8:10" x14ac:dyDescent="0.3">
      <c r="H81" t="s">
        <v>32</v>
      </c>
      <c r="I81" s="4">
        <f t="shared" si="9"/>
        <v>0.97349015586963972</v>
      </c>
      <c r="J81" s="4">
        <f t="shared" si="10"/>
        <v>13.663985640780819</v>
      </c>
    </row>
    <row r="82" spans="8:10" x14ac:dyDescent="0.3">
      <c r="H82" t="s">
        <v>33</v>
      </c>
      <c r="I82" s="4">
        <f t="shared" si="9"/>
        <v>0.480545511082625</v>
      </c>
      <c r="J82" s="4">
        <f t="shared" si="10"/>
        <v>26.438128754553329</v>
      </c>
    </row>
    <row r="84" spans="8:10" x14ac:dyDescent="0.3">
      <c r="H84" t="s">
        <v>77</v>
      </c>
      <c r="I84" s="4">
        <f>AVERAGE(I64:I82)</f>
        <v>1.4009547705781786</v>
      </c>
      <c r="J84" s="4">
        <f>AVERAGE(J65:J82)</f>
        <v>14.471378224804637</v>
      </c>
    </row>
  </sheetData>
  <hyperlinks>
    <hyperlink ref="G1" location="Overview!A1" display="Overview!A1" xr:uid="{0E72950C-F8D0-4549-863C-D47E2A4E1452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D6038-F5F1-4411-A045-1DE3147C2461}">
  <dimension ref="A1:L84"/>
  <sheetViews>
    <sheetView workbookViewId="0">
      <selection activeCell="G1" sqref="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1</v>
      </c>
      <c r="G4" s="7" t="s">
        <v>68</v>
      </c>
      <c r="H4" s="7"/>
    </row>
    <row r="5" spans="1:12" x14ac:dyDescent="0.3">
      <c r="G5" t="s">
        <v>103</v>
      </c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26.501139233590767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3056.4723760000002</v>
      </c>
      <c r="L12">
        <v>-2959.0604644190698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23.961494202297082</v>
      </c>
      <c r="F13" s="4">
        <f t="shared" si="1"/>
        <v>1.7942573431462943</v>
      </c>
      <c r="H13" t="s">
        <v>35</v>
      </c>
      <c r="I13">
        <v>32</v>
      </c>
      <c r="J13" t="s">
        <v>38</v>
      </c>
      <c r="K13">
        <v>1335.4759819999999</v>
      </c>
      <c r="L13">
        <v>-1168.9896728087699</v>
      </c>
    </row>
    <row r="14" spans="1:12" x14ac:dyDescent="0.3">
      <c r="A14" s="3" t="s">
        <v>93</v>
      </c>
      <c r="B14">
        <v>22.61</v>
      </c>
      <c r="C14">
        <v>3.21</v>
      </c>
      <c r="E14" s="5">
        <f t="shared" si="0"/>
        <v>23.049411985826577</v>
      </c>
      <c r="F14" s="4">
        <f t="shared" si="1"/>
        <v>2.5116044282238308</v>
      </c>
      <c r="H14" t="s">
        <v>94</v>
      </c>
      <c r="I14">
        <v>96</v>
      </c>
      <c r="J14" t="s">
        <v>44</v>
      </c>
      <c r="K14">
        <v>4164.965252</v>
      </c>
      <c r="L14">
        <v>-3506.9427890097099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18.266401605500711</v>
      </c>
      <c r="F15" s="4">
        <f t="shared" si="1"/>
        <v>7.5246667032554413</v>
      </c>
      <c r="H15" t="s">
        <v>34</v>
      </c>
      <c r="I15">
        <v>48</v>
      </c>
      <c r="J15" t="s">
        <v>37</v>
      </c>
      <c r="K15">
        <v>2627.775357</v>
      </c>
      <c r="L15">
        <v>-1753.3797445200801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17.822039295543547</v>
      </c>
      <c r="F16" s="4">
        <f t="shared" si="1"/>
        <v>10.049639399176941</v>
      </c>
      <c r="H16" t="s">
        <v>39</v>
      </c>
      <c r="I16">
        <v>80</v>
      </c>
      <c r="J16" t="s">
        <v>38</v>
      </c>
      <c r="K16">
        <v>4488.8241280000002</v>
      </c>
      <c r="L16">
        <v>-2922.2226372913001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15.642401522472985</v>
      </c>
      <c r="F17" s="4">
        <f t="shared" si="1"/>
        <v>10.470667395667048</v>
      </c>
      <c r="H17" t="s">
        <v>40</v>
      </c>
      <c r="I17">
        <v>64</v>
      </c>
      <c r="J17" t="s">
        <v>38</v>
      </c>
      <c r="K17">
        <v>4091.44337</v>
      </c>
      <c r="L17">
        <v>-2337.76784672243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18.547301637291472</v>
      </c>
      <c r="F18" s="4">
        <f t="shared" si="1"/>
        <v>7.4053852807336469</v>
      </c>
      <c r="H18" t="s">
        <v>41</v>
      </c>
      <c r="I18">
        <v>96</v>
      </c>
      <c r="J18" t="s">
        <v>42</v>
      </c>
      <c r="K18">
        <v>5175.9550730000001</v>
      </c>
      <c r="L18">
        <v>-3506.7638505022601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15.461408659841192</v>
      </c>
      <c r="F19" s="4">
        <f t="shared" si="1"/>
        <v>11.59630839871156</v>
      </c>
      <c r="H19" t="s">
        <v>40</v>
      </c>
      <c r="I19">
        <v>36</v>
      </c>
      <c r="J19" t="s">
        <v>37</v>
      </c>
      <c r="K19">
        <v>2328.3777559999999</v>
      </c>
      <c r="L19">
        <v>-1314.9789793559901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13.502894873289394</v>
      </c>
      <c r="F20" s="4">
        <f t="shared" si="1"/>
        <v>12.266953511634203</v>
      </c>
      <c r="H20" t="s">
        <v>40</v>
      </c>
      <c r="I20">
        <v>192</v>
      </c>
      <c r="J20" t="s">
        <v>43</v>
      </c>
      <c r="K20">
        <v>14219.173133</v>
      </c>
      <c r="L20">
        <v>-7013.1721796645497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18.527818349168083</v>
      </c>
      <c r="F21" s="4">
        <f t="shared" si="1"/>
        <v>8.221689499158197</v>
      </c>
      <c r="H21" t="s">
        <v>34</v>
      </c>
      <c r="I21">
        <v>72</v>
      </c>
      <c r="J21" t="s">
        <v>42</v>
      </c>
      <c r="K21">
        <v>3886.0484620000002</v>
      </c>
      <c r="L21">
        <v>-2630.0505020778301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17.140969358927446</v>
      </c>
      <c r="F22" s="4">
        <f t="shared" si="1"/>
        <v>9.5081500454175547</v>
      </c>
      <c r="H22" t="s">
        <v>34</v>
      </c>
      <c r="I22">
        <v>64</v>
      </c>
      <c r="J22" t="s">
        <v>44</v>
      </c>
      <c r="K22">
        <v>3733.7444959999998</v>
      </c>
      <c r="L22">
        <v>-2337.7913093475099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15.284029766540174</v>
      </c>
      <c r="F23" s="4">
        <f t="shared" si="1"/>
        <v>12.583588390864399</v>
      </c>
      <c r="H23" t="s">
        <v>40</v>
      </c>
      <c r="I23">
        <v>64</v>
      </c>
      <c r="J23" t="s">
        <v>38</v>
      </c>
      <c r="K23">
        <v>4187.3773460000002</v>
      </c>
      <c r="L23">
        <v>-2337.71634149697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16.335768633178393</v>
      </c>
      <c r="F24" s="4">
        <f t="shared" si="1"/>
        <v>9.7452417468046661</v>
      </c>
      <c r="H24" t="s">
        <v>45</v>
      </c>
      <c r="I24">
        <v>128</v>
      </c>
      <c r="J24" t="s">
        <v>42</v>
      </c>
      <c r="K24">
        <v>7835.5664109999998</v>
      </c>
      <c r="L24">
        <v>-4675.5710598515398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14.806070704286444</v>
      </c>
      <c r="F25" s="4">
        <f t="shared" si="1"/>
        <v>12.556759665940008</v>
      </c>
      <c r="H25" t="s">
        <v>40</v>
      </c>
      <c r="I25">
        <v>34</v>
      </c>
      <c r="J25" t="s">
        <v>37</v>
      </c>
      <c r="K25">
        <v>2296.355372</v>
      </c>
      <c r="L25">
        <v>-1241.9121538500201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17.672244185184002</v>
      </c>
      <c r="F26" s="4">
        <f t="shared" si="1"/>
        <v>8.0352404343552752</v>
      </c>
      <c r="H26" t="s">
        <v>40</v>
      </c>
      <c r="I26">
        <v>96</v>
      </c>
      <c r="J26" t="s">
        <v>38</v>
      </c>
      <c r="K26">
        <v>5432.247257</v>
      </c>
      <c r="L26">
        <v>-3506.7408201818398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18.213371354054651</v>
      </c>
      <c r="F27" s="4">
        <f t="shared" si="1"/>
        <v>7.2980481489228968</v>
      </c>
      <c r="H27" t="s">
        <v>40</v>
      </c>
      <c r="I27">
        <v>96</v>
      </c>
      <c r="J27" t="s">
        <v>44</v>
      </c>
      <c r="K27">
        <v>5270.8528329999999</v>
      </c>
      <c r="L27">
        <v>-3506.76777522769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19.647271206816335</v>
      </c>
      <c r="F28" s="4">
        <f t="shared" si="1"/>
        <v>5.6201003162261935</v>
      </c>
      <c r="H28" t="s">
        <v>41</v>
      </c>
      <c r="I28">
        <v>168</v>
      </c>
      <c r="J28" t="s">
        <v>44</v>
      </c>
      <c r="K28">
        <v>8550.8057700000008</v>
      </c>
      <c r="L28">
        <v>-6136.9509748791097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16.34120828552696</v>
      </c>
      <c r="F29" s="4">
        <f t="shared" si="1"/>
        <v>10.566105800610886</v>
      </c>
      <c r="H29" t="s">
        <v>40</v>
      </c>
      <c r="I29">
        <v>72</v>
      </c>
      <c r="J29" t="s">
        <v>37</v>
      </c>
      <c r="K29">
        <v>4406.0389379999997</v>
      </c>
      <c r="L29">
        <v>-2629.9862103216501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16.900936930929198</v>
      </c>
      <c r="F30" s="4">
        <f t="shared" si="1"/>
        <v>10.376056199827776</v>
      </c>
      <c r="H30" t="s">
        <v>40</v>
      </c>
      <c r="I30">
        <v>64</v>
      </c>
      <c r="J30" t="s">
        <v>44</v>
      </c>
      <c r="K30">
        <v>3786.7723110000002</v>
      </c>
      <c r="L30">
        <v>-2337.7701529946398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 t="shared" ref="E37:F52" si="2">E12-B12</f>
        <v>-1.8860766409233065E-2</v>
      </c>
      <c r="F37" s="5"/>
      <c r="I37" s="5">
        <f t="shared" ref="I37:J55" si="3">ABS(E37)</f>
        <v>1.8860766409233065E-2</v>
      </c>
      <c r="J37" s="5"/>
    </row>
    <row r="38" spans="4:10" x14ac:dyDescent="0.3">
      <c r="D38" s="3" t="s">
        <v>11</v>
      </c>
      <c r="E38" s="5">
        <f t="shared" si="2"/>
        <v>0.59149420229708127</v>
      </c>
      <c r="F38" s="4">
        <f t="shared" si="2"/>
        <v>-1.0057426568537056</v>
      </c>
      <c r="I38" s="5">
        <f t="shared" si="3"/>
        <v>0.59149420229708127</v>
      </c>
      <c r="J38" s="4">
        <f t="shared" si="3"/>
        <v>1.0057426568537056</v>
      </c>
    </row>
    <row r="39" spans="4:10" x14ac:dyDescent="0.3">
      <c r="D39" s="3" t="s">
        <v>93</v>
      </c>
      <c r="E39" s="5">
        <f t="shared" si="2"/>
        <v>0.43941198582657748</v>
      </c>
      <c r="F39" s="4">
        <f t="shared" si="2"/>
        <v>-0.69839557177616918</v>
      </c>
      <c r="I39" s="5">
        <f t="shared" si="3"/>
        <v>0.43941198582657748</v>
      </c>
      <c r="J39" s="4">
        <f t="shared" si="3"/>
        <v>0.69839557177616918</v>
      </c>
    </row>
    <row r="40" spans="4:10" x14ac:dyDescent="0.3">
      <c r="D40" t="s">
        <v>18</v>
      </c>
      <c r="E40" s="5">
        <f t="shared" si="2"/>
        <v>0.4664016055007103</v>
      </c>
      <c r="F40" s="4">
        <f t="shared" si="2"/>
        <v>0.32466670325544111</v>
      </c>
      <c r="I40" s="5">
        <f t="shared" si="3"/>
        <v>0.4664016055007103</v>
      </c>
      <c r="J40" s="4">
        <f t="shared" si="3"/>
        <v>0.32466670325544111</v>
      </c>
    </row>
    <row r="41" spans="4:10" x14ac:dyDescent="0.3">
      <c r="D41" t="s">
        <v>20</v>
      </c>
      <c r="E41" s="5">
        <f t="shared" si="2"/>
        <v>0.53203929554354801</v>
      </c>
      <c r="F41" s="4">
        <f t="shared" si="2"/>
        <v>-0.85036060082305909</v>
      </c>
      <c r="I41" s="5">
        <f t="shared" si="3"/>
        <v>0.53203929554354801</v>
      </c>
      <c r="J41" s="4">
        <f t="shared" si="3"/>
        <v>0.85036060082305909</v>
      </c>
    </row>
    <row r="42" spans="4:10" x14ac:dyDescent="0.3">
      <c r="D42" t="s">
        <v>19</v>
      </c>
      <c r="E42" s="5">
        <f t="shared" si="2"/>
        <v>4.2401522472985675E-2</v>
      </c>
      <c r="F42" s="4">
        <f t="shared" si="2"/>
        <v>1.1706673956670475</v>
      </c>
      <c r="I42" s="5">
        <f t="shared" si="3"/>
        <v>4.2401522472985675E-2</v>
      </c>
      <c r="J42" s="4">
        <f t="shared" si="3"/>
        <v>1.1706673956670475</v>
      </c>
    </row>
    <row r="43" spans="4:10" x14ac:dyDescent="0.3">
      <c r="D43" t="s">
        <v>21</v>
      </c>
      <c r="E43" s="5">
        <f t="shared" si="2"/>
        <v>0.26730163729147094</v>
      </c>
      <c r="F43" s="4">
        <f t="shared" si="2"/>
        <v>-1.3946147192663538</v>
      </c>
      <c r="I43" s="5">
        <f t="shared" si="3"/>
        <v>0.26730163729147094</v>
      </c>
      <c r="J43" s="4">
        <f t="shared" si="3"/>
        <v>1.3946147192663538</v>
      </c>
    </row>
    <row r="44" spans="4:10" x14ac:dyDescent="0.3">
      <c r="D44" t="s">
        <v>22</v>
      </c>
      <c r="E44" s="5">
        <f t="shared" si="2"/>
        <v>6.1408659841191593E-2</v>
      </c>
      <c r="F44" s="4">
        <f t="shared" si="2"/>
        <v>0.19630839871155992</v>
      </c>
      <c r="I44" s="5">
        <f t="shared" si="3"/>
        <v>6.1408659841191593E-2</v>
      </c>
      <c r="J44" s="4">
        <f t="shared" si="3"/>
        <v>0.19630839871155992</v>
      </c>
    </row>
    <row r="45" spans="4:10" x14ac:dyDescent="0.3">
      <c r="D45" t="s">
        <v>23</v>
      </c>
      <c r="E45" s="5">
        <f t="shared" si="2"/>
        <v>5.2894873289394795E-2</v>
      </c>
      <c r="F45" s="4">
        <f t="shared" si="2"/>
        <v>-1.3330464883657971</v>
      </c>
      <c r="I45" s="5">
        <f t="shared" si="3"/>
        <v>5.2894873289394795E-2</v>
      </c>
      <c r="J45" s="4">
        <f t="shared" si="3"/>
        <v>1.3330464883657971</v>
      </c>
    </row>
    <row r="46" spans="4:10" x14ac:dyDescent="0.3">
      <c r="D46" t="s">
        <v>24</v>
      </c>
      <c r="E46" s="5">
        <f t="shared" si="2"/>
        <v>9.7818349168083074E-2</v>
      </c>
      <c r="F46" s="4">
        <f t="shared" si="2"/>
        <v>1.6216894991581974</v>
      </c>
      <c r="I46" s="5">
        <f t="shared" si="3"/>
        <v>9.7818349168083074E-2</v>
      </c>
      <c r="J46" s="4">
        <f t="shared" si="3"/>
        <v>1.6216894991581974</v>
      </c>
    </row>
    <row r="47" spans="4:10" x14ac:dyDescent="0.3">
      <c r="D47" t="s">
        <v>25</v>
      </c>
      <c r="E47" s="5">
        <f t="shared" si="2"/>
        <v>0.11096935892744497</v>
      </c>
      <c r="F47" s="4">
        <f t="shared" si="2"/>
        <v>-0.49184995458244529</v>
      </c>
      <c r="I47" s="5">
        <f t="shared" si="3"/>
        <v>0.11096935892744497</v>
      </c>
      <c r="J47" s="4">
        <f t="shared" si="3"/>
        <v>0.49184995458244529</v>
      </c>
    </row>
    <row r="48" spans="4:10" x14ac:dyDescent="0.3">
      <c r="D48" t="s">
        <v>26</v>
      </c>
      <c r="E48" s="5">
        <f t="shared" si="2"/>
        <v>-7.5970233459825565E-2</v>
      </c>
      <c r="F48" s="4">
        <f t="shared" si="2"/>
        <v>-1.8164116091356011</v>
      </c>
      <c r="I48" s="5">
        <f t="shared" si="3"/>
        <v>7.5970233459825565E-2</v>
      </c>
      <c r="J48" s="4">
        <f t="shared" si="3"/>
        <v>1.8164116091356011</v>
      </c>
    </row>
    <row r="49" spans="4:10" x14ac:dyDescent="0.3">
      <c r="D49" t="s">
        <v>27</v>
      </c>
      <c r="E49" s="5">
        <f t="shared" si="2"/>
        <v>7.5768633178391553E-2</v>
      </c>
      <c r="F49" s="4">
        <f t="shared" si="2"/>
        <v>-0.3547582531953335</v>
      </c>
      <c r="I49" s="5">
        <f t="shared" si="3"/>
        <v>7.5768633178391553E-2</v>
      </c>
      <c r="J49" s="4">
        <f t="shared" si="3"/>
        <v>0.3547582531953335</v>
      </c>
    </row>
    <row r="50" spans="4:10" x14ac:dyDescent="0.3">
      <c r="D50" t="s">
        <v>28</v>
      </c>
      <c r="E50" s="5">
        <f t="shared" si="2"/>
        <v>0.60607070428644505</v>
      </c>
      <c r="F50" s="4">
        <f t="shared" si="2"/>
        <v>-1.3432403340599919</v>
      </c>
      <c r="I50" s="5">
        <f t="shared" si="3"/>
        <v>0.60607070428644505</v>
      </c>
      <c r="J50" s="4">
        <f t="shared" si="3"/>
        <v>1.3432403340599919</v>
      </c>
    </row>
    <row r="51" spans="4:10" x14ac:dyDescent="0.3">
      <c r="D51" t="s">
        <v>29</v>
      </c>
      <c r="E51" s="5">
        <f t="shared" si="2"/>
        <v>-0.12775581481599829</v>
      </c>
      <c r="F51" s="4">
        <f t="shared" si="2"/>
        <v>-0.16475956564472405</v>
      </c>
      <c r="I51" s="5">
        <f t="shared" si="3"/>
        <v>0.12775581481599829</v>
      </c>
      <c r="J51" s="4">
        <f t="shared" si="3"/>
        <v>0.16475956564472405</v>
      </c>
    </row>
    <row r="52" spans="4:10" x14ac:dyDescent="0.3">
      <c r="D52" t="s">
        <v>30</v>
      </c>
      <c r="E52" s="5">
        <f t="shared" si="2"/>
        <v>0.24337135405465204</v>
      </c>
      <c r="F52" s="4">
        <f t="shared" si="2"/>
        <v>0.49804814892289695</v>
      </c>
      <c r="I52" s="5">
        <f t="shared" si="3"/>
        <v>0.24337135405465204</v>
      </c>
      <c r="J52" s="4">
        <f t="shared" si="3"/>
        <v>0.49804814892289695</v>
      </c>
    </row>
    <row r="53" spans="4:10" x14ac:dyDescent="0.3">
      <c r="D53" t="s">
        <v>31</v>
      </c>
      <c r="E53" s="5">
        <f t="shared" ref="E53:F55" si="4">E28-B28</f>
        <v>0.25727120681633409</v>
      </c>
      <c r="F53" s="4">
        <f t="shared" si="4"/>
        <v>-3.0798996837738057</v>
      </c>
      <c r="I53" s="5">
        <f t="shared" si="3"/>
        <v>0.25727120681633409</v>
      </c>
      <c r="J53" s="4">
        <f t="shared" si="3"/>
        <v>3.0798996837738057</v>
      </c>
    </row>
    <row r="54" spans="4:10" x14ac:dyDescent="0.3">
      <c r="D54" t="s">
        <v>32</v>
      </c>
      <c r="E54" s="5">
        <f t="shared" si="4"/>
        <v>-0.16879171447304131</v>
      </c>
      <c r="F54" s="4">
        <f t="shared" si="4"/>
        <v>0.16610580061088598</v>
      </c>
      <c r="I54" s="5">
        <f t="shared" si="3"/>
        <v>0.16879171447304131</v>
      </c>
      <c r="J54" s="4">
        <f t="shared" si="3"/>
        <v>0.16610580061088598</v>
      </c>
    </row>
    <row r="55" spans="4:10" x14ac:dyDescent="0.3">
      <c r="D55" t="s">
        <v>33</v>
      </c>
      <c r="E55" s="5">
        <f t="shared" si="4"/>
        <v>7.0936930929200059E-2</v>
      </c>
      <c r="F55" s="4">
        <f t="shared" si="4"/>
        <v>1.1760561998277765</v>
      </c>
      <c r="I55" s="5">
        <f t="shared" si="3"/>
        <v>7.0936930929200059E-2</v>
      </c>
      <c r="J55" s="4">
        <f t="shared" si="3"/>
        <v>1.1760561998277765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0.18548325211923225</v>
      </c>
      <c r="F57" s="5">
        <f>AVERAGE(F38:F55)</f>
        <v>-0.40997429396239898</v>
      </c>
      <c r="H57" t="s">
        <v>54</v>
      </c>
      <c r="I57" s="5">
        <f>AVERAGE(I37:I55)</f>
        <v>0.22668099203061101</v>
      </c>
      <c r="J57" s="5">
        <f>AVERAGE(J38:J55)</f>
        <v>0.98259008797948844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 t="shared" ref="I64:J82" si="5">ABS((B12-E12)/B12)*100</f>
        <v>7.1119028692432376E-2</v>
      </c>
      <c r="J64" s="4"/>
    </row>
    <row r="65" spans="4:10" x14ac:dyDescent="0.3">
      <c r="D65" s="3"/>
      <c r="E65" s="5"/>
      <c r="F65" s="5"/>
      <c r="H65" s="3" t="s">
        <v>11</v>
      </c>
      <c r="I65" s="4">
        <f t="shared" si="5"/>
        <v>2.5309978703341089</v>
      </c>
      <c r="J65" s="4">
        <f t="shared" si="5"/>
        <v>35.919380601918064</v>
      </c>
    </row>
    <row r="66" spans="4:10" x14ac:dyDescent="0.3">
      <c r="D66" s="3"/>
      <c r="E66" s="5"/>
      <c r="F66" s="5"/>
      <c r="H66" s="3" t="s">
        <v>93</v>
      </c>
      <c r="I66" s="4">
        <f t="shared" si="5"/>
        <v>1.9434408926429787</v>
      </c>
      <c r="J66" s="4">
        <f t="shared" si="5"/>
        <v>21.756871394896233</v>
      </c>
    </row>
    <row r="67" spans="4:10" x14ac:dyDescent="0.3">
      <c r="E67" s="5"/>
      <c r="F67" s="5"/>
      <c r="H67" t="s">
        <v>18</v>
      </c>
      <c r="I67" s="4">
        <f t="shared" si="5"/>
        <v>2.620233738768035</v>
      </c>
      <c r="J67" s="4">
        <f t="shared" si="5"/>
        <v>4.5092597674366814</v>
      </c>
    </row>
    <row r="68" spans="4:10" x14ac:dyDescent="0.3">
      <c r="E68" s="5"/>
      <c r="F68" s="5"/>
      <c r="H68" t="s">
        <v>20</v>
      </c>
      <c r="I68" s="4">
        <f t="shared" si="5"/>
        <v>3.077150350165113</v>
      </c>
      <c r="J68" s="4">
        <f t="shared" si="5"/>
        <v>7.8014734020464136</v>
      </c>
    </row>
    <row r="69" spans="4:10" x14ac:dyDescent="0.3">
      <c r="E69" s="5"/>
      <c r="F69" s="5"/>
      <c r="H69" t="s">
        <v>19</v>
      </c>
      <c r="I69" s="4">
        <f t="shared" si="5"/>
        <v>0.27180463123708765</v>
      </c>
      <c r="J69" s="4">
        <f t="shared" si="5"/>
        <v>12.587821458785456</v>
      </c>
    </row>
    <row r="70" spans="4:10" x14ac:dyDescent="0.3">
      <c r="E70" s="5"/>
      <c r="F70" s="5"/>
      <c r="H70" t="s">
        <v>21</v>
      </c>
      <c r="I70" s="4">
        <f t="shared" si="5"/>
        <v>1.462262786058375</v>
      </c>
      <c r="J70" s="4">
        <f t="shared" si="5"/>
        <v>15.847894537117657</v>
      </c>
    </row>
    <row r="71" spans="4:10" x14ac:dyDescent="0.3">
      <c r="H71" t="s">
        <v>22</v>
      </c>
      <c r="I71" s="4">
        <f t="shared" si="5"/>
        <v>0.39875753143630904</v>
      </c>
      <c r="J71" s="4">
        <f t="shared" si="5"/>
        <v>1.7220034974698237</v>
      </c>
    </row>
    <row r="72" spans="4:10" x14ac:dyDescent="0.3">
      <c r="E72" s="5"/>
      <c r="F72" s="5"/>
      <c r="H72" t="s">
        <v>23</v>
      </c>
      <c r="I72" s="4">
        <f t="shared" si="5"/>
        <v>0.39327043337840001</v>
      </c>
      <c r="J72" s="4">
        <f t="shared" si="5"/>
        <v>9.8018124144543908</v>
      </c>
    </row>
    <row r="73" spans="4:10" x14ac:dyDescent="0.3">
      <c r="H73" t="s">
        <v>24</v>
      </c>
      <c r="I73" s="4">
        <f t="shared" si="5"/>
        <v>0.5307560996640428</v>
      </c>
      <c r="J73" s="4">
        <f t="shared" si="5"/>
        <v>24.571053017548447</v>
      </c>
    </row>
    <row r="74" spans="4:10" x14ac:dyDescent="0.3">
      <c r="H74" t="s">
        <v>25</v>
      </c>
      <c r="I74" s="4">
        <f t="shared" si="5"/>
        <v>0.6516110330443039</v>
      </c>
      <c r="J74" s="4">
        <f t="shared" si="5"/>
        <v>4.9184995458244529</v>
      </c>
    </row>
    <row r="75" spans="4:10" x14ac:dyDescent="0.3">
      <c r="H75" t="s">
        <v>26</v>
      </c>
      <c r="I75" s="4">
        <f t="shared" si="5"/>
        <v>0.49459787408740602</v>
      </c>
      <c r="J75" s="4">
        <f t="shared" si="5"/>
        <v>12.61396950788612</v>
      </c>
    </row>
    <row r="76" spans="4:10" x14ac:dyDescent="0.3">
      <c r="H76" t="s">
        <v>27</v>
      </c>
      <c r="I76" s="4">
        <f t="shared" si="5"/>
        <v>0.46598175386464669</v>
      </c>
      <c r="J76" s="4">
        <f t="shared" si="5"/>
        <v>3.5124579524290449</v>
      </c>
    </row>
    <row r="77" spans="4:10" x14ac:dyDescent="0.3">
      <c r="H77" t="s">
        <v>28</v>
      </c>
      <c r="I77" s="4">
        <f t="shared" si="5"/>
        <v>4.2681035513129935</v>
      </c>
      <c r="J77" s="4">
        <f t="shared" si="5"/>
        <v>9.6635995256114526</v>
      </c>
    </row>
    <row r="78" spans="4:10" x14ac:dyDescent="0.3">
      <c r="H78" t="s">
        <v>29</v>
      </c>
      <c r="I78" s="4">
        <f t="shared" si="5"/>
        <v>0.71772929671909147</v>
      </c>
      <c r="J78" s="4">
        <f t="shared" si="5"/>
        <v>2.0092629956673664</v>
      </c>
    </row>
    <row r="79" spans="4:10" x14ac:dyDescent="0.3">
      <c r="H79" t="s">
        <v>30</v>
      </c>
      <c r="I79" s="4">
        <f t="shared" si="5"/>
        <v>1.3543202785456432</v>
      </c>
      <c r="J79" s="4">
        <f t="shared" si="5"/>
        <v>7.3242374841602498</v>
      </c>
    </row>
    <row r="80" spans="4:10" x14ac:dyDescent="0.3">
      <c r="H80" t="s">
        <v>31</v>
      </c>
      <c r="I80" s="4">
        <f t="shared" si="5"/>
        <v>1.3268241713065192</v>
      </c>
      <c r="J80" s="4">
        <f t="shared" si="5"/>
        <v>35.40114579050352</v>
      </c>
    </row>
    <row r="81" spans="8:10" x14ac:dyDescent="0.3">
      <c r="H81" t="s">
        <v>32</v>
      </c>
      <c r="I81" s="4">
        <f t="shared" si="5"/>
        <v>1.0223604753061253</v>
      </c>
      <c r="J81" s="4">
        <f t="shared" si="5"/>
        <v>1.5971711597200573</v>
      </c>
    </row>
    <row r="82" spans="8:10" x14ac:dyDescent="0.3">
      <c r="H82" t="s">
        <v>33</v>
      </c>
      <c r="I82" s="4">
        <f t="shared" si="5"/>
        <v>0.42149097402970931</v>
      </c>
      <c r="J82" s="4">
        <f t="shared" si="5"/>
        <v>12.7832195633454</v>
      </c>
    </row>
    <row r="84" spans="8:10" x14ac:dyDescent="0.3">
      <c r="H84" t="s">
        <v>77</v>
      </c>
      <c r="I84" s="4">
        <f>AVERAGE(I64:I82)</f>
        <v>1.2643585668733328</v>
      </c>
      <c r="J84" s="4">
        <f>AVERAGE(J65:J82)</f>
        <v>12.463396312045601</v>
      </c>
    </row>
  </sheetData>
  <hyperlinks>
    <hyperlink ref="G1" location="Overview!A1" display="Overview!A1" xr:uid="{5DA4CB57-4C0A-4817-A9D8-2BD40F70AD0D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D7A77-86CA-4281-8F6A-395E688EC43D}">
  <dimension ref="A1:L84"/>
  <sheetViews>
    <sheetView workbookViewId="0">
      <selection activeCell="G1" sqref="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74</v>
      </c>
      <c r="G4" s="7" t="s">
        <v>68</v>
      </c>
      <c r="H4" s="7"/>
    </row>
    <row r="5" spans="1:12" x14ac:dyDescent="0.3">
      <c r="G5" t="s">
        <v>103</v>
      </c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26.426047365630353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3065.1576030000001</v>
      </c>
      <c r="L12">
        <v>-2960.3366296672302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23.725026896747895</v>
      </c>
      <c r="F13" s="4">
        <f t="shared" si="1"/>
        <v>1.5871201120799818</v>
      </c>
      <c r="H13" t="s">
        <v>35</v>
      </c>
      <c r="I13">
        <v>32</v>
      </c>
      <c r="J13" t="s">
        <v>38</v>
      </c>
      <c r="K13">
        <v>1348.7866690000001</v>
      </c>
      <c r="L13">
        <v>-1169.4963614785099</v>
      </c>
    </row>
    <row r="14" spans="1:12" x14ac:dyDescent="0.3">
      <c r="A14" s="3" t="s">
        <v>93</v>
      </c>
      <c r="B14">
        <v>22.61</v>
      </c>
      <c r="C14">
        <v>3.21</v>
      </c>
      <c r="E14" s="5">
        <f t="shared" si="0"/>
        <v>22.798457570068116</v>
      </c>
      <c r="F14" s="4">
        <f t="shared" si="1"/>
        <v>1.9943918825576914</v>
      </c>
      <c r="H14" t="s">
        <v>94</v>
      </c>
      <c r="I14">
        <v>96</v>
      </c>
      <c r="J14" t="s">
        <v>44</v>
      </c>
      <c r="K14">
        <v>4210.8111790000003</v>
      </c>
      <c r="L14">
        <v>-3508.4741927587402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18.070830127599439</v>
      </c>
      <c r="F15" s="4">
        <f t="shared" si="1"/>
        <v>6.8891145917112873</v>
      </c>
      <c r="H15" t="s">
        <v>34</v>
      </c>
      <c r="I15">
        <v>48</v>
      </c>
      <c r="J15" t="s">
        <v>37</v>
      </c>
      <c r="K15">
        <v>2656.2144440000002</v>
      </c>
      <c r="L15">
        <v>-1754.1476099064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17.908357417529583</v>
      </c>
      <c r="F16" s="4">
        <f t="shared" si="1"/>
        <v>9.1229562940530506</v>
      </c>
      <c r="H16" t="s">
        <v>39</v>
      </c>
      <c r="I16">
        <v>80</v>
      </c>
      <c r="J16" t="s">
        <v>38</v>
      </c>
      <c r="K16">
        <v>4467.1880359999996</v>
      </c>
      <c r="L16">
        <v>-2923.5112838107798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15.686693555984649</v>
      </c>
      <c r="F17" s="4">
        <f t="shared" si="1"/>
        <v>9.2851717187071952</v>
      </c>
      <c r="H17" t="s">
        <v>40</v>
      </c>
      <c r="I17">
        <v>64</v>
      </c>
      <c r="J17" t="s">
        <v>38</v>
      </c>
      <c r="K17">
        <v>4079.8910089999999</v>
      </c>
      <c r="L17">
        <v>-2338.8050728345102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18.650277190065289</v>
      </c>
      <c r="F18" s="4">
        <f t="shared" si="1"/>
        <v>6.6965921711341618</v>
      </c>
      <c r="H18" t="s">
        <v>41</v>
      </c>
      <c r="I18">
        <v>96</v>
      </c>
      <c r="J18" t="s">
        <v>42</v>
      </c>
      <c r="K18">
        <v>5147.3765789999998</v>
      </c>
      <c r="L18">
        <v>-3508.3022592932398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15.567694424922701</v>
      </c>
      <c r="F19" s="4">
        <f t="shared" si="1"/>
        <v>10.591478578408283</v>
      </c>
      <c r="H19" t="s">
        <v>40</v>
      </c>
      <c r="I19">
        <v>36</v>
      </c>
      <c r="J19" t="s">
        <v>37</v>
      </c>
      <c r="K19">
        <v>2312.4811559999998</v>
      </c>
      <c r="L19">
        <v>-1315.5599418122399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13.578260363362689</v>
      </c>
      <c r="F20" s="4">
        <f t="shared" si="1"/>
        <v>11.849780395153656</v>
      </c>
      <c r="H20" t="s">
        <v>40</v>
      </c>
      <c r="I20">
        <v>192</v>
      </c>
      <c r="J20" t="s">
        <v>43</v>
      </c>
      <c r="K20">
        <v>14140.250287000001</v>
      </c>
      <c r="L20">
        <v>-7016.2276713850197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18.639993684169518</v>
      </c>
      <c r="F21" s="4">
        <f t="shared" si="1"/>
        <v>7.0105982494805703</v>
      </c>
      <c r="H21" t="s">
        <v>34</v>
      </c>
      <c r="I21">
        <v>72</v>
      </c>
      <c r="J21" t="s">
        <v>42</v>
      </c>
      <c r="K21">
        <v>3862.662253</v>
      </c>
      <c r="L21">
        <v>-2631.2180833703501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17.226944430358426</v>
      </c>
      <c r="F22" s="4">
        <f t="shared" si="1"/>
        <v>8.910799013672591</v>
      </c>
      <c r="H22" t="s">
        <v>34</v>
      </c>
      <c r="I22">
        <v>64</v>
      </c>
      <c r="J22" t="s">
        <v>44</v>
      </c>
      <c r="K22">
        <v>3715.1103760000001</v>
      </c>
      <c r="L22">
        <v>-2338.8141986610899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15.408447541532983</v>
      </c>
      <c r="F23" s="4">
        <f t="shared" si="1"/>
        <v>11.517256737230968</v>
      </c>
      <c r="H23" t="s">
        <v>40</v>
      </c>
      <c r="I23">
        <v>64</v>
      </c>
      <c r="J23" t="s">
        <v>38</v>
      </c>
      <c r="K23">
        <v>4153.5657520000004</v>
      </c>
      <c r="L23">
        <v>-2338.75066282941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16.442853000307885</v>
      </c>
      <c r="F24" s="4">
        <f t="shared" si="1"/>
        <v>8.6452714221212066</v>
      </c>
      <c r="H24" t="s">
        <v>45</v>
      </c>
      <c r="I24">
        <v>128</v>
      </c>
      <c r="J24" t="s">
        <v>42</v>
      </c>
      <c r="K24">
        <v>7784.5371480000003</v>
      </c>
      <c r="L24">
        <v>-4677.6413424900302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14.88585667393702</v>
      </c>
      <c r="F25" s="4">
        <f t="shared" si="1"/>
        <v>11.915924395600346</v>
      </c>
      <c r="H25" t="s">
        <v>40</v>
      </c>
      <c r="I25">
        <v>34</v>
      </c>
      <c r="J25" t="s">
        <v>37</v>
      </c>
      <c r="K25">
        <v>2284.0472500000001</v>
      </c>
      <c r="L25">
        <v>-1242.45612691513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17.753652727037196</v>
      </c>
      <c r="F26" s="4">
        <f t="shared" si="1"/>
        <v>6.7701673668215241</v>
      </c>
      <c r="H26" t="s">
        <v>40</v>
      </c>
      <c r="I26">
        <v>96</v>
      </c>
      <c r="J26" t="s">
        <v>38</v>
      </c>
      <c r="K26">
        <v>5407.3379420000001</v>
      </c>
      <c r="L26">
        <v>-3508.2995690551402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18.208104691491567</v>
      </c>
      <c r="F27" s="4">
        <f t="shared" si="1"/>
        <v>6.383891960894239</v>
      </c>
      <c r="H27" t="s">
        <v>40</v>
      </c>
      <c r="I27">
        <v>96</v>
      </c>
      <c r="J27" t="s">
        <v>44</v>
      </c>
      <c r="K27">
        <v>5272.377418</v>
      </c>
      <c r="L27">
        <v>-3508.3136930109699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19.670195577263161</v>
      </c>
      <c r="F28" s="4">
        <f t="shared" si="1"/>
        <v>5.0927189581687937</v>
      </c>
      <c r="H28" t="s">
        <v>41</v>
      </c>
      <c r="I28">
        <v>168</v>
      </c>
      <c r="J28" t="s">
        <v>44</v>
      </c>
      <c r="K28">
        <v>8540.8403460000009</v>
      </c>
      <c r="L28">
        <v>-6139.6315821200897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16.448732614517485</v>
      </c>
      <c r="F29" s="4">
        <f t="shared" si="1"/>
        <v>9.3523749897120627</v>
      </c>
      <c r="H29" t="s">
        <v>40</v>
      </c>
      <c r="I29">
        <v>72</v>
      </c>
      <c r="J29" t="s">
        <v>37</v>
      </c>
      <c r="K29">
        <v>4377.2369390000003</v>
      </c>
      <c r="L29">
        <v>-2631.1538639997898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16.98341704502938</v>
      </c>
      <c r="F30" s="4">
        <f t="shared" si="1"/>
        <v>9.311469547506336</v>
      </c>
      <c r="H30" t="s">
        <v>40</v>
      </c>
      <c r="I30">
        <v>64</v>
      </c>
      <c r="J30" t="s">
        <v>44</v>
      </c>
      <c r="K30">
        <v>3768.3818179999998</v>
      </c>
      <c r="L30">
        <v>-2338.80443179038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 t="shared" ref="E37:F52" si="2">E12-B12</f>
        <v>-9.3952634369646404E-2</v>
      </c>
      <c r="F37" s="5"/>
      <c r="I37" s="5">
        <f t="shared" ref="I37:J55" si="3">ABS(E37)</f>
        <v>9.3952634369646404E-2</v>
      </c>
      <c r="J37" s="5"/>
    </row>
    <row r="38" spans="4:10" x14ac:dyDescent="0.3">
      <c r="D38" s="3" t="s">
        <v>11</v>
      </c>
      <c r="E38" s="5">
        <f t="shared" si="2"/>
        <v>0.35502689674789423</v>
      </c>
      <c r="F38" s="4">
        <f t="shared" si="2"/>
        <v>-1.212879887920018</v>
      </c>
      <c r="I38" s="5">
        <f t="shared" si="3"/>
        <v>0.35502689674789423</v>
      </c>
      <c r="J38" s="4">
        <f t="shared" si="3"/>
        <v>1.212879887920018</v>
      </c>
    </row>
    <row r="39" spans="4:10" x14ac:dyDescent="0.3">
      <c r="D39" s="3" t="s">
        <v>93</v>
      </c>
      <c r="E39" s="5">
        <f t="shared" si="2"/>
        <v>0.18845757006811681</v>
      </c>
      <c r="F39" s="4">
        <f t="shared" si="2"/>
        <v>-1.2156081174423086</v>
      </c>
      <c r="I39" s="5">
        <f t="shared" si="3"/>
        <v>0.18845757006811681</v>
      </c>
      <c r="J39" s="4">
        <f t="shared" si="3"/>
        <v>1.2156081174423086</v>
      </c>
    </row>
    <row r="40" spans="4:10" x14ac:dyDescent="0.3">
      <c r="D40" t="s">
        <v>18</v>
      </c>
      <c r="E40" s="5">
        <f t="shared" si="2"/>
        <v>0.2708301275994387</v>
      </c>
      <c r="F40" s="4">
        <f t="shared" si="2"/>
        <v>-0.31088540828871292</v>
      </c>
      <c r="I40" s="5">
        <f t="shared" si="3"/>
        <v>0.2708301275994387</v>
      </c>
      <c r="J40" s="4">
        <f t="shared" si="3"/>
        <v>0.31088540828871292</v>
      </c>
    </row>
    <row r="41" spans="4:10" x14ac:dyDescent="0.3">
      <c r="D41" t="s">
        <v>20</v>
      </c>
      <c r="E41" s="5">
        <f t="shared" si="2"/>
        <v>0.61835741752958384</v>
      </c>
      <c r="F41" s="4">
        <f t="shared" si="2"/>
        <v>-1.7770437059469497</v>
      </c>
      <c r="I41" s="5">
        <f t="shared" si="3"/>
        <v>0.61835741752958384</v>
      </c>
      <c r="J41" s="4">
        <f t="shared" si="3"/>
        <v>1.7770437059469497</v>
      </c>
    </row>
    <row r="42" spans="4:10" x14ac:dyDescent="0.3">
      <c r="D42" t="s">
        <v>19</v>
      </c>
      <c r="E42" s="5">
        <f t="shared" si="2"/>
        <v>8.6693555984648896E-2</v>
      </c>
      <c r="F42" s="4">
        <f t="shared" si="2"/>
        <v>-1.4828281292805556E-2</v>
      </c>
      <c r="I42" s="5">
        <f t="shared" si="3"/>
        <v>8.6693555984648896E-2</v>
      </c>
      <c r="J42" s="4">
        <f t="shared" si="3"/>
        <v>1.4828281292805556E-2</v>
      </c>
    </row>
    <row r="43" spans="4:10" x14ac:dyDescent="0.3">
      <c r="D43" t="s">
        <v>21</v>
      </c>
      <c r="E43" s="5">
        <f t="shared" si="2"/>
        <v>0.3702771900652877</v>
      </c>
      <c r="F43" s="4">
        <f t="shared" si="2"/>
        <v>-2.1034078288658389</v>
      </c>
      <c r="I43" s="5">
        <f t="shared" si="3"/>
        <v>0.3702771900652877</v>
      </c>
      <c r="J43" s="4">
        <f t="shared" si="3"/>
        <v>2.1034078288658389</v>
      </c>
    </row>
    <row r="44" spans="4:10" x14ac:dyDescent="0.3">
      <c r="D44" t="s">
        <v>22</v>
      </c>
      <c r="E44" s="5">
        <f t="shared" si="2"/>
        <v>0.16769442492270059</v>
      </c>
      <c r="F44" s="4">
        <f t="shared" si="2"/>
        <v>-0.80852142159171692</v>
      </c>
      <c r="I44" s="5">
        <f t="shared" si="3"/>
        <v>0.16769442492270059</v>
      </c>
      <c r="J44" s="4">
        <f t="shared" si="3"/>
        <v>0.80852142159171692</v>
      </c>
    </row>
    <row r="45" spans="4:10" x14ac:dyDescent="0.3">
      <c r="D45" t="s">
        <v>23</v>
      </c>
      <c r="E45" s="5">
        <f t="shared" si="2"/>
        <v>0.1282603633626902</v>
      </c>
      <c r="F45" s="4">
        <f t="shared" si="2"/>
        <v>-1.7502196048463432</v>
      </c>
      <c r="I45" s="5">
        <f t="shared" si="3"/>
        <v>0.1282603633626902</v>
      </c>
      <c r="J45" s="4">
        <f t="shared" si="3"/>
        <v>1.7502196048463432</v>
      </c>
    </row>
    <row r="46" spans="4:10" x14ac:dyDescent="0.3">
      <c r="D46" t="s">
        <v>24</v>
      </c>
      <c r="E46" s="5">
        <f t="shared" si="2"/>
        <v>0.20999368416951825</v>
      </c>
      <c r="F46" s="4">
        <f t="shared" si="2"/>
        <v>0.41059824948057067</v>
      </c>
      <c r="I46" s="5">
        <f t="shared" si="3"/>
        <v>0.20999368416951825</v>
      </c>
      <c r="J46" s="4">
        <f t="shared" si="3"/>
        <v>0.41059824948057067</v>
      </c>
    </row>
    <row r="47" spans="4:10" x14ac:dyDescent="0.3">
      <c r="D47" t="s">
        <v>25</v>
      </c>
      <c r="E47" s="5">
        <f t="shared" si="2"/>
        <v>0.19694443035842468</v>
      </c>
      <c r="F47" s="4">
        <f t="shared" si="2"/>
        <v>-1.089200986327409</v>
      </c>
      <c r="I47" s="5">
        <f t="shared" si="3"/>
        <v>0.19694443035842468</v>
      </c>
      <c r="J47" s="4">
        <f t="shared" si="3"/>
        <v>1.089200986327409</v>
      </c>
    </row>
    <row r="48" spans="4:10" x14ac:dyDescent="0.3">
      <c r="D48" t="s">
        <v>26</v>
      </c>
      <c r="E48" s="5">
        <f t="shared" si="2"/>
        <v>4.8447541532983251E-2</v>
      </c>
      <c r="F48" s="4">
        <f t="shared" si="2"/>
        <v>-2.8827432627690328</v>
      </c>
      <c r="I48" s="5">
        <f t="shared" si="3"/>
        <v>4.8447541532983251E-2</v>
      </c>
      <c r="J48" s="4">
        <f t="shared" si="3"/>
        <v>2.8827432627690328</v>
      </c>
    </row>
    <row r="49" spans="4:10" x14ac:dyDescent="0.3">
      <c r="D49" t="s">
        <v>27</v>
      </c>
      <c r="E49" s="5">
        <f t="shared" si="2"/>
        <v>0.18285300030788321</v>
      </c>
      <c r="F49" s="4">
        <f t="shared" si="2"/>
        <v>-1.4547285778787931</v>
      </c>
      <c r="I49" s="5">
        <f t="shared" si="3"/>
        <v>0.18285300030788321</v>
      </c>
      <c r="J49" s="4">
        <f t="shared" si="3"/>
        <v>1.4547285778787931</v>
      </c>
    </row>
    <row r="50" spans="4:10" x14ac:dyDescent="0.3">
      <c r="D50" t="s">
        <v>28</v>
      </c>
      <c r="E50" s="5">
        <f t="shared" si="2"/>
        <v>0.6858566739370211</v>
      </c>
      <c r="F50" s="4">
        <f t="shared" si="2"/>
        <v>-1.9840756043996546</v>
      </c>
      <c r="I50" s="5">
        <f t="shared" si="3"/>
        <v>0.6858566739370211</v>
      </c>
      <c r="J50" s="4">
        <f t="shared" si="3"/>
        <v>1.9840756043996546</v>
      </c>
    </row>
    <row r="51" spans="4:10" x14ac:dyDescent="0.3">
      <c r="D51" t="s">
        <v>29</v>
      </c>
      <c r="E51" s="5">
        <f t="shared" si="2"/>
        <v>-4.6347272962805164E-2</v>
      </c>
      <c r="F51" s="4">
        <f t="shared" si="2"/>
        <v>-1.4298326331784752</v>
      </c>
      <c r="I51" s="5">
        <f t="shared" si="3"/>
        <v>4.6347272962805164E-2</v>
      </c>
      <c r="J51" s="4">
        <f t="shared" si="3"/>
        <v>1.4298326331784752</v>
      </c>
    </row>
    <row r="52" spans="4:10" x14ac:dyDescent="0.3">
      <c r="D52" t="s">
        <v>30</v>
      </c>
      <c r="E52" s="5">
        <f t="shared" si="2"/>
        <v>0.23810469149156788</v>
      </c>
      <c r="F52" s="4">
        <f t="shared" si="2"/>
        <v>-0.41610803910576077</v>
      </c>
      <c r="I52" s="5">
        <f t="shared" si="3"/>
        <v>0.23810469149156788</v>
      </c>
      <c r="J52" s="4">
        <f t="shared" si="3"/>
        <v>0.41610803910576077</v>
      </c>
    </row>
    <row r="53" spans="4:10" x14ac:dyDescent="0.3">
      <c r="D53" t="s">
        <v>31</v>
      </c>
      <c r="E53" s="5">
        <f t="shared" ref="E53:F55" si="4">E28-B28</f>
        <v>0.2801955772631608</v>
      </c>
      <c r="F53" s="4">
        <f t="shared" si="4"/>
        <v>-3.6072810418312056</v>
      </c>
      <c r="I53" s="5">
        <f t="shared" si="3"/>
        <v>0.2801955772631608</v>
      </c>
      <c r="J53" s="4">
        <f t="shared" si="3"/>
        <v>3.6072810418312056</v>
      </c>
    </row>
    <row r="54" spans="4:10" x14ac:dyDescent="0.3">
      <c r="D54" t="s">
        <v>32</v>
      </c>
      <c r="E54" s="5">
        <f t="shared" si="4"/>
        <v>-6.126738548251609E-2</v>
      </c>
      <c r="F54" s="4">
        <f t="shared" si="4"/>
        <v>-1.0476250102879376</v>
      </c>
      <c r="I54" s="5">
        <f t="shared" si="3"/>
        <v>6.126738548251609E-2</v>
      </c>
      <c r="J54" s="4">
        <f t="shared" si="3"/>
        <v>1.0476250102879376</v>
      </c>
    </row>
    <row r="55" spans="4:10" x14ac:dyDescent="0.3">
      <c r="D55" t="s">
        <v>33</v>
      </c>
      <c r="E55" s="5">
        <f t="shared" si="4"/>
        <v>0.15341704502938214</v>
      </c>
      <c r="F55" s="4">
        <f t="shared" si="4"/>
        <v>0.11146954750633675</v>
      </c>
      <c r="I55" s="5">
        <f t="shared" si="3"/>
        <v>0.15341704502938214</v>
      </c>
      <c r="J55" s="4">
        <f t="shared" si="3"/>
        <v>0.11146954750633675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0.20946541566080709</v>
      </c>
      <c r="F57" s="5">
        <f>AVERAGE(F38:F55)</f>
        <v>-1.2546067563881143</v>
      </c>
      <c r="H57" t="s">
        <v>54</v>
      </c>
      <c r="I57" s="5">
        <f>AVERAGE(I37:I55)</f>
        <v>0.23068302543080368</v>
      </c>
      <c r="J57" s="5">
        <f>AVERAGE(J38:J55)</f>
        <v>1.3126142893866597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 t="shared" ref="I64:J82" si="5">ABS((B12-E12)/B12)*100</f>
        <v>0.35427086866382507</v>
      </c>
      <c r="J64" s="4"/>
    </row>
    <row r="65" spans="4:10" x14ac:dyDescent="0.3">
      <c r="D65" s="3"/>
      <c r="E65" s="5"/>
      <c r="F65" s="5"/>
      <c r="H65" s="3" t="s">
        <v>11</v>
      </c>
      <c r="I65" s="4">
        <f t="shared" si="5"/>
        <v>1.5191565971240659</v>
      </c>
      <c r="J65" s="4">
        <f t="shared" si="5"/>
        <v>43.317138854286355</v>
      </c>
    </row>
    <row r="66" spans="4:10" x14ac:dyDescent="0.3">
      <c r="D66" s="3"/>
      <c r="E66" s="5"/>
      <c r="F66" s="5"/>
      <c r="H66" s="3" t="s">
        <v>93</v>
      </c>
      <c r="I66" s="4">
        <f t="shared" si="5"/>
        <v>0.83351424178733668</v>
      </c>
      <c r="J66" s="4">
        <f t="shared" si="5"/>
        <v>37.869411758327374</v>
      </c>
    </row>
    <row r="67" spans="4:10" x14ac:dyDescent="0.3">
      <c r="E67" s="5"/>
      <c r="F67" s="5"/>
      <c r="H67" t="s">
        <v>18</v>
      </c>
      <c r="I67" s="4">
        <f t="shared" si="5"/>
        <v>1.5215175707833635</v>
      </c>
      <c r="J67" s="4">
        <f t="shared" si="5"/>
        <v>4.3178528928987898</v>
      </c>
    </row>
    <row r="68" spans="4:10" x14ac:dyDescent="0.3">
      <c r="E68" s="5"/>
      <c r="F68" s="5"/>
      <c r="H68" t="s">
        <v>20</v>
      </c>
      <c r="I68" s="4">
        <f t="shared" si="5"/>
        <v>3.576387608615291</v>
      </c>
      <c r="J68" s="4">
        <f t="shared" si="5"/>
        <v>16.303153265568344</v>
      </c>
    </row>
    <row r="69" spans="4:10" x14ac:dyDescent="0.3">
      <c r="E69" s="5"/>
      <c r="F69" s="5"/>
      <c r="H69" t="s">
        <v>19</v>
      </c>
      <c r="I69" s="4">
        <f t="shared" si="5"/>
        <v>0.55572792297851858</v>
      </c>
      <c r="J69" s="4">
        <f t="shared" si="5"/>
        <v>0.15944388486887692</v>
      </c>
    </row>
    <row r="70" spans="4:10" x14ac:dyDescent="0.3">
      <c r="E70" s="5"/>
      <c r="F70" s="5"/>
      <c r="H70" t="s">
        <v>21</v>
      </c>
      <c r="I70" s="4">
        <f t="shared" si="5"/>
        <v>2.0255863789129522</v>
      </c>
      <c r="J70" s="4">
        <f t="shared" si="5"/>
        <v>23.902361691657259</v>
      </c>
    </row>
    <row r="71" spans="4:10" x14ac:dyDescent="0.3">
      <c r="H71" t="s">
        <v>22</v>
      </c>
      <c r="I71" s="4">
        <f t="shared" si="5"/>
        <v>1.0889248371603935</v>
      </c>
      <c r="J71" s="4">
        <f t="shared" si="5"/>
        <v>7.0922931718571656</v>
      </c>
    </row>
    <row r="72" spans="4:10" x14ac:dyDescent="0.3">
      <c r="E72" s="5"/>
      <c r="F72" s="5"/>
      <c r="H72" t="s">
        <v>23</v>
      </c>
      <c r="I72" s="4">
        <f t="shared" si="5"/>
        <v>0.95360864953673019</v>
      </c>
      <c r="J72" s="4">
        <f t="shared" si="5"/>
        <v>12.869261800340759</v>
      </c>
    </row>
    <row r="73" spans="4:10" x14ac:dyDescent="0.3">
      <c r="H73" t="s">
        <v>24</v>
      </c>
      <c r="I73" s="4">
        <f t="shared" si="5"/>
        <v>1.1394122852388402</v>
      </c>
      <c r="J73" s="4">
        <f t="shared" si="5"/>
        <v>6.2211855981904653</v>
      </c>
    </row>
    <row r="74" spans="4:10" x14ac:dyDescent="0.3">
      <c r="H74" t="s">
        <v>25</v>
      </c>
      <c r="I74" s="4">
        <f t="shared" si="5"/>
        <v>1.1564558447353182</v>
      </c>
      <c r="J74" s="4">
        <f t="shared" si="5"/>
        <v>10.89200986327409</v>
      </c>
    </row>
    <row r="75" spans="4:10" x14ac:dyDescent="0.3">
      <c r="H75" t="s">
        <v>26</v>
      </c>
      <c r="I75" s="4">
        <f t="shared" si="5"/>
        <v>0.31541368185535973</v>
      </c>
      <c r="J75" s="4">
        <f t="shared" si="5"/>
        <v>20.019050435896059</v>
      </c>
    </row>
    <row r="76" spans="4:10" x14ac:dyDescent="0.3">
      <c r="H76" t="s">
        <v>27</v>
      </c>
      <c r="I76" s="4">
        <f t="shared" si="5"/>
        <v>1.1245571974654562</v>
      </c>
      <c r="J76" s="4">
        <f t="shared" si="5"/>
        <v>14.403253246324685</v>
      </c>
    </row>
    <row r="77" spans="4:10" x14ac:dyDescent="0.3">
      <c r="H77" t="s">
        <v>28</v>
      </c>
      <c r="I77" s="4">
        <f t="shared" si="5"/>
        <v>4.8299765770212755</v>
      </c>
      <c r="J77" s="4">
        <f t="shared" si="5"/>
        <v>14.273925211508306</v>
      </c>
    </row>
    <row r="78" spans="4:10" x14ac:dyDescent="0.3">
      <c r="H78" t="s">
        <v>29</v>
      </c>
      <c r="I78" s="4">
        <f t="shared" si="5"/>
        <v>0.26037793799328746</v>
      </c>
      <c r="J78" s="4">
        <f t="shared" si="5"/>
        <v>17.436983331444821</v>
      </c>
    </row>
    <row r="79" spans="4:10" x14ac:dyDescent="0.3">
      <c r="H79" t="s">
        <v>30</v>
      </c>
      <c r="I79" s="4">
        <f t="shared" si="5"/>
        <v>1.3250121952786194</v>
      </c>
      <c r="J79" s="4">
        <f t="shared" si="5"/>
        <v>6.1192358692023641</v>
      </c>
    </row>
    <row r="80" spans="4:10" x14ac:dyDescent="0.3">
      <c r="H80" t="s">
        <v>31</v>
      </c>
      <c r="I80" s="4">
        <f t="shared" si="5"/>
        <v>1.4450519714448726</v>
      </c>
      <c r="J80" s="4">
        <f t="shared" si="5"/>
        <v>41.463000480818458</v>
      </c>
    </row>
    <row r="81" spans="8:10" x14ac:dyDescent="0.3">
      <c r="H81" t="s">
        <v>32</v>
      </c>
      <c r="I81" s="4">
        <f t="shared" si="5"/>
        <v>0.37109258317695992</v>
      </c>
      <c r="J81" s="4">
        <f t="shared" si="5"/>
        <v>10.073317406614784</v>
      </c>
    </row>
    <row r="82" spans="8:10" x14ac:dyDescent="0.3">
      <c r="H82" t="s">
        <v>33</v>
      </c>
      <c r="I82" s="4">
        <f t="shared" si="5"/>
        <v>0.91156889500524152</v>
      </c>
      <c r="J82" s="4">
        <f t="shared" si="5"/>
        <v>1.2116255163732257</v>
      </c>
    </row>
    <row r="84" spans="8:10" x14ac:dyDescent="0.3">
      <c r="H84" t="s">
        <v>77</v>
      </c>
      <c r="I84" s="4">
        <f>AVERAGE(I64:I82)</f>
        <v>1.3319796760409319</v>
      </c>
      <c r="J84" s="4">
        <f>AVERAGE(J65:J82)</f>
        <v>15.996916904414004</v>
      </c>
    </row>
  </sheetData>
  <hyperlinks>
    <hyperlink ref="G1" location="Overview!A1" display="Overview!A1" xr:uid="{26BB96A5-7BBD-4D03-9045-F4A0A69D609A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3BE54-D729-4EF4-B747-CD41E533B02F}">
  <dimension ref="A1:L84"/>
  <sheetViews>
    <sheetView workbookViewId="0">
      <selection activeCell="G1" sqref="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1</v>
      </c>
      <c r="G4" s="7" t="s">
        <v>68</v>
      </c>
      <c r="H4" s="7"/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26.992621611870099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3000.8200449999999</v>
      </c>
      <c r="L12">
        <v>-2959.4487074137401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24.736281000565405</v>
      </c>
      <c r="F13" s="4">
        <f t="shared" si="1"/>
        <v>3.029612977553402</v>
      </c>
      <c r="H13" t="s">
        <v>35</v>
      </c>
      <c r="I13">
        <v>32</v>
      </c>
      <c r="J13" t="s">
        <v>38</v>
      </c>
      <c r="K13">
        <v>1293.6463650000001</v>
      </c>
      <c r="L13">
        <v>-1169.1279960489101</v>
      </c>
    </row>
    <row r="14" spans="1:12" x14ac:dyDescent="0.3">
      <c r="A14" s="3" t="s">
        <v>93</v>
      </c>
      <c r="B14">
        <v>22.61</v>
      </c>
      <c r="C14">
        <v>3.21</v>
      </c>
      <c r="E14" s="5">
        <f t="shared" si="0"/>
        <v>23.513608412570278</v>
      </c>
      <c r="F14" s="4">
        <f t="shared" si="1"/>
        <v>4.035030714509702</v>
      </c>
      <c r="H14" t="s">
        <v>94</v>
      </c>
      <c r="I14">
        <v>96</v>
      </c>
      <c r="J14" t="s">
        <v>44</v>
      </c>
      <c r="K14">
        <v>4082.7421429999999</v>
      </c>
      <c r="L14">
        <v>-3507.3472255791698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18.395073058113592</v>
      </c>
      <c r="F15" s="4">
        <f t="shared" si="1"/>
        <v>9.4972510056978336</v>
      </c>
      <c r="H15" t="s">
        <v>34</v>
      </c>
      <c r="I15">
        <v>48</v>
      </c>
      <c r="J15" t="s">
        <v>37</v>
      </c>
      <c r="K15">
        <v>2609.394366</v>
      </c>
      <c r="L15">
        <v>-1753.57375119221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17.879039176742619</v>
      </c>
      <c r="F16" s="4">
        <f t="shared" si="1"/>
        <v>12.255519894110604</v>
      </c>
      <c r="H16" t="s">
        <v>39</v>
      </c>
      <c r="I16">
        <v>80</v>
      </c>
      <c r="J16" t="s">
        <v>38</v>
      </c>
      <c r="K16">
        <v>4474.513379</v>
      </c>
      <c r="L16">
        <v>-2922.5388731183202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15.694470104392177</v>
      </c>
      <c r="F17" s="4">
        <f t="shared" si="1"/>
        <v>12.675694252762202</v>
      </c>
      <c r="H17" t="s">
        <v>40</v>
      </c>
      <c r="I17">
        <v>64</v>
      </c>
      <c r="J17" t="s">
        <v>38</v>
      </c>
      <c r="K17">
        <v>4077.8694390000001</v>
      </c>
      <c r="L17">
        <v>-2338.0208561925901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18.623990379368045</v>
      </c>
      <c r="F18" s="4">
        <f t="shared" si="1"/>
        <v>9.3384308701703507</v>
      </c>
      <c r="H18" t="s">
        <v>41</v>
      </c>
      <c r="I18">
        <v>96</v>
      </c>
      <c r="J18" t="s">
        <v>42</v>
      </c>
      <c r="K18">
        <v>5154.6418379999996</v>
      </c>
      <c r="L18">
        <v>-3507.1533095586401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15.501088823821183</v>
      </c>
      <c r="F19" s="4">
        <f t="shared" si="1"/>
        <v>14.02559212749876</v>
      </c>
      <c r="H19" t="s">
        <v>40</v>
      </c>
      <c r="I19">
        <v>36</v>
      </c>
      <c r="J19" t="s">
        <v>37</v>
      </c>
      <c r="K19">
        <v>2322.4175030000001</v>
      </c>
      <c r="L19">
        <v>-1315.1182222452601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13.540341064264572</v>
      </c>
      <c r="F20" s="4">
        <f t="shared" si="1"/>
        <v>14.571894959789722</v>
      </c>
      <c r="H20" t="s">
        <v>40</v>
      </c>
      <c r="I20">
        <v>192</v>
      </c>
      <c r="J20" t="s">
        <v>43</v>
      </c>
      <c r="K20">
        <v>14179.849613</v>
      </c>
      <c r="L20">
        <v>-7013.9239014267196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18.644315020754018</v>
      </c>
      <c r="F21" s="4">
        <f t="shared" si="1"/>
        <v>10.306527776441982</v>
      </c>
      <c r="H21" t="s">
        <v>34</v>
      </c>
      <c r="I21">
        <v>72</v>
      </c>
      <c r="J21" t="s">
        <v>42</v>
      </c>
      <c r="K21">
        <v>3861.7669740000001</v>
      </c>
      <c r="L21">
        <v>-2630.33843370563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17.230627579768047</v>
      </c>
      <c r="F22" s="4">
        <f t="shared" si="1"/>
        <v>11.539629226907802</v>
      </c>
      <c r="H22" t="s">
        <v>34</v>
      </c>
      <c r="I22">
        <v>64</v>
      </c>
      <c r="J22" t="s">
        <v>44</v>
      </c>
      <c r="K22">
        <v>3714.316249</v>
      </c>
      <c r="L22">
        <v>-2338.0485492702901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15.323716027091114</v>
      </c>
      <c r="F23" s="4">
        <f t="shared" si="1"/>
        <v>14.765920765859425</v>
      </c>
      <c r="H23" t="s">
        <v>40</v>
      </c>
      <c r="I23">
        <v>64</v>
      </c>
      <c r="J23" t="s">
        <v>38</v>
      </c>
      <c r="K23">
        <v>4176.5326299999997</v>
      </c>
      <c r="L23">
        <v>-2337.96990417495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16.385506216554425</v>
      </c>
      <c r="F24" s="4">
        <f t="shared" si="1"/>
        <v>12.095709292636798</v>
      </c>
      <c r="H24" t="s">
        <v>45</v>
      </c>
      <c r="I24">
        <v>128</v>
      </c>
      <c r="J24" t="s">
        <v>42</v>
      </c>
      <c r="K24">
        <v>7811.7818459999999</v>
      </c>
      <c r="L24">
        <v>-4676.0699881760902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14.902638609602789</v>
      </c>
      <c r="F25" s="4">
        <f t="shared" si="1"/>
        <v>14.783557188274649</v>
      </c>
      <c r="H25" t="s">
        <v>40</v>
      </c>
      <c r="I25">
        <v>34</v>
      </c>
      <c r="J25" t="s">
        <v>37</v>
      </c>
      <c r="K25">
        <v>2281.4751729999998</v>
      </c>
      <c r="L25">
        <v>-1242.0462832027399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17.728806762140092</v>
      </c>
      <c r="F26" s="4">
        <f t="shared" si="1"/>
        <v>10.264605346652614</v>
      </c>
      <c r="H26" t="s">
        <v>40</v>
      </c>
      <c r="I26">
        <v>96</v>
      </c>
      <c r="J26" t="s">
        <v>38</v>
      </c>
      <c r="K26">
        <v>5414.9160339999999</v>
      </c>
      <c r="L26">
        <v>-3507.1194444789699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18.337066247793267</v>
      </c>
      <c r="F27" s="4">
        <f t="shared" si="1"/>
        <v>9.2849063931818812</v>
      </c>
      <c r="H27" t="s">
        <v>40</v>
      </c>
      <c r="I27">
        <v>96</v>
      </c>
      <c r="J27" t="s">
        <v>44</v>
      </c>
      <c r="K27">
        <v>5235.2976589999998</v>
      </c>
      <c r="L27">
        <v>-3507.15526665282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19.798822878521857</v>
      </c>
      <c r="F28" s="4">
        <f t="shared" si="1"/>
        <v>7.4127477698997373</v>
      </c>
      <c r="H28" t="s">
        <v>41</v>
      </c>
      <c r="I28">
        <v>168</v>
      </c>
      <c r="J28" t="s">
        <v>44</v>
      </c>
      <c r="K28">
        <v>8485.3529440000002</v>
      </c>
      <c r="L28">
        <v>-6137.6415119989797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16.651280713690838</v>
      </c>
      <c r="F29" s="4">
        <f t="shared" si="1"/>
        <v>12.61843389049104</v>
      </c>
      <c r="H29" t="s">
        <v>40</v>
      </c>
      <c r="I29">
        <v>72</v>
      </c>
      <c r="J29" t="s">
        <v>37</v>
      </c>
      <c r="K29">
        <v>4323.9917240000004</v>
      </c>
      <c r="L29">
        <v>-2630.2750334878001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16.984580510633499</v>
      </c>
      <c r="F30" s="4">
        <f t="shared" si="1"/>
        <v>12.577545540939076</v>
      </c>
      <c r="H30" t="s">
        <v>40</v>
      </c>
      <c r="I30">
        <v>64</v>
      </c>
      <c r="J30" t="s">
        <v>44</v>
      </c>
      <c r="K30">
        <v>3768.1236789999998</v>
      </c>
      <c r="L30">
        <v>-2338.0232486964001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0.47262161187009966</v>
      </c>
      <c r="F37" s="5"/>
      <c r="I37" s="5">
        <f t="shared" ref="I37:J55" si="2">ABS(E37)</f>
        <v>0.47262161187009966</v>
      </c>
      <c r="J37" s="5"/>
    </row>
    <row r="38" spans="4:10" x14ac:dyDescent="0.3">
      <c r="D38" s="3" t="s">
        <v>11</v>
      </c>
      <c r="E38" s="5">
        <f>E13-B13</f>
        <v>1.3662810005654045</v>
      </c>
      <c r="F38" s="4">
        <f>F13-C13</f>
        <v>0.22961297755340215</v>
      </c>
      <c r="I38" s="5">
        <f t="shared" si="2"/>
        <v>1.3662810005654045</v>
      </c>
      <c r="J38" s="4">
        <f t="shared" si="2"/>
        <v>0.22961297755340215</v>
      </c>
    </row>
    <row r="39" spans="4:10" x14ac:dyDescent="0.3">
      <c r="D39" s="3" t="s">
        <v>93</v>
      </c>
      <c r="E39" s="5">
        <f>E14-B14</f>
        <v>0.90360841257027857</v>
      </c>
      <c r="F39" s="4">
        <f>F14-C14</f>
        <v>0.825030714509702</v>
      </c>
      <c r="I39" s="5">
        <f t="shared" ref="I39" si="3">ABS(E39)</f>
        <v>0.90360841257027857</v>
      </c>
      <c r="J39" s="4">
        <f t="shared" ref="J39" si="4">ABS(F39)</f>
        <v>0.825030714509702</v>
      </c>
    </row>
    <row r="40" spans="4:10" x14ac:dyDescent="0.3">
      <c r="D40" t="s">
        <v>18</v>
      </c>
      <c r="E40" s="5">
        <f t="shared" ref="E40:F52" si="5">E15-B15</f>
        <v>0.59507305811359146</v>
      </c>
      <c r="F40" s="4">
        <f t="shared" si="5"/>
        <v>2.2972510056978335</v>
      </c>
      <c r="I40" s="5">
        <f t="shared" si="2"/>
        <v>0.59507305811359146</v>
      </c>
      <c r="J40" s="4">
        <f t="shared" si="2"/>
        <v>2.2972510056978335</v>
      </c>
    </row>
    <row r="41" spans="4:10" x14ac:dyDescent="0.3">
      <c r="D41" t="s">
        <v>20</v>
      </c>
      <c r="E41" s="5">
        <f t="shared" si="5"/>
        <v>0.58903917674262019</v>
      </c>
      <c r="F41" s="4">
        <f t="shared" si="5"/>
        <v>1.3555198941106035</v>
      </c>
      <c r="I41" s="5">
        <f t="shared" si="2"/>
        <v>0.58903917674262019</v>
      </c>
      <c r="J41" s="4">
        <f t="shared" si="2"/>
        <v>1.3555198941106035</v>
      </c>
    </row>
    <row r="42" spans="4:10" x14ac:dyDescent="0.3">
      <c r="D42" t="s">
        <v>19</v>
      </c>
      <c r="E42" s="5">
        <f t="shared" si="5"/>
        <v>9.4470104392177845E-2</v>
      </c>
      <c r="F42" s="4">
        <f t="shared" si="5"/>
        <v>3.3756942527622016</v>
      </c>
      <c r="I42" s="5">
        <f t="shared" si="2"/>
        <v>9.4470104392177845E-2</v>
      </c>
      <c r="J42" s="4">
        <f t="shared" si="2"/>
        <v>3.3756942527622016</v>
      </c>
    </row>
    <row r="43" spans="4:10" x14ac:dyDescent="0.3">
      <c r="D43" t="s">
        <v>21</v>
      </c>
      <c r="E43" s="5">
        <f t="shared" si="5"/>
        <v>0.34399037936804433</v>
      </c>
      <c r="F43" s="4">
        <f t="shared" si="5"/>
        <v>0.53843087017034996</v>
      </c>
      <c r="I43" s="5">
        <f t="shared" si="2"/>
        <v>0.34399037936804433</v>
      </c>
      <c r="J43" s="4">
        <f t="shared" si="2"/>
        <v>0.53843087017034996</v>
      </c>
    </row>
    <row r="44" spans="4:10" x14ac:dyDescent="0.3">
      <c r="D44" t="s">
        <v>22</v>
      </c>
      <c r="E44" s="5">
        <f t="shared" si="5"/>
        <v>0.10108882382118267</v>
      </c>
      <c r="F44" s="4">
        <f t="shared" si="5"/>
        <v>2.6255921274987593</v>
      </c>
      <c r="I44" s="5">
        <f t="shared" si="2"/>
        <v>0.10108882382118267</v>
      </c>
      <c r="J44" s="4">
        <f t="shared" si="2"/>
        <v>2.6255921274987593</v>
      </c>
    </row>
    <row r="45" spans="4:10" x14ac:dyDescent="0.3">
      <c r="D45" t="s">
        <v>23</v>
      </c>
      <c r="E45" s="5">
        <f t="shared" si="5"/>
        <v>9.0341064264572779E-2</v>
      </c>
      <c r="F45" s="4">
        <f t="shared" si="5"/>
        <v>0.97189495978972218</v>
      </c>
      <c r="I45" s="5">
        <f t="shared" si="2"/>
        <v>9.0341064264572779E-2</v>
      </c>
      <c r="J45" s="4">
        <f t="shared" si="2"/>
        <v>0.97189495978972218</v>
      </c>
    </row>
    <row r="46" spans="4:10" x14ac:dyDescent="0.3">
      <c r="D46" t="s">
        <v>24</v>
      </c>
      <c r="E46" s="5">
        <f t="shared" si="5"/>
        <v>0.21431502075401809</v>
      </c>
      <c r="F46" s="4">
        <f t="shared" si="5"/>
        <v>3.7065277764419822</v>
      </c>
      <c r="I46" s="5">
        <f t="shared" si="2"/>
        <v>0.21431502075401809</v>
      </c>
      <c r="J46" s="4">
        <f t="shared" si="2"/>
        <v>3.7065277764419822</v>
      </c>
    </row>
    <row r="47" spans="4:10" x14ac:dyDescent="0.3">
      <c r="D47" t="s">
        <v>25</v>
      </c>
      <c r="E47" s="5">
        <f t="shared" si="5"/>
        <v>0.2006275797680459</v>
      </c>
      <c r="F47" s="4">
        <f t="shared" si="5"/>
        <v>1.5396292269078025</v>
      </c>
      <c r="I47" s="5">
        <f t="shared" si="2"/>
        <v>0.2006275797680459</v>
      </c>
      <c r="J47" s="4">
        <f t="shared" si="2"/>
        <v>1.5396292269078025</v>
      </c>
    </row>
    <row r="48" spans="4:10" x14ac:dyDescent="0.3">
      <c r="D48" t="s">
        <v>26</v>
      </c>
      <c r="E48" s="5">
        <f t="shared" si="5"/>
        <v>-3.6283972908885076E-2</v>
      </c>
      <c r="F48" s="4">
        <f t="shared" si="5"/>
        <v>0.36592076585942479</v>
      </c>
      <c r="I48" s="5">
        <f t="shared" si="2"/>
        <v>3.6283972908885076E-2</v>
      </c>
      <c r="J48" s="4">
        <f t="shared" si="2"/>
        <v>0.36592076585942479</v>
      </c>
    </row>
    <row r="49" spans="4:10" x14ac:dyDescent="0.3">
      <c r="D49" t="s">
        <v>27</v>
      </c>
      <c r="E49" s="5">
        <f t="shared" si="5"/>
        <v>0.12550621655442384</v>
      </c>
      <c r="F49" s="4">
        <f t="shared" si="5"/>
        <v>1.9957092926367981</v>
      </c>
      <c r="I49" s="5">
        <f t="shared" si="2"/>
        <v>0.12550621655442384</v>
      </c>
      <c r="J49" s="4">
        <f t="shared" si="2"/>
        <v>1.9957092926367981</v>
      </c>
    </row>
    <row r="50" spans="4:10" x14ac:dyDescent="0.3">
      <c r="D50" t="s">
        <v>28</v>
      </c>
      <c r="E50" s="5">
        <f t="shared" si="5"/>
        <v>0.7026386096027899</v>
      </c>
      <c r="F50" s="4">
        <f t="shared" si="5"/>
        <v>0.88355718827464891</v>
      </c>
      <c r="I50" s="5">
        <f t="shared" si="2"/>
        <v>0.7026386096027899</v>
      </c>
      <c r="J50" s="4">
        <f t="shared" si="2"/>
        <v>0.88355718827464891</v>
      </c>
    </row>
    <row r="51" spans="4:10" x14ac:dyDescent="0.3">
      <c r="D51" t="s">
        <v>29</v>
      </c>
      <c r="E51" s="5">
        <f t="shared" si="5"/>
        <v>-7.119323785990872E-2</v>
      </c>
      <c r="F51" s="4">
        <f t="shared" si="5"/>
        <v>2.0646053466526144</v>
      </c>
      <c r="I51" s="5">
        <f t="shared" si="2"/>
        <v>7.119323785990872E-2</v>
      </c>
      <c r="J51" s="4">
        <f t="shared" si="2"/>
        <v>2.0646053466526144</v>
      </c>
    </row>
    <row r="52" spans="4:10" x14ac:dyDescent="0.3">
      <c r="D52" t="s">
        <v>30</v>
      </c>
      <c r="E52" s="5">
        <f t="shared" si="5"/>
        <v>0.36706624779326802</v>
      </c>
      <c r="F52" s="4">
        <f t="shared" si="5"/>
        <v>2.4849063931818813</v>
      </c>
      <c r="I52" s="5">
        <f t="shared" si="2"/>
        <v>0.36706624779326802</v>
      </c>
      <c r="J52" s="4">
        <f t="shared" si="2"/>
        <v>2.4849063931818813</v>
      </c>
    </row>
    <row r="53" spans="4:10" x14ac:dyDescent="0.3">
      <c r="D53" t="s">
        <v>31</v>
      </c>
      <c r="E53" s="5">
        <f>E28-B28</f>
        <v>0.40882287852185684</v>
      </c>
      <c r="F53" s="4">
        <f>F28-C28</f>
        <v>-1.287252230100262</v>
      </c>
      <c r="I53" s="5">
        <f t="shared" si="2"/>
        <v>0.40882287852185684</v>
      </c>
      <c r="J53" s="4">
        <f t="shared" si="2"/>
        <v>1.287252230100262</v>
      </c>
    </row>
    <row r="54" spans="4:10" x14ac:dyDescent="0.3">
      <c r="D54" t="s">
        <v>32</v>
      </c>
      <c r="E54" s="5">
        <f t="shared" ref="E54:F55" si="6">E29-B29</f>
        <v>0.14128071369083628</v>
      </c>
      <c r="F54" s="4">
        <f t="shared" si="6"/>
        <v>2.2184338904910401</v>
      </c>
      <c r="I54" s="5">
        <f t="shared" si="2"/>
        <v>0.14128071369083628</v>
      </c>
      <c r="J54" s="4">
        <f t="shared" si="2"/>
        <v>2.2184338904910401</v>
      </c>
    </row>
    <row r="55" spans="4:10" x14ac:dyDescent="0.3">
      <c r="D55" t="s">
        <v>33</v>
      </c>
      <c r="E55" s="5">
        <f t="shared" si="6"/>
        <v>0.15458051063350098</v>
      </c>
      <c r="F55" s="4">
        <f t="shared" si="6"/>
        <v>3.3775455409390762</v>
      </c>
      <c r="I55" s="5">
        <f t="shared" si="2"/>
        <v>0.15458051063350098</v>
      </c>
      <c r="J55" s="4">
        <f t="shared" si="2"/>
        <v>3.3775455409390762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0.35599337885567989</v>
      </c>
      <c r="F57" s="5">
        <f>AVERAGE(F38:F55)</f>
        <v>1.6427005551876432</v>
      </c>
      <c r="H57" t="s">
        <v>54</v>
      </c>
      <c r="I57" s="5">
        <f>AVERAGE(I37:I55)</f>
        <v>0.36730676946292135</v>
      </c>
      <c r="J57" s="5">
        <f>AVERAGE(J38:J55)</f>
        <v>1.7857285807543388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1.7821327747741316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5.8463029549225691</v>
      </c>
      <c r="J65" s="4">
        <f>ABS((C13-F13)/C13)*100</f>
        <v>8.2004634840500774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3.9964989498906616</v>
      </c>
      <c r="J66" s="4">
        <f>ABS((C14-F14)/C14)*100</f>
        <v>25.701891417747724</v>
      </c>
    </row>
    <row r="67" spans="4:10" x14ac:dyDescent="0.3">
      <c r="E67" s="5"/>
      <c r="F67" s="5"/>
      <c r="H67" t="s">
        <v>18</v>
      </c>
      <c r="I67" s="4">
        <f t="shared" ref="I67:J81" si="7">ABS((B15-E15)/B15)*100</f>
        <v>3.3431070680538846</v>
      </c>
      <c r="J67" s="4">
        <f t="shared" si="7"/>
        <v>31.906263968025467</v>
      </c>
    </row>
    <row r="68" spans="4:10" x14ac:dyDescent="0.3">
      <c r="E68" s="5"/>
      <c r="F68" s="5"/>
      <c r="H68" t="s">
        <v>20</v>
      </c>
      <c r="I68" s="4">
        <f t="shared" si="7"/>
        <v>3.4068199927277054</v>
      </c>
      <c r="J68" s="4">
        <f t="shared" si="7"/>
        <v>12.435962331289939</v>
      </c>
    </row>
    <row r="69" spans="4:10" x14ac:dyDescent="0.3">
      <c r="E69" s="5"/>
      <c r="F69" s="5"/>
      <c r="H69" t="s">
        <v>19</v>
      </c>
      <c r="I69" s="4">
        <f t="shared" si="7"/>
        <v>0.60557759225755037</v>
      </c>
      <c r="J69" s="4">
        <f t="shared" si="7"/>
        <v>36.297787664109691</v>
      </c>
    </row>
    <row r="70" spans="4:10" x14ac:dyDescent="0.3">
      <c r="E70" s="5"/>
      <c r="F70" s="5"/>
      <c r="H70" t="s">
        <v>21</v>
      </c>
      <c r="I70" s="4">
        <f t="shared" si="7"/>
        <v>1.8817854451205924</v>
      </c>
      <c r="J70" s="4">
        <f t="shared" si="7"/>
        <v>6.1185326155721578</v>
      </c>
    </row>
    <row r="71" spans="4:10" x14ac:dyDescent="0.3">
      <c r="H71" t="s">
        <v>22</v>
      </c>
      <c r="I71" s="4">
        <f t="shared" si="7"/>
        <v>0.65642093390378353</v>
      </c>
      <c r="J71" s="4">
        <f t="shared" si="7"/>
        <v>23.031509890339994</v>
      </c>
    </row>
    <row r="72" spans="4:10" x14ac:dyDescent="0.3">
      <c r="E72" s="5"/>
      <c r="F72" s="5"/>
      <c r="H72" t="s">
        <v>23</v>
      </c>
      <c r="I72" s="4">
        <f t="shared" si="7"/>
        <v>0.67168077520128455</v>
      </c>
      <c r="J72" s="4">
        <f t="shared" si="7"/>
        <v>7.1462864690420753</v>
      </c>
    </row>
    <row r="73" spans="4:10" x14ac:dyDescent="0.3">
      <c r="H73" t="s">
        <v>24</v>
      </c>
      <c r="I73" s="4">
        <f t="shared" si="7"/>
        <v>1.1628595808682478</v>
      </c>
      <c r="J73" s="4">
        <f t="shared" si="7"/>
        <v>56.159511764272466</v>
      </c>
    </row>
    <row r="74" spans="4:10" x14ac:dyDescent="0.3">
      <c r="H74" t="s">
        <v>25</v>
      </c>
      <c r="I74" s="4">
        <f t="shared" si="7"/>
        <v>1.1780832634647438</v>
      </c>
      <c r="J74" s="4">
        <f t="shared" si="7"/>
        <v>15.396292269078025</v>
      </c>
    </row>
    <row r="75" spans="4:10" x14ac:dyDescent="0.3">
      <c r="H75" t="s">
        <v>26</v>
      </c>
      <c r="I75" s="4">
        <f t="shared" si="7"/>
        <v>0.23622378195888721</v>
      </c>
      <c r="J75" s="4">
        <f t="shared" si="7"/>
        <v>2.5411164295793385</v>
      </c>
    </row>
    <row r="76" spans="4:10" x14ac:dyDescent="0.3">
      <c r="H76" t="s">
        <v>27</v>
      </c>
      <c r="I76" s="4">
        <f t="shared" si="7"/>
        <v>0.77187095051921184</v>
      </c>
      <c r="J76" s="4">
        <f t="shared" si="7"/>
        <v>19.759497946898989</v>
      </c>
    </row>
    <row r="77" spans="4:10" x14ac:dyDescent="0.3">
      <c r="H77" t="s">
        <v>28</v>
      </c>
      <c r="I77" s="4">
        <f t="shared" si="7"/>
        <v>4.9481592225548585</v>
      </c>
      <c r="J77" s="4">
        <f t="shared" si="7"/>
        <v>6.3565265343499915</v>
      </c>
    </row>
    <row r="78" spans="4:10" x14ac:dyDescent="0.3">
      <c r="H78" t="s">
        <v>29</v>
      </c>
      <c r="I78" s="4">
        <f t="shared" si="7"/>
        <v>0.39996201044892538</v>
      </c>
      <c r="J78" s="4">
        <f t="shared" si="7"/>
        <v>25.178113983568473</v>
      </c>
    </row>
    <row r="79" spans="4:10" x14ac:dyDescent="0.3">
      <c r="H79" t="s">
        <v>30</v>
      </c>
      <c r="I79" s="4">
        <f t="shared" si="7"/>
        <v>2.0426613677978187</v>
      </c>
      <c r="J79" s="4">
        <f t="shared" si="7"/>
        <v>36.542741076204138</v>
      </c>
    </row>
    <row r="80" spans="4:10" x14ac:dyDescent="0.3">
      <c r="H80" t="s">
        <v>31</v>
      </c>
      <c r="I80" s="4">
        <f t="shared" si="7"/>
        <v>2.1084212404427891</v>
      </c>
      <c r="J80" s="4">
        <f t="shared" si="7"/>
        <v>14.796002644830599</v>
      </c>
    </row>
    <row r="81" spans="8:10" x14ac:dyDescent="0.3">
      <c r="H81" t="s">
        <v>32</v>
      </c>
      <c r="I81" s="4">
        <f t="shared" si="7"/>
        <v>0.8557281265344413</v>
      </c>
      <c r="J81" s="4">
        <f t="shared" si="7"/>
        <v>21.331095100875388</v>
      </c>
    </row>
    <row r="82" spans="8:10" x14ac:dyDescent="0.3">
      <c r="H82" t="s">
        <v>33</v>
      </c>
      <c r="I82" s="4">
        <f t="shared" ref="I82:J82" si="8">ABS((B30-E30)/B30)*100</f>
        <v>0.91848194078134882</v>
      </c>
      <c r="J82" s="4">
        <f t="shared" si="8"/>
        <v>36.712451531946485</v>
      </c>
    </row>
    <row r="84" spans="8:10" x14ac:dyDescent="0.3">
      <c r="H84" t="s">
        <v>77</v>
      </c>
      <c r="I84" s="4">
        <f>AVERAGE(I64:I82)</f>
        <v>1.937514630117023</v>
      </c>
      <c r="J84" s="4">
        <f>AVERAGE(J65:J82)</f>
        <v>21.422891506765616</v>
      </c>
    </row>
  </sheetData>
  <hyperlinks>
    <hyperlink ref="G1" location="Overview!A1" display="Overview!A1" xr:uid="{51236D31-5B65-4C86-9669-A8C0AAB58D0D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9D7E4-3D60-4690-9722-2E48608066FB}">
  <dimension ref="A1:L84"/>
  <sheetViews>
    <sheetView workbookViewId="0">
      <selection activeCell="G1" sqref="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1</v>
      </c>
      <c r="G4" s="7" t="s">
        <v>66</v>
      </c>
      <c r="H4" s="7"/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6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26.405473976024812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3067.5457700000002</v>
      </c>
      <c r="L12">
        <v>-2927.7513789720902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23.51623525497418</v>
      </c>
      <c r="F13" s="4">
        <f t="shared" si="1"/>
        <v>6.1975456615501772</v>
      </c>
      <c r="H13" t="s">
        <v>35</v>
      </c>
      <c r="I13">
        <v>32</v>
      </c>
      <c r="J13" t="s">
        <v>38</v>
      </c>
      <c r="K13">
        <v>1360.762029</v>
      </c>
      <c r="L13">
        <v>-1156.5669834284599</v>
      </c>
    </row>
    <row r="14" spans="1:12" x14ac:dyDescent="0.3">
      <c r="A14" s="3" t="s">
        <v>93</v>
      </c>
      <c r="B14">
        <v>22.61</v>
      </c>
      <c r="C14">
        <v>3.21</v>
      </c>
      <c r="E14" s="5">
        <f t="shared" si="0"/>
        <v>22.960994890341517</v>
      </c>
      <c r="F14" s="4">
        <f>(L14/I14-$L$12/$I$12)*2625.4995</f>
        <v>7.3375331311503276</v>
      </c>
      <c r="H14" t="s">
        <v>94</v>
      </c>
      <c r="I14">
        <v>96</v>
      </c>
      <c r="J14" t="s">
        <v>44</v>
      </c>
      <c r="K14">
        <v>4181.0034999999998</v>
      </c>
      <c r="L14">
        <v>-3469.65926724675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18.048538211307946</v>
      </c>
      <c r="F15" s="4">
        <f t="shared" si="1"/>
        <v>13.988875174677178</v>
      </c>
      <c r="H15" t="s">
        <v>34</v>
      </c>
      <c r="I15">
        <v>48</v>
      </c>
      <c r="J15" t="s">
        <v>37</v>
      </c>
      <c r="K15">
        <v>2659.4951590000001</v>
      </c>
      <c r="L15">
        <v>-1734.70803222216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17.360689797912602</v>
      </c>
      <c r="F16" s="4">
        <f t="shared" si="1"/>
        <v>17.50428958445714</v>
      </c>
      <c r="H16" t="s">
        <v>39</v>
      </c>
      <c r="I16">
        <v>80</v>
      </c>
      <c r="J16" t="s">
        <v>38</v>
      </c>
      <c r="K16">
        <v>4608.1118280000001</v>
      </c>
      <c r="L16">
        <v>-2891.0729376470999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15.109272729803704</v>
      </c>
      <c r="F17" s="4">
        <f t="shared" si="1"/>
        <v>17.493346899646443</v>
      </c>
      <c r="H17" t="s">
        <v>40</v>
      </c>
      <c r="I17">
        <v>64</v>
      </c>
      <c r="J17" t="s">
        <v>38</v>
      </c>
      <c r="K17">
        <v>4235.8094359999996</v>
      </c>
      <c r="L17">
        <v>-2312.85861686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18.256566758839298</v>
      </c>
      <c r="F18" s="4">
        <f t="shared" si="1"/>
        <v>13.350341485789286</v>
      </c>
      <c r="H18" t="s">
        <v>41</v>
      </c>
      <c r="I18">
        <v>96</v>
      </c>
      <c r="J18" t="s">
        <v>42</v>
      </c>
      <c r="K18">
        <v>5258.3818890000002</v>
      </c>
      <c r="L18">
        <v>-3469.43941209079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14.892604458840561</v>
      </c>
      <c r="F19" s="4">
        <f t="shared" si="1"/>
        <v>19.849368319482302</v>
      </c>
      <c r="H19" t="s">
        <v>40</v>
      </c>
      <c r="I19">
        <v>36</v>
      </c>
      <c r="J19" t="s">
        <v>37</v>
      </c>
      <c r="K19">
        <v>2417.3072010000001</v>
      </c>
      <c r="L19">
        <v>-1300.9506669800301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13.081280612233344</v>
      </c>
      <c r="F20" s="4">
        <f t="shared" si="1"/>
        <v>20.140422988369789</v>
      </c>
      <c r="H20" t="s">
        <v>40</v>
      </c>
      <c r="I20">
        <v>192</v>
      </c>
      <c r="J20" t="s">
        <v>43</v>
      </c>
      <c r="K20">
        <v>14677.462068999999</v>
      </c>
      <c r="L20">
        <v>-6938.3822727069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18.099032125675691</v>
      </c>
      <c r="F21" s="4">
        <f t="shared" si="1"/>
        <v>14.609296242930704</v>
      </c>
      <c r="H21" t="s">
        <v>34</v>
      </c>
      <c r="I21">
        <v>72</v>
      </c>
      <c r="J21" t="s">
        <v>42</v>
      </c>
      <c r="K21">
        <v>3978.1132769999999</v>
      </c>
      <c r="L21">
        <v>-2602.0450343071798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16.684637598579986</v>
      </c>
      <c r="F22" s="4">
        <f t="shared" si="1"/>
        <v>16.051428487765325</v>
      </c>
      <c r="H22" t="s">
        <v>34</v>
      </c>
      <c r="I22">
        <v>64</v>
      </c>
      <c r="J22" t="s">
        <v>44</v>
      </c>
      <c r="K22">
        <v>3835.863957</v>
      </c>
      <c r="L22">
        <v>-2312.8937655158502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14.796016595605234</v>
      </c>
      <c r="F23" s="4">
        <f t="shared" si="1"/>
        <v>19.867726189633284</v>
      </c>
      <c r="H23" t="s">
        <v>40</v>
      </c>
      <c r="I23">
        <v>64</v>
      </c>
      <c r="J23" t="s">
        <v>38</v>
      </c>
      <c r="K23">
        <v>4325.4885249999998</v>
      </c>
      <c r="L23">
        <v>-2312.8007382450701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15.825977241687356</v>
      </c>
      <c r="F24" s="4">
        <f t="shared" si="1"/>
        <v>17.213403130317491</v>
      </c>
      <c r="H24" t="s">
        <v>45</v>
      </c>
      <c r="I24">
        <v>128</v>
      </c>
      <c r="J24" t="s">
        <v>42</v>
      </c>
      <c r="K24">
        <v>8087.9681579999997</v>
      </c>
      <c r="L24">
        <v>-4625.7308817144003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14.316906837431858</v>
      </c>
      <c r="F25" s="4">
        <f t="shared" si="1"/>
        <v>20.308455641844816</v>
      </c>
      <c r="H25" t="s">
        <v>40</v>
      </c>
      <c r="I25">
        <v>34</v>
      </c>
      <c r="J25" t="s">
        <v>37</v>
      </c>
      <c r="K25">
        <v>2374.8146430000002</v>
      </c>
      <c r="L25">
        <v>-1228.6696847829701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17.139463024176319</v>
      </c>
      <c r="F26" s="4">
        <f t="shared" si="1"/>
        <v>14.933626248145028</v>
      </c>
      <c r="H26" t="s">
        <v>40</v>
      </c>
      <c r="I26">
        <v>96</v>
      </c>
      <c r="J26" t="s">
        <v>38</v>
      </c>
      <c r="K26">
        <v>5601.1089650000004</v>
      </c>
      <c r="L26">
        <v>-3469.3815201212101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17.840327760851391</v>
      </c>
      <c r="F27" s="4">
        <f t="shared" si="1"/>
        <v>13.325146410674019</v>
      </c>
      <c r="H27" t="s">
        <v>40</v>
      </c>
      <c r="I27">
        <v>96</v>
      </c>
      <c r="J27" t="s">
        <v>44</v>
      </c>
      <c r="K27">
        <v>5381.0670570000002</v>
      </c>
      <c r="L27">
        <v>-3469.4403333353798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19.354842654230033</v>
      </c>
      <c r="F28" s="4">
        <f t="shared" si="1"/>
        <v>10.978428476765979</v>
      </c>
      <c r="H28" t="s">
        <v>41</v>
      </c>
      <c r="I28">
        <v>168</v>
      </c>
      <c r="J28" t="s">
        <v>44</v>
      </c>
      <c r="K28">
        <v>8679.9982309999996</v>
      </c>
      <c r="L28">
        <v>-6071.6707447111203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15.837891859709831</v>
      </c>
      <c r="F29" s="4">
        <f t="shared" si="1"/>
        <v>17.73087718862762</v>
      </c>
      <c r="H29" t="s">
        <v>40</v>
      </c>
      <c r="I29">
        <v>72</v>
      </c>
      <c r="J29" t="s">
        <v>37</v>
      </c>
      <c r="K29">
        <v>4546.0595789999998</v>
      </c>
      <c r="L29">
        <v>-2601.9594300905001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16.426093455577032</v>
      </c>
      <c r="F30" s="4">
        <f t="shared" si="1"/>
        <v>17.459972391803515</v>
      </c>
      <c r="H30" t="s">
        <v>40</v>
      </c>
      <c r="I30">
        <v>64</v>
      </c>
      <c r="J30" t="s">
        <v>44</v>
      </c>
      <c r="K30">
        <v>3896.2398560000001</v>
      </c>
      <c r="L30">
        <v>-2312.85943040748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-0.11452602397518774</v>
      </c>
      <c r="F37" s="5"/>
      <c r="I37" s="5">
        <f t="shared" ref="I37:J55" si="2">ABS(E37)</f>
        <v>0.11452602397518774</v>
      </c>
      <c r="J37" s="5"/>
    </row>
    <row r="38" spans="4:10" x14ac:dyDescent="0.3">
      <c r="D38" s="3" t="s">
        <v>11</v>
      </c>
      <c r="E38" s="5">
        <f>E13-B13</f>
        <v>0.14623525497417944</v>
      </c>
      <c r="F38" s="4">
        <f>F13-C13</f>
        <v>3.3975456615501773</v>
      </c>
      <c r="I38" s="5">
        <f t="shared" si="2"/>
        <v>0.14623525497417944</v>
      </c>
      <c r="J38" s="4">
        <f t="shared" si="2"/>
        <v>3.3975456615501773</v>
      </c>
    </row>
    <row r="39" spans="4:10" x14ac:dyDescent="0.3">
      <c r="D39" s="3" t="s">
        <v>93</v>
      </c>
      <c r="E39" s="5">
        <f>E14-B14</f>
        <v>0.35099489034151787</v>
      </c>
      <c r="F39" s="4">
        <f>F14-C14</f>
        <v>4.1275331311503276</v>
      </c>
      <c r="I39" s="5">
        <f t="shared" ref="I39" si="3">ABS(E39)</f>
        <v>0.35099489034151787</v>
      </c>
      <c r="J39" s="4">
        <f t="shared" ref="J39" si="4">ABS(F39)</f>
        <v>4.1275331311503276</v>
      </c>
    </row>
    <row r="40" spans="4:10" x14ac:dyDescent="0.3">
      <c r="D40" t="s">
        <v>18</v>
      </c>
      <c r="E40" s="5">
        <f t="shared" ref="E40:F52" si="5">E15-B15</f>
        <v>0.24853821130794529</v>
      </c>
      <c r="F40" s="4">
        <f t="shared" si="5"/>
        <v>6.7888751746771776</v>
      </c>
      <c r="I40" s="5">
        <f t="shared" si="2"/>
        <v>0.24853821130794529</v>
      </c>
      <c r="J40" s="4">
        <f t="shared" si="2"/>
        <v>6.7888751746771776</v>
      </c>
    </row>
    <row r="41" spans="4:10" x14ac:dyDescent="0.3">
      <c r="D41" t="s">
        <v>20</v>
      </c>
      <c r="E41" s="5">
        <f t="shared" si="5"/>
        <v>7.0689797912603325E-2</v>
      </c>
      <c r="F41" s="4">
        <f t="shared" si="5"/>
        <v>6.6042895844571401</v>
      </c>
      <c r="I41" s="5">
        <f t="shared" si="2"/>
        <v>7.0689797912603325E-2</v>
      </c>
      <c r="J41" s="4">
        <f t="shared" si="2"/>
        <v>6.6042895844571401</v>
      </c>
    </row>
    <row r="42" spans="4:10" x14ac:dyDescent="0.3">
      <c r="D42" t="s">
        <v>19</v>
      </c>
      <c r="E42" s="5">
        <f t="shared" si="5"/>
        <v>-0.49072727019629525</v>
      </c>
      <c r="F42" s="4">
        <f t="shared" si="5"/>
        <v>8.1933468996464427</v>
      </c>
      <c r="I42" s="5">
        <f t="shared" si="2"/>
        <v>0.49072727019629525</v>
      </c>
      <c r="J42" s="4">
        <f t="shared" si="2"/>
        <v>8.1933468996464427</v>
      </c>
    </row>
    <row r="43" spans="4:10" x14ac:dyDescent="0.3">
      <c r="D43" t="s">
        <v>21</v>
      </c>
      <c r="E43" s="5">
        <f t="shared" si="5"/>
        <v>-2.3433241160702778E-2</v>
      </c>
      <c r="F43" s="4">
        <f t="shared" si="5"/>
        <v>4.5503414857892857</v>
      </c>
      <c r="I43" s="5">
        <f t="shared" si="2"/>
        <v>2.3433241160702778E-2</v>
      </c>
      <c r="J43" s="4">
        <f t="shared" si="2"/>
        <v>4.5503414857892857</v>
      </c>
    </row>
    <row r="44" spans="4:10" x14ac:dyDescent="0.3">
      <c r="D44" t="s">
        <v>22</v>
      </c>
      <c r="E44" s="5">
        <f t="shared" si="5"/>
        <v>-0.50739554115943974</v>
      </c>
      <c r="F44" s="4">
        <f t="shared" si="5"/>
        <v>8.4493683194823017</v>
      </c>
      <c r="I44" s="5">
        <f t="shared" si="2"/>
        <v>0.50739554115943974</v>
      </c>
      <c r="J44" s="4">
        <f t="shared" si="2"/>
        <v>8.4493683194823017</v>
      </c>
    </row>
    <row r="45" spans="4:10" x14ac:dyDescent="0.3">
      <c r="D45" t="s">
        <v>23</v>
      </c>
      <c r="E45" s="5">
        <f t="shared" si="5"/>
        <v>-0.3687193877666548</v>
      </c>
      <c r="F45" s="4">
        <f t="shared" si="5"/>
        <v>6.5404229883697891</v>
      </c>
      <c r="I45" s="5">
        <f t="shared" si="2"/>
        <v>0.3687193877666548</v>
      </c>
      <c r="J45" s="4">
        <f t="shared" si="2"/>
        <v>6.5404229883697891</v>
      </c>
    </row>
    <row r="46" spans="4:10" x14ac:dyDescent="0.3">
      <c r="D46" t="s">
        <v>24</v>
      </c>
      <c r="E46" s="5">
        <f t="shared" si="5"/>
        <v>-0.3309678743243083</v>
      </c>
      <c r="F46" s="4">
        <f t="shared" si="5"/>
        <v>8.009296242930704</v>
      </c>
      <c r="I46" s="5">
        <f t="shared" si="2"/>
        <v>0.3309678743243083</v>
      </c>
      <c r="J46" s="4">
        <f t="shared" si="2"/>
        <v>8.009296242930704</v>
      </c>
    </row>
    <row r="47" spans="4:10" x14ac:dyDescent="0.3">
      <c r="D47" t="s">
        <v>25</v>
      </c>
      <c r="E47" s="5">
        <f t="shared" si="5"/>
        <v>-0.34536240142001517</v>
      </c>
      <c r="F47" s="4">
        <f t="shared" si="5"/>
        <v>6.0514284877653246</v>
      </c>
      <c r="I47" s="5">
        <f t="shared" si="2"/>
        <v>0.34536240142001517</v>
      </c>
      <c r="J47" s="4">
        <f t="shared" si="2"/>
        <v>6.0514284877653246</v>
      </c>
    </row>
    <row r="48" spans="4:10" x14ac:dyDescent="0.3">
      <c r="D48" t="s">
        <v>26</v>
      </c>
      <c r="E48" s="5">
        <f t="shared" si="5"/>
        <v>-0.56398340439476513</v>
      </c>
      <c r="F48" s="4">
        <f t="shared" si="5"/>
        <v>5.4677261896332841</v>
      </c>
      <c r="I48" s="5">
        <f t="shared" si="2"/>
        <v>0.56398340439476513</v>
      </c>
      <c r="J48" s="4">
        <f t="shared" si="2"/>
        <v>5.4677261896332841</v>
      </c>
    </row>
    <row r="49" spans="4:10" x14ac:dyDescent="0.3">
      <c r="D49" t="s">
        <v>27</v>
      </c>
      <c r="E49" s="5">
        <f t="shared" si="5"/>
        <v>-0.43402275831264525</v>
      </c>
      <c r="F49" s="4">
        <f t="shared" si="5"/>
        <v>7.1134031303174918</v>
      </c>
      <c r="I49" s="5">
        <f t="shared" si="2"/>
        <v>0.43402275831264525</v>
      </c>
      <c r="J49" s="4">
        <f t="shared" si="2"/>
        <v>7.1134031303174918</v>
      </c>
    </row>
    <row r="50" spans="4:10" x14ac:dyDescent="0.3">
      <c r="D50" t="s">
        <v>28</v>
      </c>
      <c r="E50" s="5">
        <f t="shared" si="5"/>
        <v>0.11690683743185915</v>
      </c>
      <c r="F50" s="4">
        <f t="shared" si="5"/>
        <v>6.4084556418448155</v>
      </c>
      <c r="I50" s="5">
        <f t="shared" si="2"/>
        <v>0.11690683743185915</v>
      </c>
      <c r="J50" s="4">
        <f t="shared" si="2"/>
        <v>6.4084556418448155</v>
      </c>
    </row>
    <row r="51" spans="4:10" x14ac:dyDescent="0.3">
      <c r="D51" t="s">
        <v>29</v>
      </c>
      <c r="E51" s="5">
        <f t="shared" si="5"/>
        <v>-0.66053697582368187</v>
      </c>
      <c r="F51" s="4">
        <f t="shared" si="5"/>
        <v>6.7336262481450291</v>
      </c>
      <c r="I51" s="5">
        <f t="shared" si="2"/>
        <v>0.66053697582368187</v>
      </c>
      <c r="J51" s="4">
        <f t="shared" si="2"/>
        <v>6.7336262481450291</v>
      </c>
    </row>
    <row r="52" spans="4:10" x14ac:dyDescent="0.3">
      <c r="D52" t="s">
        <v>30</v>
      </c>
      <c r="E52" s="5">
        <f t="shared" si="5"/>
        <v>-0.12967223914860782</v>
      </c>
      <c r="F52" s="4">
        <f t="shared" si="5"/>
        <v>6.5251464106740196</v>
      </c>
      <c r="I52" s="5">
        <f t="shared" si="2"/>
        <v>0.12967223914860782</v>
      </c>
      <c r="J52" s="4">
        <f t="shared" si="2"/>
        <v>6.5251464106740196</v>
      </c>
    </row>
    <row r="53" spans="4:10" x14ac:dyDescent="0.3">
      <c r="D53" t="s">
        <v>31</v>
      </c>
      <c r="E53" s="5">
        <f>E28-B28</f>
        <v>-3.5157345769967208E-2</v>
      </c>
      <c r="F53" s="4">
        <f>F28-C28</f>
        <v>2.2784284767659795</v>
      </c>
      <c r="I53" s="5">
        <f t="shared" si="2"/>
        <v>3.5157345769967208E-2</v>
      </c>
      <c r="J53" s="4">
        <f t="shared" si="2"/>
        <v>2.2784284767659795</v>
      </c>
    </row>
    <row r="54" spans="4:10" x14ac:dyDescent="0.3">
      <c r="D54" t="s">
        <v>32</v>
      </c>
      <c r="E54" s="5">
        <f t="shared" ref="E54:F55" si="6">E29-B29</f>
        <v>-0.6721081402901703</v>
      </c>
      <c r="F54" s="4">
        <f t="shared" si="6"/>
        <v>7.3308771886276194</v>
      </c>
      <c r="I54" s="5">
        <f t="shared" si="2"/>
        <v>0.6721081402901703</v>
      </c>
      <c r="J54" s="4">
        <f t="shared" si="2"/>
        <v>7.3308771886276194</v>
      </c>
    </row>
    <row r="55" spans="4:10" x14ac:dyDescent="0.3">
      <c r="D55" t="s">
        <v>33</v>
      </c>
      <c r="E55" s="5">
        <f t="shared" si="6"/>
        <v>-0.40390654442296636</v>
      </c>
      <c r="F55" s="4">
        <f t="shared" si="6"/>
        <v>8.2599723918035153</v>
      </c>
      <c r="I55" s="5">
        <f t="shared" si="2"/>
        <v>0.40390654442296636</v>
      </c>
      <c r="J55" s="4">
        <f t="shared" si="2"/>
        <v>8.2599723918035153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-0.21827127137880539</v>
      </c>
      <c r="F57" s="5">
        <f>AVERAGE(F38:F55)</f>
        <v>6.2683379807572468</v>
      </c>
      <c r="H57" t="s">
        <v>54</v>
      </c>
      <c r="I57" s="5">
        <f>AVERAGE(I37:I55)</f>
        <v>0.31652021790176382</v>
      </c>
      <c r="J57" s="5">
        <f>AVERAGE(J38:J55)</f>
        <v>6.2683379807572468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0.43184775254595675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0.6257392168343151</v>
      </c>
      <c r="J65" s="4">
        <f>ABS((C13-F13)/C13)*100</f>
        <v>121.3409164839349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1.552387838750632</v>
      </c>
      <c r="J66" s="4">
        <f>ABS((C14-F14)/C14)*100</f>
        <v>128.58358664019713</v>
      </c>
    </row>
    <row r="67" spans="4:10" x14ac:dyDescent="0.3">
      <c r="E67" s="5"/>
      <c r="F67" s="5"/>
      <c r="H67" t="s">
        <v>18</v>
      </c>
      <c r="I67" s="4">
        <f t="shared" ref="I67:J81" si="7">ABS((B15-E15)/B15)*100</f>
        <v>1.3962820859996925</v>
      </c>
      <c r="J67" s="4">
        <f t="shared" si="7"/>
        <v>94.289932981627473</v>
      </c>
    </row>
    <row r="68" spans="4:10" x14ac:dyDescent="0.3">
      <c r="E68" s="5"/>
      <c r="F68" s="5"/>
      <c r="H68" t="s">
        <v>20</v>
      </c>
      <c r="I68" s="4">
        <f t="shared" si="7"/>
        <v>0.40884787688029689</v>
      </c>
      <c r="J68" s="4">
        <f t="shared" si="7"/>
        <v>60.589812701441645</v>
      </c>
    </row>
    <row r="69" spans="4:10" x14ac:dyDescent="0.3">
      <c r="E69" s="5"/>
      <c r="F69" s="5"/>
      <c r="H69" t="s">
        <v>19</v>
      </c>
      <c r="I69" s="4">
        <f t="shared" si="7"/>
        <v>3.1456876294634313</v>
      </c>
      <c r="J69" s="4">
        <f t="shared" si="7"/>
        <v>88.100504297273574</v>
      </c>
    </row>
    <row r="70" spans="4:10" x14ac:dyDescent="0.3">
      <c r="E70" s="5"/>
      <c r="F70" s="5"/>
      <c r="H70" t="s">
        <v>21</v>
      </c>
      <c r="I70" s="4">
        <f t="shared" si="7"/>
        <v>0.12819059715920555</v>
      </c>
      <c r="J70" s="4">
        <f t="shared" si="7"/>
        <v>51.708425974878246</v>
      </c>
    </row>
    <row r="71" spans="4:10" x14ac:dyDescent="0.3">
      <c r="H71" t="s">
        <v>22</v>
      </c>
      <c r="I71" s="4">
        <f t="shared" si="7"/>
        <v>3.2947762412950632</v>
      </c>
      <c r="J71" s="4">
        <f t="shared" si="7"/>
        <v>74.117265960371071</v>
      </c>
    </row>
    <row r="72" spans="4:10" x14ac:dyDescent="0.3">
      <c r="E72" s="5"/>
      <c r="F72" s="5"/>
      <c r="H72" t="s">
        <v>23</v>
      </c>
      <c r="I72" s="4">
        <f t="shared" si="7"/>
        <v>2.7414080874844227</v>
      </c>
      <c r="J72" s="4">
        <f t="shared" si="7"/>
        <v>48.091345502719044</v>
      </c>
    </row>
    <row r="73" spans="4:10" x14ac:dyDescent="0.3">
      <c r="H73" t="s">
        <v>24</v>
      </c>
      <c r="I73" s="4">
        <f t="shared" si="7"/>
        <v>1.7958104955198495</v>
      </c>
      <c r="J73" s="4">
        <f t="shared" si="7"/>
        <v>121.35297337773794</v>
      </c>
    </row>
    <row r="74" spans="4:10" x14ac:dyDescent="0.3">
      <c r="H74" t="s">
        <v>25</v>
      </c>
      <c r="I74" s="4">
        <f t="shared" si="7"/>
        <v>2.0279647763946871</v>
      </c>
      <c r="J74" s="4">
        <f t="shared" si="7"/>
        <v>60.514284877653246</v>
      </c>
    </row>
    <row r="75" spans="4:10" x14ac:dyDescent="0.3">
      <c r="H75" t="s">
        <v>26</v>
      </c>
      <c r="I75" s="4">
        <f t="shared" si="7"/>
        <v>3.6717669556950856</v>
      </c>
      <c r="J75" s="4">
        <f t="shared" si="7"/>
        <v>37.970320761342244</v>
      </c>
    </row>
    <row r="76" spans="4:10" x14ac:dyDescent="0.3">
      <c r="H76" t="s">
        <v>27</v>
      </c>
      <c r="I76" s="4">
        <f t="shared" si="7"/>
        <v>2.6692666562893308</v>
      </c>
      <c r="J76" s="4">
        <f t="shared" si="7"/>
        <v>70.429733963539519</v>
      </c>
    </row>
    <row r="77" spans="4:10" x14ac:dyDescent="0.3">
      <c r="H77" t="s">
        <v>28</v>
      </c>
      <c r="I77" s="4">
        <f t="shared" si="7"/>
        <v>0.82328758754830389</v>
      </c>
      <c r="J77" s="4">
        <f t="shared" si="7"/>
        <v>46.103997423343998</v>
      </c>
    </row>
    <row r="78" spans="4:10" x14ac:dyDescent="0.3">
      <c r="H78" t="s">
        <v>29</v>
      </c>
      <c r="I78" s="4">
        <f t="shared" si="7"/>
        <v>3.710881886649898</v>
      </c>
      <c r="J78" s="4">
        <f t="shared" si="7"/>
        <v>82.117393270061328</v>
      </c>
    </row>
    <row r="79" spans="4:10" x14ac:dyDescent="0.3">
      <c r="H79" t="s">
        <v>30</v>
      </c>
      <c r="I79" s="4">
        <f t="shared" si="7"/>
        <v>0.72160400193994334</v>
      </c>
      <c r="J79" s="4">
        <f t="shared" si="7"/>
        <v>95.958035451088534</v>
      </c>
    </row>
    <row r="80" spans="4:10" x14ac:dyDescent="0.3">
      <c r="H80" t="s">
        <v>31</v>
      </c>
      <c r="I80" s="4">
        <f t="shared" si="7"/>
        <v>0.18131689412051163</v>
      </c>
      <c r="J80" s="4">
        <f t="shared" si="7"/>
        <v>26.188833066275631</v>
      </c>
    </row>
    <row r="81" spans="8:10" x14ac:dyDescent="0.3">
      <c r="H81" t="s">
        <v>32</v>
      </c>
      <c r="I81" s="4">
        <f t="shared" si="7"/>
        <v>4.070915446942279</v>
      </c>
      <c r="J81" s="4">
        <f t="shared" si="7"/>
        <v>70.489203736804029</v>
      </c>
    </row>
    <row r="82" spans="8:10" x14ac:dyDescent="0.3">
      <c r="H82" t="s">
        <v>33</v>
      </c>
      <c r="I82" s="4">
        <f t="shared" ref="I82:J82" si="8">ABS((B30-E30)/B30)*100</f>
        <v>2.3999200500473346</v>
      </c>
      <c r="J82" s="4">
        <f t="shared" si="8"/>
        <v>89.782308606559951</v>
      </c>
    </row>
    <row r="84" spans="8:10" x14ac:dyDescent="0.3">
      <c r="H84" t="s">
        <v>77</v>
      </c>
      <c r="I84" s="4">
        <f>AVERAGE(I64:I82)</f>
        <v>1.8841001093452756</v>
      </c>
      <c r="J84" s="4">
        <f>AVERAGE(J65:J82)</f>
        <v>75.984937504269425</v>
      </c>
    </row>
  </sheetData>
  <hyperlinks>
    <hyperlink ref="G1" location="Overview!A1" display="Overview!A1" xr:uid="{981BFED7-7CEA-4CAB-9EAE-4093C4940EE5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4925B-556C-4045-9110-A3B9C734DC1B}">
  <dimension ref="A1:L84"/>
  <sheetViews>
    <sheetView workbookViewId="0">
      <selection activeCell="G1" sqref="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1</v>
      </c>
      <c r="G4" s="7" t="s">
        <v>56</v>
      </c>
      <c r="H4" s="7"/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" si="0">I12/K12*1000</f>
        <v>26.234272055937115</v>
      </c>
      <c r="F12" s="4">
        <f t="shared" ref="F12" si="1">(L12/I12-$L$12/$I$12)*2625.4995</f>
        <v>0</v>
      </c>
      <c r="H12" t="s">
        <v>46</v>
      </c>
      <c r="I12">
        <v>81</v>
      </c>
      <c r="J12" t="s">
        <v>37</v>
      </c>
      <c r="K12">
        <v>3087.56423</v>
      </c>
      <c r="L12">
        <v>-2930.52752218872</v>
      </c>
    </row>
    <row r="13" spans="1:12" x14ac:dyDescent="0.3">
      <c r="A13" s="3" t="s">
        <v>11</v>
      </c>
      <c r="B13">
        <v>23.37</v>
      </c>
      <c r="C13">
        <v>2.8</v>
      </c>
      <c r="E13" s="5">
        <f>I13/K13*1000</f>
        <v>23.840672712738751</v>
      </c>
      <c r="F13" s="4">
        <f>(L13/I13-$L$12/$I$12)*2625.4995</f>
        <v>2.7951072897855798</v>
      </c>
      <c r="H13" t="s">
        <v>35</v>
      </c>
      <c r="I13">
        <v>32</v>
      </c>
      <c r="J13" t="s">
        <v>38</v>
      </c>
      <c r="K13">
        <v>1342.2440039999999</v>
      </c>
      <c r="L13">
        <v>-1157.70520081881</v>
      </c>
    </row>
    <row r="14" spans="1:12" x14ac:dyDescent="0.3">
      <c r="A14" s="3" t="s">
        <v>93</v>
      </c>
      <c r="B14">
        <v>22.61</v>
      </c>
      <c r="C14">
        <v>3.21</v>
      </c>
      <c r="E14" s="5">
        <f>I14/K14*1000</f>
        <v>22.887537703391853</v>
      </c>
      <c r="F14" s="4">
        <f>(L14/I14-$L$12/$I$12)*2625.4995</f>
        <v>3.7298529076590046</v>
      </c>
      <c r="H14" t="s">
        <v>94</v>
      </c>
      <c r="I14">
        <v>96</v>
      </c>
      <c r="J14" t="s">
        <v>44</v>
      </c>
      <c r="K14">
        <v>4194.422364</v>
      </c>
      <c r="L14">
        <v>-3473.08142397751</v>
      </c>
    </row>
    <row r="15" spans="1:12" x14ac:dyDescent="0.3">
      <c r="A15" t="s">
        <v>18</v>
      </c>
      <c r="B15">
        <v>17.8</v>
      </c>
      <c r="C15">
        <v>7.2</v>
      </c>
      <c r="E15" s="5">
        <f t="shared" ref="E15:E30" si="2">I15/K15*1000</f>
        <v>17.976681987388766</v>
      </c>
      <c r="F15" s="4">
        <f t="shared" ref="F15:F30" si="3">(L15/I15-$L$12/$I$12)*2625.4995</f>
        <v>9.0208821445143776</v>
      </c>
      <c r="H15" t="s">
        <v>34</v>
      </c>
      <c r="I15">
        <v>48</v>
      </c>
      <c r="J15" t="s">
        <v>37</v>
      </c>
      <c r="K15">
        <v>2670.1256680000001</v>
      </c>
      <c r="L15">
        <v>-1736.4439801465401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2"/>
        <v>17.612483140145045</v>
      </c>
      <c r="F16" s="4">
        <f t="shared" si="3"/>
        <v>11.865930943261631</v>
      </c>
      <c r="H16" t="s">
        <v>39</v>
      </c>
      <c r="I16">
        <v>80</v>
      </c>
      <c r="J16" t="s">
        <v>38</v>
      </c>
      <c r="K16">
        <v>4542.2328790000001</v>
      </c>
      <c r="L16">
        <v>-2893.9866104909502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2"/>
        <v>15.264134146454108</v>
      </c>
      <c r="F17" s="4">
        <f t="shared" si="3"/>
        <v>12.320324798215932</v>
      </c>
      <c r="H17" t="s">
        <v>40</v>
      </c>
      <c r="I17">
        <v>64</v>
      </c>
      <c r="J17" t="s">
        <v>38</v>
      </c>
      <c r="K17">
        <v>4192.8352690000002</v>
      </c>
      <c r="L17">
        <v>-2315.1782119455102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2"/>
        <v>18.262045231523039</v>
      </c>
      <c r="F18" s="4">
        <f t="shared" si="3"/>
        <v>9.0053022281068706</v>
      </c>
      <c r="H18" t="s">
        <v>41</v>
      </c>
      <c r="I18">
        <v>96</v>
      </c>
      <c r="J18" t="s">
        <v>42</v>
      </c>
      <c r="K18">
        <v>5256.8044149999996</v>
      </c>
      <c r="L18">
        <v>-3472.8885299644799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2"/>
        <v>14.973122371910282</v>
      </c>
      <c r="F19" s="4">
        <f t="shared" si="3"/>
        <v>13.626173505879787</v>
      </c>
      <c r="H19" t="s">
        <v>40</v>
      </c>
      <c r="I19">
        <v>36</v>
      </c>
      <c r="J19" t="s">
        <v>37</v>
      </c>
      <c r="K19">
        <v>2404.3081400000001</v>
      </c>
      <c r="L19">
        <v>-1302.26983884421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2"/>
        <v>13.171686623776353</v>
      </c>
      <c r="F20" s="4">
        <f t="shared" si="3"/>
        <v>13.91997812616528</v>
      </c>
      <c r="H20" t="s">
        <v>40</v>
      </c>
      <c r="I20">
        <v>192</v>
      </c>
      <c r="J20" t="s">
        <v>43</v>
      </c>
      <c r="K20">
        <v>14576.720923000001</v>
      </c>
      <c r="L20">
        <v>-6945.4176548814903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2"/>
        <v>18.247430675655803</v>
      </c>
      <c r="F21" s="4">
        <f t="shared" si="3"/>
        <v>10.096314794624085</v>
      </c>
      <c r="H21" t="s">
        <v>34</v>
      </c>
      <c r="I21">
        <v>72</v>
      </c>
      <c r="J21" t="s">
        <v>42</v>
      </c>
      <c r="K21">
        <v>3945.7609830000001</v>
      </c>
      <c r="L21">
        <v>-2604.6364782504502</v>
      </c>
    </row>
    <row r="22" spans="1:12" x14ac:dyDescent="0.3">
      <c r="A22" t="s">
        <v>25</v>
      </c>
      <c r="B22">
        <v>17.03</v>
      </c>
      <c r="C22">
        <v>10</v>
      </c>
      <c r="E22" s="5">
        <f t="shared" si="2"/>
        <v>16.738952096372209</v>
      </c>
      <c r="F22" s="4">
        <f t="shared" si="3"/>
        <v>11.096413194438806</v>
      </c>
      <c r="H22" t="s">
        <v>34</v>
      </c>
      <c r="I22">
        <v>64</v>
      </c>
      <c r="J22" t="s">
        <v>44</v>
      </c>
      <c r="K22">
        <v>3823.4173580000001</v>
      </c>
      <c r="L22">
        <v>-2315.2080463989701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2"/>
        <v>14.892574860375161</v>
      </c>
      <c r="F23" s="4">
        <f t="shared" si="3"/>
        <v>14.497508881161412</v>
      </c>
      <c r="H23" t="s">
        <v>40</v>
      </c>
      <c r="I23">
        <v>64</v>
      </c>
      <c r="J23" t="s">
        <v>38</v>
      </c>
      <c r="K23">
        <v>4297.4435649999996</v>
      </c>
      <c r="L23">
        <v>-2315.12514022285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2"/>
        <v>16.020975969451371</v>
      </c>
      <c r="F24" s="4">
        <f t="shared" si="3"/>
        <v>11.703398328076032</v>
      </c>
      <c r="H24" t="s">
        <v>45</v>
      </c>
      <c r="I24">
        <v>128</v>
      </c>
      <c r="J24" t="s">
        <v>42</v>
      </c>
      <c r="K24">
        <v>7989.5257469999997</v>
      </c>
      <c r="L24">
        <v>-4630.3865006776196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2"/>
        <v>14.418823331455789</v>
      </c>
      <c r="F25" s="4">
        <f t="shared" si="3"/>
        <v>14.200215592739879</v>
      </c>
      <c r="H25" t="s">
        <v>40</v>
      </c>
      <c r="I25">
        <v>34</v>
      </c>
      <c r="J25" t="s">
        <v>37</v>
      </c>
      <c r="K25">
        <v>2358.0287530000001</v>
      </c>
      <c r="L25">
        <v>-1229.9140806667299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2"/>
        <v>17.205694351079035</v>
      </c>
      <c r="F26" s="4">
        <f t="shared" si="3"/>
        <v>10.172515458837028</v>
      </c>
      <c r="H26" t="s">
        <v>40</v>
      </c>
      <c r="I26">
        <v>96</v>
      </c>
      <c r="J26" t="s">
        <v>38</v>
      </c>
      <c r="K26">
        <v>5579.5481449999997</v>
      </c>
      <c r="L26">
        <v>-3472.8458514303002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2"/>
        <v>17.845686666553696</v>
      </c>
      <c r="F27" s="4">
        <f t="shared" si="3"/>
        <v>9.0333483560825698</v>
      </c>
      <c r="H27" t="s">
        <v>40</v>
      </c>
      <c r="I27">
        <v>96</v>
      </c>
      <c r="J27" t="s">
        <v>44</v>
      </c>
      <c r="K27">
        <v>5379.4511689999999</v>
      </c>
      <c r="L27">
        <v>-3472.8875044726501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2"/>
        <v>19.386313275959093</v>
      </c>
      <c r="F28" s="4">
        <f t="shared" si="3"/>
        <v>7.0066156320702673</v>
      </c>
      <c r="H28" t="s">
        <v>41</v>
      </c>
      <c r="I28">
        <v>168</v>
      </c>
      <c r="J28" t="s">
        <v>44</v>
      </c>
      <c r="K28">
        <v>8665.9076229999991</v>
      </c>
      <c r="L28">
        <v>-6077.6828190440401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2"/>
        <v>15.875275852927407</v>
      </c>
      <c r="F29" s="4">
        <f t="shared" si="3"/>
        <v>12.54500016209184</v>
      </c>
      <c r="H29" t="s">
        <v>40</v>
      </c>
      <c r="I29">
        <v>72</v>
      </c>
      <c r="J29" t="s">
        <v>37</v>
      </c>
      <c r="K29">
        <v>4535.3542619999998</v>
      </c>
      <c r="L29">
        <v>-2604.5693270868501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2"/>
        <v>16.547446357717821</v>
      </c>
      <c r="F30" s="4">
        <f t="shared" si="3"/>
        <v>12.224273248838461</v>
      </c>
      <c r="H30" t="s">
        <v>40</v>
      </c>
      <c r="I30">
        <v>64</v>
      </c>
      <c r="J30" t="s">
        <v>44</v>
      </c>
      <c r="K30">
        <v>3867.6662620000002</v>
      </c>
      <c r="L30">
        <v>-2315.18055332823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-0.28572794406288438</v>
      </c>
      <c r="F37" s="5"/>
      <c r="I37" s="5">
        <f t="shared" ref="I37:I55" si="4">ABS(E37)</f>
        <v>0.28572794406288438</v>
      </c>
      <c r="J37" s="5"/>
    </row>
    <row r="38" spans="4:10" x14ac:dyDescent="0.3">
      <c r="D38" s="3" t="s">
        <v>11</v>
      </c>
      <c r="E38" s="5">
        <f>E13-B13</f>
        <v>0.47067271273875022</v>
      </c>
      <c r="F38" s="4">
        <f>F13-C13</f>
        <v>-4.8927102144200596E-3</v>
      </c>
      <c r="I38" s="5">
        <f t="shared" si="4"/>
        <v>0.47067271273875022</v>
      </c>
      <c r="J38" s="4">
        <f t="shared" ref="J38:J55" si="5">ABS(F38)</f>
        <v>4.8927102144200596E-3</v>
      </c>
    </row>
    <row r="39" spans="4:10" x14ac:dyDescent="0.3">
      <c r="D39" s="3" t="s">
        <v>93</v>
      </c>
      <c r="E39" s="5">
        <f>E14-B14</f>
        <v>0.2775377033918538</v>
      </c>
      <c r="F39" s="4">
        <f>F14-C14</f>
        <v>0.5198529076590046</v>
      </c>
      <c r="I39" s="5">
        <f t="shared" ref="I39" si="6">ABS(E39)</f>
        <v>0.2775377033918538</v>
      </c>
      <c r="J39" s="4">
        <f t="shared" ref="J39" si="7">ABS(F39)</f>
        <v>0.5198529076590046</v>
      </c>
    </row>
    <row r="40" spans="4:10" x14ac:dyDescent="0.3">
      <c r="D40" t="s">
        <v>18</v>
      </c>
      <c r="E40" s="5">
        <f t="shared" ref="E40:F40" si="8">E15-B15</f>
        <v>0.17668198738876484</v>
      </c>
      <c r="F40" s="4">
        <f t="shared" si="8"/>
        <v>1.8208821445143775</v>
      </c>
      <c r="I40" s="5">
        <f t="shared" si="4"/>
        <v>0.17668198738876484</v>
      </c>
      <c r="J40" s="4">
        <f t="shared" si="5"/>
        <v>1.8208821445143775</v>
      </c>
    </row>
    <row r="41" spans="4:10" x14ac:dyDescent="0.3">
      <c r="D41" t="s">
        <v>20</v>
      </c>
      <c r="E41" s="5">
        <f t="shared" ref="E41:F41" si="9">E16-B16</f>
        <v>0.32248314014504587</v>
      </c>
      <c r="F41" s="4">
        <f t="shared" si="9"/>
        <v>0.96593094326163076</v>
      </c>
      <c r="I41" s="5">
        <f t="shared" si="4"/>
        <v>0.32248314014504587</v>
      </c>
      <c r="J41" s="4">
        <f t="shared" si="5"/>
        <v>0.96593094326163076</v>
      </c>
    </row>
    <row r="42" spans="4:10" x14ac:dyDescent="0.3">
      <c r="D42" t="s">
        <v>19</v>
      </c>
      <c r="E42" s="5">
        <f t="shared" ref="E42:F42" si="10">E17-B17</f>
        <v>-0.33586585354589182</v>
      </c>
      <c r="F42" s="4">
        <f t="shared" si="10"/>
        <v>3.0203247982159311</v>
      </c>
      <c r="I42" s="5">
        <f t="shared" si="4"/>
        <v>0.33586585354589182</v>
      </c>
      <c r="J42" s="4">
        <f t="shared" si="5"/>
        <v>3.0203247982159311</v>
      </c>
    </row>
    <row r="43" spans="4:10" x14ac:dyDescent="0.3">
      <c r="D43" t="s">
        <v>21</v>
      </c>
      <c r="E43" s="5">
        <f t="shared" ref="E43:F43" si="11">E18-B18</f>
        <v>-1.7954768476961647E-2</v>
      </c>
      <c r="F43" s="4">
        <f t="shared" si="11"/>
        <v>0.20530222810686993</v>
      </c>
      <c r="I43" s="5">
        <f t="shared" si="4"/>
        <v>1.7954768476961647E-2</v>
      </c>
      <c r="J43" s="4">
        <f t="shared" si="5"/>
        <v>0.20530222810686993</v>
      </c>
    </row>
    <row r="44" spans="4:10" x14ac:dyDescent="0.3">
      <c r="D44" t="s">
        <v>22</v>
      </c>
      <c r="E44" s="5">
        <f t="shared" ref="E44:F44" si="12">E19-B19</f>
        <v>-0.42687762808971819</v>
      </c>
      <c r="F44" s="4">
        <f t="shared" si="12"/>
        <v>2.2261735058797871</v>
      </c>
      <c r="I44" s="5">
        <f t="shared" si="4"/>
        <v>0.42687762808971819</v>
      </c>
      <c r="J44" s="4">
        <f t="shared" si="5"/>
        <v>2.2261735058797871</v>
      </c>
    </row>
    <row r="45" spans="4:10" x14ac:dyDescent="0.3">
      <c r="D45" t="s">
        <v>23</v>
      </c>
      <c r="E45" s="5">
        <f t="shared" ref="E45:F45" si="13">E20-B20</f>
        <v>-0.27831337622364671</v>
      </c>
      <c r="F45" s="4">
        <f t="shared" si="13"/>
        <v>0.31997812616527987</v>
      </c>
      <c r="I45" s="5">
        <f t="shared" si="4"/>
        <v>0.27831337622364671</v>
      </c>
      <c r="J45" s="4">
        <f t="shared" si="5"/>
        <v>0.31997812616527987</v>
      </c>
    </row>
    <row r="46" spans="4:10" x14ac:dyDescent="0.3">
      <c r="D46" t="s">
        <v>24</v>
      </c>
      <c r="E46" s="5">
        <f t="shared" ref="E46:F46" si="14">E21-B21</f>
        <v>-0.18256932434419681</v>
      </c>
      <c r="F46" s="4">
        <f t="shared" si="14"/>
        <v>3.4963147946240856</v>
      </c>
      <c r="I46" s="5">
        <f t="shared" si="4"/>
        <v>0.18256932434419681</v>
      </c>
      <c r="J46" s="4">
        <f t="shared" si="5"/>
        <v>3.4963147946240856</v>
      </c>
    </row>
    <row r="47" spans="4:10" x14ac:dyDescent="0.3">
      <c r="D47" t="s">
        <v>25</v>
      </c>
      <c r="E47" s="5">
        <f t="shared" ref="E47:F47" si="15">E22-B22</f>
        <v>-0.29104790362779198</v>
      </c>
      <c r="F47" s="4">
        <f t="shared" si="15"/>
        <v>1.0964131944388065</v>
      </c>
      <c r="I47" s="5">
        <f t="shared" si="4"/>
        <v>0.29104790362779198</v>
      </c>
      <c r="J47" s="4">
        <f t="shared" si="5"/>
        <v>1.0964131944388065</v>
      </c>
    </row>
    <row r="48" spans="4:10" x14ac:dyDescent="0.3">
      <c r="D48" t="s">
        <v>26</v>
      </c>
      <c r="E48" s="5">
        <f t="shared" ref="E48:F48" si="16">E23-B23</f>
        <v>-0.46742513962483834</v>
      </c>
      <c r="F48" s="4">
        <f t="shared" si="16"/>
        <v>9.7508881161411765E-2</v>
      </c>
      <c r="I48" s="5">
        <f t="shared" si="4"/>
        <v>0.46742513962483834</v>
      </c>
      <c r="J48" s="4">
        <f t="shared" si="5"/>
        <v>9.7508881161411765E-2</v>
      </c>
    </row>
    <row r="49" spans="4:10" x14ac:dyDescent="0.3">
      <c r="D49" t="s">
        <v>27</v>
      </c>
      <c r="E49" s="5">
        <f t="shared" ref="E49:F49" si="17">E24-B24</f>
        <v>-0.23902403054863086</v>
      </c>
      <c r="F49" s="4">
        <f t="shared" si="17"/>
        <v>1.6033983280760324</v>
      </c>
      <c r="I49" s="5">
        <f t="shared" si="4"/>
        <v>0.23902403054863086</v>
      </c>
      <c r="J49" s="4">
        <f t="shared" si="5"/>
        <v>1.6033983280760324</v>
      </c>
    </row>
    <row r="50" spans="4:10" x14ac:dyDescent="0.3">
      <c r="D50" t="s">
        <v>28</v>
      </c>
      <c r="E50" s="5">
        <f t="shared" ref="E50:F50" si="18">E25-B25</f>
        <v>0.21882333145578947</v>
      </c>
      <c r="F50" s="4">
        <f t="shared" si="18"/>
        <v>0.30021559273987819</v>
      </c>
      <c r="I50" s="5">
        <f t="shared" si="4"/>
        <v>0.21882333145578947</v>
      </c>
      <c r="J50" s="4">
        <f t="shared" si="5"/>
        <v>0.30021559273987819</v>
      </c>
    </row>
    <row r="51" spans="4:10" x14ac:dyDescent="0.3">
      <c r="D51" t="s">
        <v>29</v>
      </c>
      <c r="E51" s="5">
        <f t="shared" ref="E51:F51" si="19">E26-B26</f>
        <v>-0.59430564892096527</v>
      </c>
      <c r="F51" s="4">
        <f t="shared" si="19"/>
        <v>1.9725154588370284</v>
      </c>
      <c r="I51" s="5">
        <f t="shared" si="4"/>
        <v>0.59430564892096527</v>
      </c>
      <c r="J51" s="4">
        <f t="shared" si="5"/>
        <v>1.9725154588370284</v>
      </c>
    </row>
    <row r="52" spans="4:10" x14ac:dyDescent="0.3">
      <c r="D52" t="s">
        <v>30</v>
      </c>
      <c r="E52" s="5">
        <f t="shared" ref="E52:F52" si="20">E27-B27</f>
        <v>-0.12431333344630247</v>
      </c>
      <c r="F52" s="4">
        <f t="shared" si="20"/>
        <v>2.23334835608257</v>
      </c>
      <c r="I52" s="5">
        <f t="shared" si="4"/>
        <v>0.12431333344630247</v>
      </c>
      <c r="J52" s="4">
        <f t="shared" si="5"/>
        <v>2.23334835608257</v>
      </c>
    </row>
    <row r="53" spans="4:10" x14ac:dyDescent="0.3">
      <c r="D53" t="s">
        <v>31</v>
      </c>
      <c r="E53" s="5">
        <f>E28-B28</f>
        <v>-3.6867240409073077E-3</v>
      </c>
      <c r="F53" s="4">
        <f>F28-C28</f>
        <v>-1.693384367929732</v>
      </c>
      <c r="I53" s="5">
        <f t="shared" si="4"/>
        <v>3.6867240409073077E-3</v>
      </c>
      <c r="J53" s="4">
        <f t="shared" si="5"/>
        <v>1.693384367929732</v>
      </c>
    </row>
    <row r="54" spans="4:10" x14ac:dyDescent="0.3">
      <c r="D54" t="s">
        <v>32</v>
      </c>
      <c r="E54" s="5">
        <f t="shared" ref="E54:E55" si="21">E29-B29</f>
        <v>-0.63472414707259439</v>
      </c>
      <c r="F54" s="4">
        <f t="shared" ref="F54:F55" si="22">F29-C29</f>
        <v>2.14500016209184</v>
      </c>
      <c r="I54" s="5">
        <f t="shared" si="4"/>
        <v>0.63472414707259439</v>
      </c>
      <c r="J54" s="4">
        <f t="shared" si="5"/>
        <v>2.14500016209184</v>
      </c>
    </row>
    <row r="55" spans="4:10" x14ac:dyDescent="0.3">
      <c r="D55" t="s">
        <v>33</v>
      </c>
      <c r="E55" s="5">
        <f t="shared" si="21"/>
        <v>-0.28255364228217772</v>
      </c>
      <c r="F55" s="4">
        <f t="shared" si="22"/>
        <v>3.0242732488384618</v>
      </c>
      <c r="I55" s="5">
        <f t="shared" si="4"/>
        <v>0.28255364228217772</v>
      </c>
      <c r="J55" s="4">
        <f t="shared" si="5"/>
        <v>3.0242732488384618</v>
      </c>
    </row>
    <row r="56" spans="4:10" x14ac:dyDescent="0.3">
      <c r="E56" s="5"/>
      <c r="F56" s="4"/>
      <c r="I56" s="5"/>
      <c r="J56" s="4"/>
    </row>
    <row r="57" spans="4:10" x14ac:dyDescent="0.3">
      <c r="D57" t="s">
        <v>52</v>
      </c>
      <c r="E57" s="5">
        <f>AVERAGE(E37:E55)</f>
        <v>-0.1420100310098581</v>
      </c>
      <c r="F57" s="5">
        <f>AVERAGE(F38:F55)</f>
        <v>1.297175310697158</v>
      </c>
      <c r="H57" t="s">
        <v>54</v>
      </c>
      <c r="I57" s="5">
        <f>AVERAGE(I37:I55)</f>
        <v>0.29634675470672167</v>
      </c>
      <c r="J57" s="5">
        <f>AVERAGE(J38:J55)</f>
        <v>1.4858727638242859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1.0774055205991115</v>
      </c>
      <c r="J64" s="4"/>
    </row>
    <row r="65" spans="4:10" x14ac:dyDescent="0.3">
      <c r="H65" s="3" t="s">
        <v>11</v>
      </c>
      <c r="I65" s="4">
        <f>ABS((B13-E13)/B13)*100</f>
        <v>2.0140039056001293</v>
      </c>
      <c r="J65" s="4">
        <f>ABS((C13-F13)/C13)*100</f>
        <v>0.17473965051500215</v>
      </c>
    </row>
    <row r="66" spans="4:10" x14ac:dyDescent="0.3">
      <c r="D66" s="3"/>
      <c r="E66" s="5"/>
      <c r="F66" s="5"/>
      <c r="H66" t="s">
        <v>93</v>
      </c>
      <c r="I66" s="4">
        <f>ABS((B14-E14)/B14)*100</f>
        <v>1.2274997938604768</v>
      </c>
      <c r="J66" s="4">
        <f>ABS((C14-F14)/C14)*100</f>
        <v>16.194794631121638</v>
      </c>
    </row>
    <row r="67" spans="4:10" x14ac:dyDescent="0.3">
      <c r="E67" s="5"/>
      <c r="F67" s="5"/>
      <c r="H67" t="s">
        <v>18</v>
      </c>
      <c r="I67" s="4">
        <f t="shared" ref="I67:I81" si="23">ABS((B15-E15)/B15)*100</f>
        <v>0.99259543476834178</v>
      </c>
      <c r="J67" s="4">
        <f t="shared" ref="J67:J81" si="24">ABS((C15-F15)/C15)*100</f>
        <v>25.290029784921909</v>
      </c>
    </row>
    <row r="68" spans="4:10" x14ac:dyDescent="0.3">
      <c r="E68" s="5"/>
      <c r="F68" s="5"/>
      <c r="H68" t="s">
        <v>20</v>
      </c>
      <c r="I68" s="4">
        <f t="shared" si="23"/>
        <v>1.8651425109603579</v>
      </c>
      <c r="J68" s="4">
        <f t="shared" si="24"/>
        <v>8.8617517730424833</v>
      </c>
    </row>
    <row r="69" spans="4:10" x14ac:dyDescent="0.3">
      <c r="E69" s="5"/>
      <c r="F69" s="5"/>
      <c r="H69" t="s">
        <v>19</v>
      </c>
      <c r="I69" s="4">
        <f t="shared" si="23"/>
        <v>2.1529862406787936</v>
      </c>
      <c r="J69" s="4">
        <f t="shared" si="24"/>
        <v>32.476610733504636</v>
      </c>
    </row>
    <row r="70" spans="4:10" x14ac:dyDescent="0.3">
      <c r="E70" s="5"/>
      <c r="F70" s="5"/>
      <c r="H70" t="s">
        <v>21</v>
      </c>
      <c r="I70" s="4">
        <f t="shared" si="23"/>
        <v>9.8220834119046196E-2</v>
      </c>
      <c r="J70" s="4">
        <f t="shared" si="24"/>
        <v>2.3329798648507944</v>
      </c>
    </row>
    <row r="71" spans="4:10" x14ac:dyDescent="0.3">
      <c r="H71" t="s">
        <v>22</v>
      </c>
      <c r="I71" s="4">
        <f t="shared" si="23"/>
        <v>2.7719326499332348</v>
      </c>
      <c r="J71" s="4">
        <f t="shared" si="24"/>
        <v>19.527837770875326</v>
      </c>
    </row>
    <row r="72" spans="4:10" x14ac:dyDescent="0.3">
      <c r="E72" s="5"/>
      <c r="F72" s="5"/>
      <c r="H72" t="s">
        <v>23</v>
      </c>
      <c r="I72" s="4">
        <f t="shared" si="23"/>
        <v>2.0692444328895667</v>
      </c>
      <c r="J72" s="4">
        <f t="shared" si="24"/>
        <v>2.3527803394505873</v>
      </c>
    </row>
    <row r="73" spans="4:10" x14ac:dyDescent="0.3">
      <c r="H73" t="s">
        <v>24</v>
      </c>
      <c r="I73" s="4">
        <f t="shared" si="23"/>
        <v>0.9906094646999285</v>
      </c>
      <c r="J73" s="4">
        <f t="shared" si="24"/>
        <v>52.97446658521342</v>
      </c>
    </row>
    <row r="74" spans="4:10" x14ac:dyDescent="0.3">
      <c r="H74" t="s">
        <v>25</v>
      </c>
      <c r="I74" s="4">
        <f t="shared" si="23"/>
        <v>1.7090305556535055</v>
      </c>
      <c r="J74" s="4">
        <f t="shared" si="24"/>
        <v>10.964131944388065</v>
      </c>
    </row>
    <row r="75" spans="4:10" x14ac:dyDescent="0.3">
      <c r="H75" t="s">
        <v>26</v>
      </c>
      <c r="I75" s="4">
        <f t="shared" si="23"/>
        <v>3.0431324194325411</v>
      </c>
      <c r="J75" s="4">
        <f t="shared" si="24"/>
        <v>0.67714500806535949</v>
      </c>
    </row>
    <row r="76" spans="4:10" x14ac:dyDescent="0.3">
      <c r="H76" t="s">
        <v>27</v>
      </c>
      <c r="I76" s="4">
        <f t="shared" si="23"/>
        <v>1.4700124879989598</v>
      </c>
      <c r="J76" s="4">
        <f t="shared" si="24"/>
        <v>15.875230971049827</v>
      </c>
    </row>
    <row r="77" spans="4:10" x14ac:dyDescent="0.3">
      <c r="H77" t="s">
        <v>28</v>
      </c>
      <c r="I77" s="4">
        <f t="shared" si="23"/>
        <v>1.5410093764492216</v>
      </c>
      <c r="J77" s="4">
        <f t="shared" si="24"/>
        <v>2.1598244082005622</v>
      </c>
    </row>
    <row r="78" spans="4:10" x14ac:dyDescent="0.3">
      <c r="H78" t="s">
        <v>29</v>
      </c>
      <c r="I78" s="4">
        <f t="shared" si="23"/>
        <v>3.3387957804548609</v>
      </c>
      <c r="J78" s="4">
        <f t="shared" si="24"/>
        <v>24.055066571183275</v>
      </c>
    </row>
    <row r="79" spans="4:10" x14ac:dyDescent="0.3">
      <c r="H79" t="s">
        <v>30</v>
      </c>
      <c r="I79" s="4">
        <f t="shared" si="23"/>
        <v>0.69178260125933488</v>
      </c>
      <c r="J79" s="4">
        <f t="shared" si="24"/>
        <v>32.843358177684856</v>
      </c>
    </row>
    <row r="80" spans="4:10" x14ac:dyDescent="0.3">
      <c r="H80" t="s">
        <v>31</v>
      </c>
      <c r="I80" s="4">
        <f t="shared" si="23"/>
        <v>1.9013532959810769E-2</v>
      </c>
      <c r="J80" s="4">
        <f t="shared" si="24"/>
        <v>19.464188137123358</v>
      </c>
    </row>
    <row r="81" spans="8:10" x14ac:dyDescent="0.3">
      <c r="H81" t="s">
        <v>32</v>
      </c>
      <c r="I81" s="4">
        <f t="shared" si="23"/>
        <v>3.8444830228503593</v>
      </c>
      <c r="J81" s="4">
        <f t="shared" si="24"/>
        <v>20.625001558575384</v>
      </c>
    </row>
    <row r="82" spans="8:10" x14ac:dyDescent="0.3">
      <c r="H82" t="s">
        <v>33</v>
      </c>
      <c r="I82" s="4">
        <f t="shared" ref="I82:J82" si="25">ABS((B30-E30)/B30)*100</f>
        <v>1.6788689380996895</v>
      </c>
      <c r="J82" s="4">
        <f t="shared" si="25"/>
        <v>32.87253531346154</v>
      </c>
    </row>
    <row r="84" spans="8:10" x14ac:dyDescent="0.3">
      <c r="H84" t="s">
        <v>77</v>
      </c>
      <c r="I84" s="4">
        <f>AVERAGE(I64:I82)</f>
        <v>1.715566815961435</v>
      </c>
      <c r="J84" s="4">
        <f>AVERAGE(J65:J82)</f>
        <v>17.762359623512666</v>
      </c>
    </row>
  </sheetData>
  <hyperlinks>
    <hyperlink ref="G1" location="Overview!A1" display="Overview!A1" xr:uid="{97F5D8C8-B9FC-48A7-BAE4-83A62A172E09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E1957-5D3B-430F-ABCA-7D0FF628DF3F}">
  <dimension ref="A1:L84"/>
  <sheetViews>
    <sheetView workbookViewId="0">
      <selection activeCell="G1" sqref="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1</v>
      </c>
      <c r="G4" s="7" t="s">
        <v>66</v>
      </c>
      <c r="H4" s="7"/>
    </row>
    <row r="5" spans="1:12" x14ac:dyDescent="0.3">
      <c r="G5" t="s">
        <v>103</v>
      </c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26.398429310663882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3068.3643729999999</v>
      </c>
      <c r="L12">
        <v>-2927.1180766799398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23.515522027676212</v>
      </c>
      <c r="F13" s="4">
        <f t="shared" si="1"/>
        <v>5.8016842413191645</v>
      </c>
      <c r="H13" t="s">
        <v>35</v>
      </c>
      <c r="I13">
        <v>32</v>
      </c>
      <c r="J13" t="s">
        <v>38</v>
      </c>
      <c r="K13">
        <v>1360.8033009999999</v>
      </c>
      <c r="L13">
        <v>-1156.3216147514499</v>
      </c>
    </row>
    <row r="14" spans="1:12" x14ac:dyDescent="0.3">
      <c r="A14" s="3" t="s">
        <v>93</v>
      </c>
      <c r="B14">
        <v>22.61</v>
      </c>
      <c r="C14">
        <v>3.21</v>
      </c>
      <c r="E14" s="5">
        <f t="shared" si="0"/>
        <v>22.92893041757128</v>
      </c>
      <c r="F14" s="4">
        <f>(L14/I14-$L$12/$I$12)*2625.4995</f>
        <v>6.8761865067660759</v>
      </c>
      <c r="H14" t="s">
        <v>94</v>
      </c>
      <c r="I14">
        <v>96</v>
      </c>
      <c r="J14" t="s">
        <v>44</v>
      </c>
      <c r="K14">
        <v>4186.8503350000001</v>
      </c>
      <c r="L14">
        <v>-3468.92555564756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17.877550253680166</v>
      </c>
      <c r="F15" s="4">
        <f t="shared" si="1"/>
        <v>12.982293156669554</v>
      </c>
      <c r="H15" t="s">
        <v>34</v>
      </c>
      <c r="I15">
        <v>48</v>
      </c>
      <c r="J15" t="s">
        <v>37</v>
      </c>
      <c r="K15">
        <v>2684.9316220000001</v>
      </c>
      <c r="L15">
        <v>-1734.3511445444001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17.374720418921466</v>
      </c>
      <c r="F16" s="4">
        <f t="shared" si="1"/>
        <v>16.288623927037253</v>
      </c>
      <c r="H16" t="s">
        <v>39</v>
      </c>
      <c r="I16">
        <v>80</v>
      </c>
      <c r="J16" t="s">
        <v>38</v>
      </c>
      <c r="K16">
        <v>4604.3906360000001</v>
      </c>
      <c r="L16">
        <v>-2890.4844957113701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15.1253556019255</v>
      </c>
      <c r="F17" s="4">
        <f t="shared" si="1"/>
        <v>16.258836357982215</v>
      </c>
      <c r="H17" t="s">
        <v>40</v>
      </c>
      <c r="I17">
        <v>64</v>
      </c>
      <c r="J17" t="s">
        <v>38</v>
      </c>
      <c r="K17">
        <v>4231.3054769999999</v>
      </c>
      <c r="L17">
        <v>-2312.38832268023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18.190154964105378</v>
      </c>
      <c r="F18" s="4">
        <f t="shared" si="1"/>
        <v>12.462287976642669</v>
      </c>
      <c r="H18" t="s">
        <v>41</v>
      </c>
      <c r="I18">
        <v>96</v>
      </c>
      <c r="J18" t="s">
        <v>42</v>
      </c>
      <c r="K18">
        <v>5277.5801080000001</v>
      </c>
      <c r="L18">
        <v>-3468.7213028030601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14.909405383690864</v>
      </c>
      <c r="F19" s="4">
        <f t="shared" si="1"/>
        <v>18.439814450572019</v>
      </c>
      <c r="H19" t="s">
        <v>40</v>
      </c>
      <c r="I19">
        <v>36</v>
      </c>
      <c r="J19" t="s">
        <v>37</v>
      </c>
      <c r="K19">
        <v>2414.583216</v>
      </c>
      <c r="L19">
        <v>-1300.6885266413999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13.096798240365759</v>
      </c>
      <c r="F20" s="4">
        <f t="shared" si="1"/>
        <v>18.652194616593558</v>
      </c>
      <c r="H20" t="s">
        <v>40</v>
      </c>
      <c r="I20">
        <v>192</v>
      </c>
      <c r="J20" t="s">
        <v>43</v>
      </c>
      <c r="K20">
        <v>14660.071604999999</v>
      </c>
      <c r="L20">
        <v>-6936.9899442840097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18.073379393317289</v>
      </c>
      <c r="F21" s="4">
        <f t="shared" si="1"/>
        <v>13.570296761037694</v>
      </c>
      <c r="H21" t="s">
        <v>34</v>
      </c>
      <c r="I21">
        <v>72</v>
      </c>
      <c r="J21" t="s">
        <v>42</v>
      </c>
      <c r="K21">
        <v>3983.7596739999999</v>
      </c>
      <c r="L21">
        <v>-2601.5105917861001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16.699761301205132</v>
      </c>
      <c r="F22" s="4">
        <f t="shared" si="1"/>
        <v>14.831902248549872</v>
      </c>
      <c r="H22" t="s">
        <v>34</v>
      </c>
      <c r="I22">
        <v>64</v>
      </c>
      <c r="J22" t="s">
        <v>44</v>
      </c>
      <c r="K22">
        <v>3832.3901070000002</v>
      </c>
      <c r="L22">
        <v>-2312.4231060740199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14.815818442471613</v>
      </c>
      <c r="F23" s="4">
        <f t="shared" si="1"/>
        <v>18.582186314559905</v>
      </c>
      <c r="H23" t="s">
        <v>40</v>
      </c>
      <c r="I23">
        <v>64</v>
      </c>
      <c r="J23" t="s">
        <v>38</v>
      </c>
      <c r="K23">
        <v>4319.7073620000001</v>
      </c>
      <c r="L23">
        <v>-2312.3316879723502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15.896956419308571</v>
      </c>
      <c r="F24" s="4">
        <f t="shared" si="1"/>
        <v>15.846425355063653</v>
      </c>
      <c r="H24" t="s">
        <v>45</v>
      </c>
      <c r="I24">
        <v>128</v>
      </c>
      <c r="J24" t="s">
        <v>42</v>
      </c>
      <c r="K24">
        <v>8051.8557529999998</v>
      </c>
      <c r="L24">
        <v>-4624.7967514805996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14.33300631708199</v>
      </c>
      <c r="F25" s="4">
        <f t="shared" si="1"/>
        <v>18.894907608716853</v>
      </c>
      <c r="H25" t="s">
        <v>40</v>
      </c>
      <c r="I25">
        <v>34</v>
      </c>
      <c r="J25" t="s">
        <v>37</v>
      </c>
      <c r="K25">
        <v>2372.147144</v>
      </c>
      <c r="L25">
        <v>-1228.42215952058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17.13140585651821</v>
      </c>
      <c r="F26" s="4">
        <f t="shared" si="1"/>
        <v>13.877523281616291</v>
      </c>
      <c r="H26" t="s">
        <v>40</v>
      </c>
      <c r="I26">
        <v>96</v>
      </c>
      <c r="J26" t="s">
        <v>38</v>
      </c>
      <c r="K26">
        <v>5603.743254</v>
      </c>
      <c r="L26">
        <v>-3468.6695554729699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17.78650472961716</v>
      </c>
      <c r="F27" s="4">
        <f t="shared" si="1"/>
        <v>12.326769899341583</v>
      </c>
      <c r="H27" t="s">
        <v>40</v>
      </c>
      <c r="I27">
        <v>96</v>
      </c>
      <c r="J27" t="s">
        <v>44</v>
      </c>
      <c r="K27">
        <v>5397.3504890000004</v>
      </c>
      <c r="L27">
        <v>-3468.7262579498502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19.227328128883514</v>
      </c>
      <c r="F28" s="4">
        <f t="shared" si="1"/>
        <v>10.220236343111861</v>
      </c>
      <c r="H28" t="s">
        <v>41</v>
      </c>
      <c r="I28">
        <v>168</v>
      </c>
      <c r="J28" t="s">
        <v>44</v>
      </c>
      <c r="K28">
        <v>8737.5634759999994</v>
      </c>
      <c r="L28">
        <v>-6070.4057439107501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15.925356164032456</v>
      </c>
      <c r="F29" s="4">
        <f t="shared" si="1"/>
        <v>16.385406957826802</v>
      </c>
      <c r="H29" t="s">
        <v>40</v>
      </c>
      <c r="I29">
        <v>72</v>
      </c>
      <c r="J29" t="s">
        <v>37</v>
      </c>
      <c r="K29">
        <v>4521.0919780000004</v>
      </c>
      <c r="L29">
        <v>-2601.4333920250001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16.44163271995728</v>
      </c>
      <c r="F30" s="4">
        <f t="shared" si="1"/>
        <v>16.246557954408804</v>
      </c>
      <c r="H30" t="s">
        <v>40</v>
      </c>
      <c r="I30">
        <v>64</v>
      </c>
      <c r="J30" t="s">
        <v>44</v>
      </c>
      <c r="K30">
        <v>3892.5574539999998</v>
      </c>
      <c r="L30">
        <v>-2312.3886219824499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-0.12157068933611725</v>
      </c>
      <c r="F37" s="5"/>
      <c r="I37" s="5">
        <f t="shared" ref="I37:J55" si="2">ABS(E37)</f>
        <v>0.12157068933611725</v>
      </c>
      <c r="J37" s="5"/>
    </row>
    <row r="38" spans="4:10" x14ac:dyDescent="0.3">
      <c r="D38" s="3" t="s">
        <v>11</v>
      </c>
      <c r="E38" s="5">
        <f>E13-B13</f>
        <v>0.14552202767621125</v>
      </c>
      <c r="F38" s="4">
        <f>F13-C13</f>
        <v>3.0016842413191647</v>
      </c>
      <c r="I38" s="5">
        <f t="shared" si="2"/>
        <v>0.14552202767621125</v>
      </c>
      <c r="J38" s="4">
        <f t="shared" si="2"/>
        <v>3.0016842413191647</v>
      </c>
    </row>
    <row r="39" spans="4:10" x14ac:dyDescent="0.3">
      <c r="D39" s="3" t="s">
        <v>93</v>
      </c>
      <c r="E39" s="5">
        <f>E14-B14</f>
        <v>0.3189304175712806</v>
      </c>
      <c r="F39" s="4">
        <f>F14-C14</f>
        <v>3.6661865067660759</v>
      </c>
      <c r="I39" s="5">
        <f t="shared" si="2"/>
        <v>0.3189304175712806</v>
      </c>
      <c r="J39" s="4">
        <f t="shared" si="2"/>
        <v>3.6661865067660759</v>
      </c>
    </row>
    <row r="40" spans="4:10" x14ac:dyDescent="0.3">
      <c r="D40" t="s">
        <v>18</v>
      </c>
      <c r="E40" s="5">
        <f t="shared" ref="E40:F52" si="3">E15-B15</f>
        <v>7.7550253680165326E-2</v>
      </c>
      <c r="F40" s="4">
        <f t="shared" si="3"/>
        <v>5.7822931566695539</v>
      </c>
      <c r="I40" s="5">
        <f t="shared" si="2"/>
        <v>7.7550253680165326E-2</v>
      </c>
      <c r="J40" s="4">
        <f t="shared" si="2"/>
        <v>5.7822931566695539</v>
      </c>
    </row>
    <row r="41" spans="4:10" x14ac:dyDescent="0.3">
      <c r="D41" t="s">
        <v>20</v>
      </c>
      <c r="E41" s="5">
        <f t="shared" si="3"/>
        <v>8.47204189214672E-2</v>
      </c>
      <c r="F41" s="4">
        <f t="shared" si="3"/>
        <v>5.3886239270372531</v>
      </c>
      <c r="I41" s="5">
        <f t="shared" si="2"/>
        <v>8.47204189214672E-2</v>
      </c>
      <c r="J41" s="4">
        <f t="shared" si="2"/>
        <v>5.3886239270372531</v>
      </c>
    </row>
    <row r="42" spans="4:10" x14ac:dyDescent="0.3">
      <c r="D42" t="s">
        <v>19</v>
      </c>
      <c r="E42" s="5">
        <f t="shared" si="3"/>
        <v>-0.47464439807449921</v>
      </c>
      <c r="F42" s="4">
        <f t="shared" si="3"/>
        <v>6.9588363579822143</v>
      </c>
      <c r="I42" s="5">
        <f t="shared" si="2"/>
        <v>0.47464439807449921</v>
      </c>
      <c r="J42" s="4">
        <f t="shared" si="2"/>
        <v>6.9588363579822143</v>
      </c>
    </row>
    <row r="43" spans="4:10" x14ac:dyDescent="0.3">
      <c r="D43" t="s">
        <v>21</v>
      </c>
      <c r="E43" s="5">
        <f t="shared" si="3"/>
        <v>-8.9845035894622782E-2</v>
      </c>
      <c r="F43" s="4">
        <f t="shared" si="3"/>
        <v>3.6622879766426681</v>
      </c>
      <c r="I43" s="5">
        <f t="shared" si="2"/>
        <v>8.9845035894622782E-2</v>
      </c>
      <c r="J43" s="4">
        <f t="shared" si="2"/>
        <v>3.6622879766426681</v>
      </c>
    </row>
    <row r="44" spans="4:10" x14ac:dyDescent="0.3">
      <c r="D44" t="s">
        <v>22</v>
      </c>
      <c r="E44" s="5">
        <f t="shared" si="3"/>
        <v>-0.49059461630913681</v>
      </c>
      <c r="F44" s="4">
        <f t="shared" si="3"/>
        <v>7.0398144505720186</v>
      </c>
      <c r="I44" s="5">
        <f t="shared" si="2"/>
        <v>0.49059461630913681</v>
      </c>
      <c r="J44" s="4">
        <f t="shared" si="2"/>
        <v>7.0398144505720186</v>
      </c>
    </row>
    <row r="45" spans="4:10" x14ac:dyDescent="0.3">
      <c r="D45" t="s">
        <v>23</v>
      </c>
      <c r="E45" s="5">
        <f t="shared" si="3"/>
        <v>-0.35320175963424028</v>
      </c>
      <c r="F45" s="4">
        <f t="shared" si="3"/>
        <v>5.0521946165935585</v>
      </c>
      <c r="I45" s="5">
        <f t="shared" si="2"/>
        <v>0.35320175963424028</v>
      </c>
      <c r="J45" s="4">
        <f t="shared" si="2"/>
        <v>5.0521946165935585</v>
      </c>
    </row>
    <row r="46" spans="4:10" x14ac:dyDescent="0.3">
      <c r="D46" t="s">
        <v>24</v>
      </c>
      <c r="E46" s="5">
        <f t="shared" si="3"/>
        <v>-0.35662060668271067</v>
      </c>
      <c r="F46" s="4">
        <f t="shared" si="3"/>
        <v>6.9702967610376945</v>
      </c>
      <c r="I46" s="5">
        <f t="shared" si="2"/>
        <v>0.35662060668271067</v>
      </c>
      <c r="J46" s="4">
        <f t="shared" si="2"/>
        <v>6.9702967610376945</v>
      </c>
    </row>
    <row r="47" spans="4:10" x14ac:dyDescent="0.3">
      <c r="D47" t="s">
        <v>25</v>
      </c>
      <c r="E47" s="5">
        <f t="shared" si="3"/>
        <v>-0.33023869879486867</v>
      </c>
      <c r="F47" s="4">
        <f t="shared" si="3"/>
        <v>4.8319022485498717</v>
      </c>
      <c r="I47" s="5">
        <f t="shared" si="2"/>
        <v>0.33023869879486867</v>
      </c>
      <c r="J47" s="4">
        <f t="shared" si="2"/>
        <v>4.8319022485498717</v>
      </c>
    </row>
    <row r="48" spans="4:10" x14ac:dyDescent="0.3">
      <c r="D48" t="s">
        <v>26</v>
      </c>
      <c r="E48" s="5">
        <f t="shared" si="3"/>
        <v>-0.54418155752838615</v>
      </c>
      <c r="F48" s="4">
        <f t="shared" si="3"/>
        <v>4.182186314559905</v>
      </c>
      <c r="I48" s="5">
        <f t="shared" si="2"/>
        <v>0.54418155752838615</v>
      </c>
      <c r="J48" s="4">
        <f t="shared" si="2"/>
        <v>4.182186314559905</v>
      </c>
    </row>
    <row r="49" spans="4:10" x14ac:dyDescent="0.3">
      <c r="D49" t="s">
        <v>27</v>
      </c>
      <c r="E49" s="5">
        <f t="shared" si="3"/>
        <v>-0.36304358069143028</v>
      </c>
      <c r="F49" s="4">
        <f t="shared" si="3"/>
        <v>5.7464253550636535</v>
      </c>
      <c r="I49" s="5">
        <f t="shared" si="2"/>
        <v>0.36304358069143028</v>
      </c>
      <c r="J49" s="4">
        <f t="shared" si="2"/>
        <v>5.7464253550636535</v>
      </c>
    </row>
    <row r="50" spans="4:10" x14ac:dyDescent="0.3">
      <c r="D50" t="s">
        <v>28</v>
      </c>
      <c r="E50" s="5">
        <f t="shared" si="3"/>
        <v>0.13300631708199084</v>
      </c>
      <c r="F50" s="4">
        <f t="shared" si="3"/>
        <v>4.9949076087168525</v>
      </c>
      <c r="I50" s="5">
        <f t="shared" si="2"/>
        <v>0.13300631708199084</v>
      </c>
      <c r="J50" s="4">
        <f t="shared" si="2"/>
        <v>4.9949076087168525</v>
      </c>
    </row>
    <row r="51" spans="4:10" x14ac:dyDescent="0.3">
      <c r="D51" t="s">
        <v>29</v>
      </c>
      <c r="E51" s="5">
        <f t="shared" si="3"/>
        <v>-0.66859414348179058</v>
      </c>
      <c r="F51" s="4">
        <f t="shared" si="3"/>
        <v>5.6775232816162919</v>
      </c>
      <c r="I51" s="5">
        <f t="shared" si="2"/>
        <v>0.66859414348179058</v>
      </c>
      <c r="J51" s="4">
        <f t="shared" si="2"/>
        <v>5.6775232816162919</v>
      </c>
    </row>
    <row r="52" spans="4:10" x14ac:dyDescent="0.3">
      <c r="D52" t="s">
        <v>30</v>
      </c>
      <c r="E52" s="5">
        <f t="shared" si="3"/>
        <v>-0.18349527038283853</v>
      </c>
      <c r="F52" s="4">
        <f t="shared" si="3"/>
        <v>5.5267698993415832</v>
      </c>
      <c r="I52" s="5">
        <f t="shared" si="2"/>
        <v>0.18349527038283853</v>
      </c>
      <c r="J52" s="4">
        <f t="shared" si="2"/>
        <v>5.5267698993415832</v>
      </c>
    </row>
    <row r="53" spans="4:10" x14ac:dyDescent="0.3">
      <c r="D53" t="s">
        <v>31</v>
      </c>
      <c r="E53" s="5">
        <f>E28-B28</f>
        <v>-0.16267187111648695</v>
      </c>
      <c r="F53" s="4">
        <f>F28-C28</f>
        <v>1.5202363431118613</v>
      </c>
      <c r="I53" s="5">
        <f t="shared" si="2"/>
        <v>0.16267187111648695</v>
      </c>
      <c r="J53" s="4">
        <f t="shared" si="2"/>
        <v>1.5202363431118613</v>
      </c>
    </row>
    <row r="54" spans="4:10" x14ac:dyDescent="0.3">
      <c r="D54" t="s">
        <v>32</v>
      </c>
      <c r="E54" s="5">
        <f t="shared" ref="E54:F55" si="4">E29-B29</f>
        <v>-0.58464383596754566</v>
      </c>
      <c r="F54" s="4">
        <f t="shared" si="4"/>
        <v>5.9854069578268021</v>
      </c>
      <c r="I54" s="5">
        <f t="shared" si="2"/>
        <v>0.58464383596754566</v>
      </c>
      <c r="J54" s="4">
        <f t="shared" si="2"/>
        <v>5.9854069578268021</v>
      </c>
    </row>
    <row r="55" spans="4:10" x14ac:dyDescent="0.3">
      <c r="D55" t="s">
        <v>33</v>
      </c>
      <c r="E55" s="5">
        <f t="shared" si="4"/>
        <v>-0.38836728004271848</v>
      </c>
      <c r="F55" s="4">
        <f t="shared" si="4"/>
        <v>7.0465579544088044</v>
      </c>
      <c r="I55" s="5">
        <f t="shared" si="2"/>
        <v>0.38836728004271848</v>
      </c>
      <c r="J55" s="4">
        <f t="shared" si="2"/>
        <v>7.0465579544088044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-0.2290517846845409</v>
      </c>
      <c r="F57" s="5">
        <f>AVERAGE(F38:F55)</f>
        <v>5.1685629976564353</v>
      </c>
      <c r="H57" t="s">
        <v>54</v>
      </c>
      <c r="I57" s="5">
        <f>AVERAGE(I37:I55)</f>
        <v>0.30902330415097407</v>
      </c>
      <c r="J57" s="5">
        <f>AVERAGE(J38:J55)</f>
        <v>5.1685629976564353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0.45841134742125655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0.6226873242456622</v>
      </c>
      <c r="J65" s="4">
        <f>ABS((C13-F13)/C13)*100</f>
        <v>107.20300861854159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1.4105723908504229</v>
      </c>
      <c r="J66" s="4">
        <f>ABS((C14-F14)/C14)*100</f>
        <v>114.21141765626406</v>
      </c>
    </row>
    <row r="67" spans="4:10" x14ac:dyDescent="0.3">
      <c r="E67" s="5"/>
      <c r="F67" s="5"/>
      <c r="H67" t="s">
        <v>18</v>
      </c>
      <c r="I67" s="4">
        <f t="shared" ref="I67:J82" si="5">ABS((B15-E15)/B15)*100</f>
        <v>0.43567558247283894</v>
      </c>
      <c r="J67" s="4">
        <f t="shared" si="5"/>
        <v>80.309627175966028</v>
      </c>
    </row>
    <row r="68" spans="4:10" x14ac:dyDescent="0.3">
      <c r="E68" s="5"/>
      <c r="F68" s="5"/>
      <c r="H68" t="s">
        <v>20</v>
      </c>
      <c r="I68" s="4">
        <f t="shared" si="5"/>
        <v>0.48999663922190395</v>
      </c>
      <c r="J68" s="4">
        <f t="shared" si="5"/>
        <v>49.436916761809663</v>
      </c>
    </row>
    <row r="69" spans="4:10" x14ac:dyDescent="0.3">
      <c r="E69" s="5"/>
      <c r="F69" s="5"/>
      <c r="H69" t="s">
        <v>19</v>
      </c>
      <c r="I69" s="4">
        <f t="shared" si="5"/>
        <v>3.0425922953493538</v>
      </c>
      <c r="J69" s="4">
        <f t="shared" si="5"/>
        <v>74.826197397658206</v>
      </c>
    </row>
    <row r="70" spans="4:10" x14ac:dyDescent="0.3">
      <c r="E70" s="5"/>
      <c r="F70" s="5"/>
      <c r="H70" t="s">
        <v>21</v>
      </c>
      <c r="I70" s="4">
        <f t="shared" si="5"/>
        <v>0.49149363180865846</v>
      </c>
      <c r="J70" s="4">
        <f t="shared" si="5"/>
        <v>41.616908825484863</v>
      </c>
    </row>
    <row r="71" spans="4:10" x14ac:dyDescent="0.3">
      <c r="H71" t="s">
        <v>22</v>
      </c>
      <c r="I71" s="4">
        <f t="shared" si="5"/>
        <v>3.1856793266827061</v>
      </c>
      <c r="J71" s="4">
        <f t="shared" si="5"/>
        <v>61.752758338351043</v>
      </c>
    </row>
    <row r="72" spans="4:10" x14ac:dyDescent="0.3">
      <c r="E72" s="5"/>
      <c r="F72" s="5"/>
      <c r="H72" t="s">
        <v>23</v>
      </c>
      <c r="I72" s="4">
        <f t="shared" si="5"/>
        <v>2.6260353876151692</v>
      </c>
      <c r="J72" s="4">
        <f t="shared" si="5"/>
        <v>37.148489827893819</v>
      </c>
    </row>
    <row r="73" spans="4:10" x14ac:dyDescent="0.3">
      <c r="H73" t="s">
        <v>24</v>
      </c>
      <c r="I73" s="4">
        <f t="shared" si="5"/>
        <v>1.9350005788535578</v>
      </c>
      <c r="J73" s="4">
        <f t="shared" si="5"/>
        <v>105.61055698541961</v>
      </c>
    </row>
    <row r="74" spans="4:10" x14ac:dyDescent="0.3">
      <c r="H74" t="s">
        <v>25</v>
      </c>
      <c r="I74" s="4">
        <f t="shared" si="5"/>
        <v>1.9391585366698101</v>
      </c>
      <c r="J74" s="4">
        <f t="shared" si="5"/>
        <v>48.319022485498721</v>
      </c>
    </row>
    <row r="75" spans="4:10" x14ac:dyDescent="0.3">
      <c r="H75" t="s">
        <v>26</v>
      </c>
      <c r="I75" s="4">
        <f t="shared" si="5"/>
        <v>3.5428486818254306</v>
      </c>
      <c r="J75" s="4">
        <f t="shared" si="5"/>
        <v>29.042960517777118</v>
      </c>
    </row>
    <row r="76" spans="4:10" x14ac:dyDescent="0.3">
      <c r="H76" t="s">
        <v>27</v>
      </c>
      <c r="I76" s="4">
        <f t="shared" si="5"/>
        <v>2.2327403486557826</v>
      </c>
      <c r="J76" s="4">
        <f t="shared" si="5"/>
        <v>56.895300545184689</v>
      </c>
    </row>
    <row r="77" spans="4:10" x14ac:dyDescent="0.3">
      <c r="H77" t="s">
        <v>28</v>
      </c>
      <c r="I77" s="4">
        <f t="shared" si="5"/>
        <v>0.93666420480275248</v>
      </c>
      <c r="J77" s="4">
        <f t="shared" si="5"/>
        <v>35.934587113070883</v>
      </c>
    </row>
    <row r="78" spans="4:10" x14ac:dyDescent="0.3">
      <c r="H78" t="s">
        <v>29</v>
      </c>
      <c r="I78" s="4">
        <f t="shared" si="5"/>
        <v>3.7561468734932055</v>
      </c>
      <c r="J78" s="4">
        <f t="shared" si="5"/>
        <v>69.238088800198682</v>
      </c>
    </row>
    <row r="79" spans="4:10" x14ac:dyDescent="0.3">
      <c r="H79" t="s">
        <v>30</v>
      </c>
      <c r="I79" s="4">
        <f t="shared" si="5"/>
        <v>1.0211200355194132</v>
      </c>
      <c r="J79" s="4">
        <f t="shared" si="5"/>
        <v>81.276027931493871</v>
      </c>
    </row>
    <row r="80" spans="4:10" x14ac:dyDescent="0.3">
      <c r="H80" t="s">
        <v>31</v>
      </c>
      <c r="I80" s="4">
        <f t="shared" si="5"/>
        <v>0.83894724660385223</v>
      </c>
      <c r="J80" s="4">
        <f t="shared" si="5"/>
        <v>17.47398095530875</v>
      </c>
    </row>
    <row r="81" spans="8:10" x14ac:dyDescent="0.3">
      <c r="H81" t="s">
        <v>32</v>
      </c>
      <c r="I81" s="4">
        <f t="shared" si="5"/>
        <v>3.5411498241523049</v>
      </c>
      <c r="J81" s="4">
        <f t="shared" si="5"/>
        <v>57.551989979103865</v>
      </c>
    </row>
    <row r="82" spans="8:10" x14ac:dyDescent="0.3">
      <c r="H82" t="s">
        <v>33</v>
      </c>
      <c r="I82" s="4">
        <f t="shared" si="5"/>
        <v>2.3075893050666578</v>
      </c>
      <c r="J82" s="4">
        <f t="shared" si="5"/>
        <v>76.593021243573972</v>
      </c>
    </row>
    <row r="84" spans="8:10" x14ac:dyDescent="0.3">
      <c r="H84" t="s">
        <v>77</v>
      </c>
      <c r="I84" s="4">
        <f>AVERAGE(I64:I82)</f>
        <v>1.8323426084900387</v>
      </c>
      <c r="J84" s="4">
        <f>AVERAGE(J65:J82)</f>
        <v>63.580047842144417</v>
      </c>
    </row>
  </sheetData>
  <hyperlinks>
    <hyperlink ref="G1" location="Overview!A1" display="Overview!A1" xr:uid="{E64EB8D2-2750-445B-AE9A-B77177C0B2A5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68048-320D-4B63-A85F-8CA89C23C41E}">
  <dimension ref="A1:L84"/>
  <sheetViews>
    <sheetView workbookViewId="0">
      <selection activeCell="G1" sqref="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1</v>
      </c>
      <c r="G4" s="7" t="s">
        <v>69</v>
      </c>
      <c r="H4" s="7"/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27.284680746482874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2968.6988369999999</v>
      </c>
      <c r="L12">
        <v>-2928.67550825119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25.063324506179256</v>
      </c>
      <c r="F13" s="4">
        <f t="shared" si="1"/>
        <v>7.4154751468971902</v>
      </c>
      <c r="H13" t="s">
        <v>35</v>
      </c>
      <c r="I13">
        <v>32</v>
      </c>
      <c r="J13" t="s">
        <v>38</v>
      </c>
      <c r="K13">
        <v>1276.765977</v>
      </c>
      <c r="L13">
        <v>-1156.91722722299</v>
      </c>
    </row>
    <row r="14" spans="1:12" x14ac:dyDescent="0.3">
      <c r="A14" s="3" t="s">
        <v>93</v>
      </c>
      <c r="B14">
        <v>22.61</v>
      </c>
      <c r="C14">
        <v>3.21</v>
      </c>
      <c r="E14" s="5">
        <f t="shared" si="0"/>
        <v>23.660875853384479</v>
      </c>
      <c r="F14" s="4">
        <f>(L14/I14-$L$12/$I$12)*2625.4995</f>
        <v>9.6891502695066656</v>
      </c>
      <c r="H14" t="s">
        <v>94</v>
      </c>
      <c r="I14">
        <v>96</v>
      </c>
      <c r="J14" t="s">
        <v>44</v>
      </c>
      <c r="K14">
        <v>4057.3307850000001</v>
      </c>
      <c r="L14">
        <v>-3470.6685459411701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18.286070108257164</v>
      </c>
      <c r="F15" s="4">
        <f t="shared" si="1"/>
        <v>16.957210109323359</v>
      </c>
      <c r="H15" t="s">
        <v>34</v>
      </c>
      <c r="I15">
        <v>48</v>
      </c>
      <c r="J15" t="s">
        <v>37</v>
      </c>
      <c r="K15">
        <v>2624.9489210000002</v>
      </c>
      <c r="L15">
        <v>-1735.20139658942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17.461642108456417</v>
      </c>
      <c r="F16" s="4">
        <f t="shared" si="1"/>
        <v>21.429853074755087</v>
      </c>
      <c r="H16" t="s">
        <v>39</v>
      </c>
      <c r="I16">
        <v>80</v>
      </c>
      <c r="J16" t="s">
        <v>38</v>
      </c>
      <c r="K16">
        <v>4581.4706029999998</v>
      </c>
      <c r="L16">
        <v>-2891.8660444628299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15.191241921471118</v>
      </c>
      <c r="F17" s="4">
        <f t="shared" si="1"/>
        <v>21.412121757083991</v>
      </c>
      <c r="H17" t="s">
        <v>40</v>
      </c>
      <c r="I17">
        <v>64</v>
      </c>
      <c r="J17" t="s">
        <v>38</v>
      </c>
      <c r="K17">
        <v>4212.953775</v>
      </c>
      <c r="L17">
        <v>-2313.4932677944298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18.687903840419018</v>
      </c>
      <c r="F18" s="4">
        <f t="shared" si="1"/>
        <v>16.359330889493222</v>
      </c>
      <c r="H18" t="s">
        <v>41</v>
      </c>
      <c r="I18">
        <v>96</v>
      </c>
      <c r="J18" t="s">
        <v>42</v>
      </c>
      <c r="K18">
        <v>5137.0127339999999</v>
      </c>
      <c r="L18">
        <v>-3470.4246543161598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14.97269057973296</v>
      </c>
      <c r="F19" s="4">
        <f t="shared" si="1"/>
        <v>24.131306311532004</v>
      </c>
      <c r="H19" t="s">
        <v>40</v>
      </c>
      <c r="I19">
        <v>36</v>
      </c>
      <c r="J19" t="s">
        <v>37</v>
      </c>
      <c r="K19">
        <v>2404.377477</v>
      </c>
      <c r="L19">
        <v>-1301.3026785551999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13.161766746057008</v>
      </c>
      <c r="F20" s="4">
        <f t="shared" si="1"/>
        <v>24.146590796497552</v>
      </c>
      <c r="H20" t="s">
        <v>40</v>
      </c>
      <c r="I20">
        <v>192</v>
      </c>
      <c r="J20" t="s">
        <v>43</v>
      </c>
      <c r="K20">
        <v>14587.707236</v>
      </c>
      <c r="L20">
        <v>-6940.2798345561896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18.521128735299023</v>
      </c>
      <c r="F21" s="4">
        <f t="shared" si="1"/>
        <v>17.850456523820359</v>
      </c>
      <c r="H21" t="s">
        <v>34</v>
      </c>
      <c r="I21">
        <v>72</v>
      </c>
      <c r="J21" t="s">
        <v>42</v>
      </c>
      <c r="K21">
        <v>3887.452057</v>
      </c>
      <c r="L21">
        <v>-2602.7775990722498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16.802160289242948</v>
      </c>
      <c r="F22" s="4">
        <f t="shared" si="1"/>
        <v>19.436001528443413</v>
      </c>
      <c r="H22" t="s">
        <v>34</v>
      </c>
      <c r="I22">
        <v>64</v>
      </c>
      <c r="J22" t="s">
        <v>44</v>
      </c>
      <c r="K22">
        <v>3809.0340110000002</v>
      </c>
      <c r="L22">
        <v>-2313.5414383214602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14.888906140685114</v>
      </c>
      <c r="F23" s="4">
        <f t="shared" si="1"/>
        <v>23.578448990175705</v>
      </c>
      <c r="H23" t="s">
        <v>40</v>
      </c>
      <c r="I23">
        <v>64</v>
      </c>
      <c r="J23" t="s">
        <v>38</v>
      </c>
      <c r="K23">
        <v>4298.5024819999999</v>
      </c>
      <c r="L23">
        <v>-2313.4404607217498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16.008201720109263</v>
      </c>
      <c r="F24" s="4">
        <f t="shared" si="1"/>
        <v>21.164129176620939</v>
      </c>
      <c r="H24" t="s">
        <v>45</v>
      </c>
      <c r="I24">
        <v>128</v>
      </c>
      <c r="J24" t="s">
        <v>42</v>
      </c>
      <c r="K24">
        <v>7995.9012409999996</v>
      </c>
      <c r="L24">
        <v>-4626.9986258788404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14.398959518988391</v>
      </c>
      <c r="F25" s="4">
        <f t="shared" si="1"/>
        <v>24.297124112660526</v>
      </c>
      <c r="H25" t="s">
        <v>40</v>
      </c>
      <c r="I25">
        <v>34</v>
      </c>
      <c r="J25" t="s">
        <v>37</v>
      </c>
      <c r="K25">
        <v>2361.281727</v>
      </c>
      <c r="L25">
        <v>-1229.00593797541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17.257239264915455</v>
      </c>
      <c r="F26" s="4">
        <f t="shared" si="1"/>
        <v>18.752094059217796</v>
      </c>
      <c r="H26" t="s">
        <v>40</v>
      </c>
      <c r="I26">
        <v>96</v>
      </c>
      <c r="J26" t="s">
        <v>38</v>
      </c>
      <c r="K26">
        <v>5562.8828299999996</v>
      </c>
      <c r="L26">
        <v>-3470.3371641969302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18.087201414058008</v>
      </c>
      <c r="F27" s="4">
        <f t="shared" si="1"/>
        <v>16.660880086456544</v>
      </c>
      <c r="H27" t="s">
        <v>40</v>
      </c>
      <c r="I27">
        <v>96</v>
      </c>
      <c r="J27" t="s">
        <v>44</v>
      </c>
      <c r="K27">
        <v>5307.6204440000001</v>
      </c>
      <c r="L27">
        <v>-3470.4136283293301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19.649812055775975</v>
      </c>
      <c r="F28" s="4">
        <f t="shared" si="1"/>
        <v>13.922872533075413</v>
      </c>
      <c r="H28" t="s">
        <v>41</v>
      </c>
      <c r="I28">
        <v>168</v>
      </c>
      <c r="J28" t="s">
        <v>44</v>
      </c>
      <c r="K28">
        <v>8549.7000950000001</v>
      </c>
      <c r="L28">
        <v>-6073.3990487218498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15.939070138083007</v>
      </c>
      <c r="F29" s="4">
        <f t="shared" si="1"/>
        <v>21.468292224822758</v>
      </c>
      <c r="H29" t="s">
        <v>40</v>
      </c>
      <c r="I29">
        <v>72</v>
      </c>
      <c r="J29" t="s">
        <v>37</v>
      </c>
      <c r="K29">
        <v>4517.2020309999998</v>
      </c>
      <c r="L29">
        <v>-2602.67838588616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16.546612444300173</v>
      </c>
      <c r="F30" s="4">
        <f t="shared" si="1"/>
        <v>21.358110787884062</v>
      </c>
      <c r="H30" t="s">
        <v>40</v>
      </c>
      <c r="I30">
        <v>64</v>
      </c>
      <c r="J30" t="s">
        <v>44</v>
      </c>
      <c r="K30">
        <v>3867.8611839999999</v>
      </c>
      <c r="L30">
        <v>-2313.49458438277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0.76468074648287399</v>
      </c>
      <c r="F37" s="5"/>
      <c r="I37" s="5">
        <f t="shared" ref="I37:J55" si="2">ABS(E37)</f>
        <v>0.76468074648287399</v>
      </c>
      <c r="J37" s="5"/>
    </row>
    <row r="38" spans="4:10" x14ac:dyDescent="0.3">
      <c r="D38" s="3" t="s">
        <v>11</v>
      </c>
      <c r="E38" s="5">
        <f>E13-B13</f>
        <v>1.6933245061792555</v>
      </c>
      <c r="F38" s="4">
        <f>F13-C13</f>
        <v>4.6154751468971904</v>
      </c>
      <c r="I38" s="5">
        <f t="shared" si="2"/>
        <v>1.6933245061792555</v>
      </c>
      <c r="J38" s="4">
        <f t="shared" si="2"/>
        <v>4.6154751468971904</v>
      </c>
    </row>
    <row r="39" spans="4:10" x14ac:dyDescent="0.3">
      <c r="D39" s="3" t="s">
        <v>93</v>
      </c>
      <c r="E39" s="5">
        <f>E14-B14</f>
        <v>1.0508758533844791</v>
      </c>
      <c r="F39" s="4">
        <f>F14-C14</f>
        <v>6.4791502695066656</v>
      </c>
      <c r="I39" s="5">
        <f t="shared" ref="I39" si="3">ABS(E39)</f>
        <v>1.0508758533844791</v>
      </c>
      <c r="J39" s="4">
        <f t="shared" ref="J39" si="4">ABS(F39)</f>
        <v>6.4791502695066656</v>
      </c>
    </row>
    <row r="40" spans="4:10" x14ac:dyDescent="0.3">
      <c r="D40" t="s">
        <v>18</v>
      </c>
      <c r="E40" s="5">
        <f t="shared" ref="E40:F52" si="5">E15-B15</f>
        <v>0.48607010825716301</v>
      </c>
      <c r="F40" s="4">
        <f t="shared" si="5"/>
        <v>9.7572101093233599</v>
      </c>
      <c r="I40" s="5">
        <f t="shared" si="2"/>
        <v>0.48607010825716301</v>
      </c>
      <c r="J40" s="4">
        <f t="shared" si="2"/>
        <v>9.7572101093233599</v>
      </c>
    </row>
    <row r="41" spans="4:10" x14ac:dyDescent="0.3">
      <c r="D41" t="s">
        <v>20</v>
      </c>
      <c r="E41" s="5">
        <f t="shared" si="5"/>
        <v>0.17164210845641747</v>
      </c>
      <c r="F41" s="4">
        <f t="shared" si="5"/>
        <v>10.529853074755087</v>
      </c>
      <c r="I41" s="5">
        <f t="shared" si="2"/>
        <v>0.17164210845641747</v>
      </c>
      <c r="J41" s="4">
        <f t="shared" si="2"/>
        <v>10.529853074755087</v>
      </c>
    </row>
    <row r="42" spans="4:10" x14ac:dyDescent="0.3">
      <c r="D42" t="s">
        <v>19</v>
      </c>
      <c r="E42" s="5">
        <f t="shared" si="5"/>
        <v>-0.4087580785288818</v>
      </c>
      <c r="F42" s="4">
        <f t="shared" si="5"/>
        <v>12.11212175708399</v>
      </c>
      <c r="I42" s="5">
        <f t="shared" si="2"/>
        <v>0.4087580785288818</v>
      </c>
      <c r="J42" s="4">
        <f t="shared" si="2"/>
        <v>12.11212175708399</v>
      </c>
    </row>
    <row r="43" spans="4:10" x14ac:dyDescent="0.3">
      <c r="D43" t="s">
        <v>21</v>
      </c>
      <c r="E43" s="5">
        <f t="shared" si="5"/>
        <v>0.40790384041901717</v>
      </c>
      <c r="F43" s="4">
        <f t="shared" si="5"/>
        <v>7.5593308894932214</v>
      </c>
      <c r="I43" s="5">
        <f t="shared" si="2"/>
        <v>0.40790384041901717</v>
      </c>
      <c r="J43" s="4">
        <f t="shared" si="2"/>
        <v>7.5593308894932214</v>
      </c>
    </row>
    <row r="44" spans="4:10" x14ac:dyDescent="0.3">
      <c r="D44" t="s">
        <v>22</v>
      </c>
      <c r="E44" s="5">
        <f t="shared" si="5"/>
        <v>-0.42730942026704</v>
      </c>
      <c r="F44" s="4">
        <f t="shared" si="5"/>
        <v>12.731306311532004</v>
      </c>
      <c r="I44" s="5">
        <f t="shared" si="2"/>
        <v>0.42730942026704</v>
      </c>
      <c r="J44" s="4">
        <f t="shared" si="2"/>
        <v>12.731306311532004</v>
      </c>
    </row>
    <row r="45" spans="4:10" x14ac:dyDescent="0.3">
      <c r="D45" t="s">
        <v>23</v>
      </c>
      <c r="E45" s="5">
        <f t="shared" si="5"/>
        <v>-0.28823325394299104</v>
      </c>
      <c r="F45" s="4">
        <f t="shared" si="5"/>
        <v>10.546590796497552</v>
      </c>
      <c r="I45" s="5">
        <f t="shared" si="2"/>
        <v>0.28823325394299104</v>
      </c>
      <c r="J45" s="4">
        <f t="shared" si="2"/>
        <v>10.546590796497552</v>
      </c>
    </row>
    <row r="46" spans="4:10" x14ac:dyDescent="0.3">
      <c r="D46" t="s">
        <v>24</v>
      </c>
      <c r="E46" s="5">
        <f t="shared" si="5"/>
        <v>9.1128735299022878E-2</v>
      </c>
      <c r="F46" s="4">
        <f t="shared" si="5"/>
        <v>11.250456523820359</v>
      </c>
      <c r="I46" s="5">
        <f t="shared" si="2"/>
        <v>9.1128735299022878E-2</v>
      </c>
      <c r="J46" s="4">
        <f t="shared" si="2"/>
        <v>11.250456523820359</v>
      </c>
    </row>
    <row r="47" spans="4:10" x14ac:dyDescent="0.3">
      <c r="D47" t="s">
        <v>25</v>
      </c>
      <c r="E47" s="5">
        <f t="shared" si="5"/>
        <v>-0.22783971075705267</v>
      </c>
      <c r="F47" s="4">
        <f t="shared" si="5"/>
        <v>9.4360015284434127</v>
      </c>
      <c r="I47" s="5">
        <f t="shared" si="2"/>
        <v>0.22783971075705267</v>
      </c>
      <c r="J47" s="4">
        <f t="shared" si="2"/>
        <v>9.4360015284434127</v>
      </c>
    </row>
    <row r="48" spans="4:10" x14ac:dyDescent="0.3">
      <c r="D48" t="s">
        <v>26</v>
      </c>
      <c r="E48" s="5">
        <f t="shared" si="5"/>
        <v>-0.47109385931488568</v>
      </c>
      <c r="F48" s="4">
        <f t="shared" si="5"/>
        <v>9.1784489901757045</v>
      </c>
      <c r="I48" s="5">
        <f t="shared" si="2"/>
        <v>0.47109385931488568</v>
      </c>
      <c r="J48" s="4">
        <f t="shared" si="2"/>
        <v>9.1784489901757045</v>
      </c>
    </row>
    <row r="49" spans="4:10" x14ac:dyDescent="0.3">
      <c r="D49" t="s">
        <v>27</v>
      </c>
      <c r="E49" s="5">
        <f t="shared" si="5"/>
        <v>-0.251798279890739</v>
      </c>
      <c r="F49" s="4">
        <f t="shared" si="5"/>
        <v>11.06412917662094</v>
      </c>
      <c r="I49" s="5">
        <f t="shared" si="2"/>
        <v>0.251798279890739</v>
      </c>
      <c r="J49" s="4">
        <f t="shared" si="2"/>
        <v>11.06412917662094</v>
      </c>
    </row>
    <row r="50" spans="4:10" x14ac:dyDescent="0.3">
      <c r="D50" t="s">
        <v>28</v>
      </c>
      <c r="E50" s="5">
        <f t="shared" si="5"/>
        <v>0.19895951898839215</v>
      </c>
      <c r="F50" s="4">
        <f t="shared" si="5"/>
        <v>10.397124112660526</v>
      </c>
      <c r="I50" s="5">
        <f t="shared" si="2"/>
        <v>0.19895951898839215</v>
      </c>
      <c r="J50" s="4">
        <f t="shared" si="2"/>
        <v>10.397124112660526</v>
      </c>
    </row>
    <row r="51" spans="4:10" x14ac:dyDescent="0.3">
      <c r="D51" t="s">
        <v>29</v>
      </c>
      <c r="E51" s="5">
        <f t="shared" si="5"/>
        <v>-0.54276073508454559</v>
      </c>
      <c r="F51" s="4">
        <f t="shared" si="5"/>
        <v>10.552094059217797</v>
      </c>
      <c r="I51" s="5">
        <f t="shared" si="2"/>
        <v>0.54276073508454559</v>
      </c>
      <c r="J51" s="4">
        <f t="shared" si="2"/>
        <v>10.552094059217797</v>
      </c>
    </row>
    <row r="52" spans="4:10" x14ac:dyDescent="0.3">
      <c r="D52" t="s">
        <v>30</v>
      </c>
      <c r="E52" s="5">
        <f t="shared" si="5"/>
        <v>0.11720141405800888</v>
      </c>
      <c r="F52" s="4">
        <f t="shared" si="5"/>
        <v>9.8608800864565431</v>
      </c>
      <c r="I52" s="5">
        <f t="shared" si="2"/>
        <v>0.11720141405800888</v>
      </c>
      <c r="J52" s="4">
        <f t="shared" si="2"/>
        <v>9.8608800864565431</v>
      </c>
    </row>
    <row r="53" spans="4:10" x14ac:dyDescent="0.3">
      <c r="D53" t="s">
        <v>31</v>
      </c>
      <c r="E53" s="5">
        <f>E28-B28</f>
        <v>0.25981205577597422</v>
      </c>
      <c r="F53" s="4">
        <f>F28-C28</f>
        <v>5.2228725330754138</v>
      </c>
      <c r="I53" s="5">
        <f t="shared" si="2"/>
        <v>0.25981205577597422</v>
      </c>
      <c r="J53" s="4">
        <f t="shared" si="2"/>
        <v>5.2228725330754138</v>
      </c>
    </row>
    <row r="54" spans="4:10" x14ac:dyDescent="0.3">
      <c r="D54" t="s">
        <v>32</v>
      </c>
      <c r="E54" s="5">
        <f t="shared" ref="E54:F55" si="6">E29-B29</f>
        <v>-0.57092986191699424</v>
      </c>
      <c r="F54" s="4">
        <f t="shared" si="6"/>
        <v>11.068292224822757</v>
      </c>
      <c r="I54" s="5">
        <f t="shared" si="2"/>
        <v>0.57092986191699424</v>
      </c>
      <c r="J54" s="4">
        <f t="shared" si="2"/>
        <v>11.068292224822757</v>
      </c>
    </row>
    <row r="55" spans="4:10" x14ac:dyDescent="0.3">
      <c r="D55" t="s">
        <v>33</v>
      </c>
      <c r="E55" s="5">
        <f t="shared" si="6"/>
        <v>-0.2833875556998251</v>
      </c>
      <c r="F55" s="4">
        <f t="shared" si="6"/>
        <v>12.158110787884063</v>
      </c>
      <c r="I55" s="5">
        <f t="shared" si="2"/>
        <v>0.2833875556998251</v>
      </c>
      <c r="J55" s="4">
        <f t="shared" si="2"/>
        <v>12.158110787884063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9.3130954310402594E-2</v>
      </c>
      <c r="F57" s="5">
        <f>AVERAGE(F38:F55)</f>
        <v>9.6955249099036998</v>
      </c>
      <c r="H57" t="s">
        <v>54</v>
      </c>
      <c r="I57" s="5">
        <f>AVERAGE(I37:I55)</f>
        <v>0.45861629698439788</v>
      </c>
      <c r="J57" s="5">
        <f>AVERAGE(J38:J55)</f>
        <v>9.6955249099036998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2.8834115629067645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7.2457188967875714</v>
      </c>
      <c r="J65" s="4">
        <f>ABS((C13-F13)/C13)*100</f>
        <v>164.83839810347109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4.6478365917049054</v>
      </c>
      <c r="J66" s="4">
        <f>ABS((C14-F14)/C14)*100</f>
        <v>201.84268752357215</v>
      </c>
    </row>
    <row r="67" spans="4:10" x14ac:dyDescent="0.3">
      <c r="E67" s="5"/>
      <c r="F67" s="5"/>
      <c r="H67" t="s">
        <v>18</v>
      </c>
      <c r="I67" s="4">
        <f t="shared" ref="I67:J81" si="7">ABS((B15-E15)/B15)*100</f>
        <v>2.7307309452649609</v>
      </c>
      <c r="J67" s="4">
        <f t="shared" si="7"/>
        <v>135.51680707393555</v>
      </c>
    </row>
    <row r="68" spans="4:10" x14ac:dyDescent="0.3">
      <c r="E68" s="5"/>
      <c r="F68" s="5"/>
      <c r="H68" t="s">
        <v>20</v>
      </c>
      <c r="I68" s="4">
        <f t="shared" si="7"/>
        <v>0.99272474526557253</v>
      </c>
      <c r="J68" s="4">
        <f t="shared" si="7"/>
        <v>96.604156649129237</v>
      </c>
    </row>
    <row r="69" spans="4:10" x14ac:dyDescent="0.3">
      <c r="E69" s="5"/>
      <c r="F69" s="5"/>
      <c r="H69" t="s">
        <v>19</v>
      </c>
      <c r="I69" s="4">
        <f t="shared" si="7"/>
        <v>2.6202440931338575</v>
      </c>
      <c r="J69" s="4">
        <f t="shared" si="7"/>
        <v>130.23786835574182</v>
      </c>
    </row>
    <row r="70" spans="4:10" x14ac:dyDescent="0.3">
      <c r="E70" s="5"/>
      <c r="F70" s="5"/>
      <c r="H70" t="s">
        <v>21</v>
      </c>
      <c r="I70" s="4">
        <f t="shared" si="7"/>
        <v>2.2314214464935294</v>
      </c>
      <c r="J70" s="4">
        <f t="shared" si="7"/>
        <v>85.901487380604777</v>
      </c>
    </row>
    <row r="71" spans="4:10" x14ac:dyDescent="0.3">
      <c r="H71" t="s">
        <v>22</v>
      </c>
      <c r="I71" s="4">
        <f t="shared" si="7"/>
        <v>2.7747364952405191</v>
      </c>
      <c r="J71" s="4">
        <f t="shared" si="7"/>
        <v>111.67812553975442</v>
      </c>
    </row>
    <row r="72" spans="4:10" x14ac:dyDescent="0.3">
      <c r="E72" s="5"/>
      <c r="F72" s="5"/>
      <c r="H72" t="s">
        <v>23</v>
      </c>
      <c r="I72" s="4">
        <f t="shared" si="7"/>
        <v>2.1429981705798591</v>
      </c>
      <c r="J72" s="4">
        <f t="shared" si="7"/>
        <v>77.548461738952597</v>
      </c>
    </row>
    <row r="73" spans="4:10" x14ac:dyDescent="0.3">
      <c r="H73" t="s">
        <v>24</v>
      </c>
      <c r="I73" s="4">
        <f t="shared" si="7"/>
        <v>0.49445868312003732</v>
      </c>
      <c r="J73" s="4">
        <f t="shared" si="7"/>
        <v>170.46146248212665</v>
      </c>
    </row>
    <row r="74" spans="4:10" x14ac:dyDescent="0.3">
      <c r="H74" t="s">
        <v>25</v>
      </c>
      <c r="I74" s="4">
        <f t="shared" si="7"/>
        <v>1.3378726409691877</v>
      </c>
      <c r="J74" s="4">
        <f t="shared" si="7"/>
        <v>94.360015284434127</v>
      </c>
    </row>
    <row r="75" spans="4:10" x14ac:dyDescent="0.3">
      <c r="H75" t="s">
        <v>26</v>
      </c>
      <c r="I75" s="4">
        <f t="shared" si="7"/>
        <v>3.0670173132479537</v>
      </c>
      <c r="J75" s="4">
        <f t="shared" si="7"/>
        <v>63.739229098442394</v>
      </c>
    </row>
    <row r="76" spans="4:10" x14ac:dyDescent="0.3">
      <c r="H76" t="s">
        <v>27</v>
      </c>
      <c r="I76" s="4">
        <f t="shared" si="7"/>
        <v>1.5485749070771155</v>
      </c>
      <c r="J76" s="4">
        <f t="shared" si="7"/>
        <v>109.5458334318905</v>
      </c>
    </row>
    <row r="77" spans="4:10" x14ac:dyDescent="0.3">
      <c r="H77" t="s">
        <v>28</v>
      </c>
      <c r="I77" s="4">
        <f t="shared" si="7"/>
        <v>1.4011233731576913</v>
      </c>
      <c r="J77" s="4">
        <f t="shared" si="7"/>
        <v>74.79945404791745</v>
      </c>
    </row>
    <row r="78" spans="4:10" x14ac:dyDescent="0.3">
      <c r="H78" t="s">
        <v>29</v>
      </c>
      <c r="I78" s="4">
        <f t="shared" si="7"/>
        <v>3.0492176128345259</v>
      </c>
      <c r="J78" s="4">
        <f t="shared" si="7"/>
        <v>128.68407389289999</v>
      </c>
    </row>
    <row r="79" spans="4:10" x14ac:dyDescent="0.3">
      <c r="H79" t="s">
        <v>30</v>
      </c>
      <c r="I79" s="4">
        <f t="shared" si="7"/>
        <v>0.6522059769505224</v>
      </c>
      <c r="J79" s="4">
        <f t="shared" si="7"/>
        <v>145.01294244789034</v>
      </c>
    </row>
    <row r="80" spans="4:10" x14ac:dyDescent="0.3">
      <c r="H80" t="s">
        <v>31</v>
      </c>
      <c r="I80" s="4">
        <f t="shared" si="7"/>
        <v>1.3399280854872317</v>
      </c>
      <c r="J80" s="4">
        <f t="shared" si="7"/>
        <v>60.033017621556482</v>
      </c>
    </row>
    <row r="81" spans="8:10" x14ac:dyDescent="0.3">
      <c r="H81" t="s">
        <v>32</v>
      </c>
      <c r="I81" s="4">
        <f t="shared" si="7"/>
        <v>3.4580851721198922</v>
      </c>
      <c r="J81" s="4">
        <f t="shared" si="7"/>
        <v>106.42588677714188</v>
      </c>
    </row>
    <row r="82" spans="8:10" x14ac:dyDescent="0.3">
      <c r="H82" t="s">
        <v>33</v>
      </c>
      <c r="I82" s="4">
        <f t="shared" ref="I82:J82" si="8">ABS((B30-E30)/B30)*100</f>
        <v>1.683823860367351</v>
      </c>
      <c r="J82" s="4">
        <f t="shared" si="8"/>
        <v>132.1533781291746</v>
      </c>
    </row>
    <row r="84" spans="8:10" x14ac:dyDescent="0.3">
      <c r="H84" t="s">
        <v>77</v>
      </c>
      <c r="I84" s="4">
        <f>AVERAGE(I64:I82)</f>
        <v>2.4369542406688964</v>
      </c>
      <c r="J84" s="4">
        <f>AVERAGE(J65:J82)</f>
        <v>116.07684919881311</v>
      </c>
    </row>
  </sheetData>
  <hyperlinks>
    <hyperlink ref="G1" location="Overview!A1" display="Overview!A1" xr:uid="{53379411-BDB5-475F-BB0A-9456A57E7482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FDE47-DA77-49A4-AAF6-2C7FCC02CB40}">
  <dimension ref="A1:L84"/>
  <sheetViews>
    <sheetView workbookViewId="0">
      <selection activeCell="G1" sqref="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1</v>
      </c>
      <c r="G4" s="7" t="s">
        <v>118</v>
      </c>
      <c r="H4" s="7"/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25.900041229316372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3127.4081489999999</v>
      </c>
      <c r="L12">
        <v>-2926.6549658579002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23.304179457696584</v>
      </c>
      <c r="F13" s="4">
        <f t="shared" si="1"/>
        <v>2.7365939720395307</v>
      </c>
      <c r="H13" t="s">
        <v>35</v>
      </c>
      <c r="I13">
        <v>32</v>
      </c>
      <c r="J13" t="s">
        <v>38</v>
      </c>
      <c r="K13">
        <v>1373.1442489999999</v>
      </c>
      <c r="L13">
        <v>-1156.17601519095</v>
      </c>
    </row>
    <row r="14" spans="1:12" x14ac:dyDescent="0.3">
      <c r="A14" s="3" t="s">
        <v>93</v>
      </c>
      <c r="B14">
        <v>22.61</v>
      </c>
      <c r="C14">
        <v>3.21</v>
      </c>
      <c r="E14" s="5">
        <f t="shared" si="0"/>
        <v>22.345921380531021</v>
      </c>
      <c r="F14" s="4">
        <f t="shared" si="1"/>
        <v>3.4213212228568941</v>
      </c>
      <c r="H14" t="s">
        <v>94</v>
      </c>
      <c r="I14">
        <v>96</v>
      </c>
      <c r="J14" t="s">
        <v>44</v>
      </c>
      <c r="K14">
        <v>4296.0860000000002</v>
      </c>
      <c r="L14">
        <v>-3468.50300888323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17.544890603823966</v>
      </c>
      <c r="F15" s="4">
        <f t="shared" si="1"/>
        <v>9.2271469736671765</v>
      </c>
      <c r="H15" t="s">
        <v>34</v>
      </c>
      <c r="I15">
        <v>48</v>
      </c>
      <c r="J15" t="s">
        <v>37</v>
      </c>
      <c r="K15">
        <v>2735.83923</v>
      </c>
      <c r="L15">
        <v>-1734.1453609683299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17.226951771650416</v>
      </c>
      <c r="F16" s="4">
        <f t="shared" si="1"/>
        <v>11.963215862347818</v>
      </c>
      <c r="H16" t="s">
        <v>39</v>
      </c>
      <c r="I16">
        <v>80</v>
      </c>
      <c r="J16" t="s">
        <v>38</v>
      </c>
      <c r="K16">
        <v>4643.8859910000001</v>
      </c>
      <c r="L16">
        <v>-2890.1588991878898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15.070103381231791</v>
      </c>
      <c r="F17" s="4">
        <f t="shared" si="1"/>
        <v>12.239110632361935</v>
      </c>
      <c r="H17" t="s">
        <v>40</v>
      </c>
      <c r="I17">
        <v>64</v>
      </c>
      <c r="J17" t="s">
        <v>38</v>
      </c>
      <c r="K17">
        <v>4246.8189089999996</v>
      </c>
      <c r="L17">
        <v>-2312.1203940527898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17.868523664205931</v>
      </c>
      <c r="F18" s="4">
        <f t="shared" si="1"/>
        <v>8.8720795098208942</v>
      </c>
      <c r="H18" t="s">
        <v>41</v>
      </c>
      <c r="I18">
        <v>96</v>
      </c>
      <c r="J18" t="s">
        <v>42</v>
      </c>
      <c r="K18">
        <v>5372.575922</v>
      </c>
      <c r="L18">
        <v>-3468.3037047906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14.869042819754277</v>
      </c>
      <c r="F19" s="4">
        <f t="shared" si="1"/>
        <v>13.638430562701705</v>
      </c>
      <c r="H19" t="s">
        <v>40</v>
      </c>
      <c r="I19">
        <v>36</v>
      </c>
      <c r="J19" t="s">
        <v>37</v>
      </c>
      <c r="K19">
        <v>2421.1376909999999</v>
      </c>
      <c r="L19">
        <v>-1300.5485346323801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13.024425293633545</v>
      </c>
      <c r="F20" s="4">
        <f t="shared" si="1"/>
        <v>14.538428487866991</v>
      </c>
      <c r="H20" t="s">
        <v>40</v>
      </c>
      <c r="I20">
        <v>192</v>
      </c>
      <c r="J20" t="s">
        <v>43</v>
      </c>
      <c r="K20">
        <v>14741.533363</v>
      </c>
      <c r="L20">
        <v>-6936.1930354768501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18.010396577968816</v>
      </c>
      <c r="F21" s="4">
        <f t="shared" si="1"/>
        <v>9.7290880877208785</v>
      </c>
      <c r="H21" t="s">
        <v>34</v>
      </c>
      <c r="I21">
        <v>72</v>
      </c>
      <c r="J21" t="s">
        <v>42</v>
      </c>
      <c r="K21">
        <v>3997.690983</v>
      </c>
      <c r="L21">
        <v>-2601.2042765440601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16.535948747316734</v>
      </c>
      <c r="F22" s="4">
        <f t="shared" si="1"/>
        <v>11.344517667464274</v>
      </c>
      <c r="H22" t="s">
        <v>34</v>
      </c>
      <c r="I22">
        <v>64</v>
      </c>
      <c r="J22" t="s">
        <v>44</v>
      </c>
      <c r="K22">
        <v>3870.355489</v>
      </c>
      <c r="L22">
        <v>-2312.1422009317298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14.74792249887088</v>
      </c>
      <c r="F23" s="4">
        <f t="shared" si="1"/>
        <v>14.51448692919136</v>
      </c>
      <c r="H23" t="s">
        <v>40</v>
      </c>
      <c r="I23">
        <v>64</v>
      </c>
      <c r="J23" t="s">
        <v>38</v>
      </c>
      <c r="K23">
        <v>4339.5942720000003</v>
      </c>
      <c r="L23">
        <v>-2312.0649287658998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15.776836972339829</v>
      </c>
      <c r="F24" s="4">
        <f t="shared" si="1"/>
        <v>11.615169607794996</v>
      </c>
      <c r="H24" t="s">
        <v>45</v>
      </c>
      <c r="I24">
        <v>128</v>
      </c>
      <c r="J24" t="s">
        <v>42</v>
      </c>
      <c r="K24">
        <v>8113.1598320000003</v>
      </c>
      <c r="L24">
        <v>-4624.2712068701403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14.2716540320567</v>
      </c>
      <c r="F25" s="4">
        <f t="shared" si="1"/>
        <v>14.763902977351457</v>
      </c>
      <c r="H25" t="s">
        <v>40</v>
      </c>
      <c r="I25">
        <v>34</v>
      </c>
      <c r="J25" t="s">
        <v>37</v>
      </c>
      <c r="K25">
        <v>2382.3447460000002</v>
      </c>
      <c r="L25">
        <v>-1228.28126348982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17.048085511229292</v>
      </c>
      <c r="F26" s="4">
        <f t="shared" si="1"/>
        <v>9.6542295124199473</v>
      </c>
      <c r="H26" t="s">
        <v>40</v>
      </c>
      <c r="I26">
        <v>96</v>
      </c>
      <c r="J26" t="s">
        <v>38</v>
      </c>
      <c r="K26">
        <v>5631.1308349999999</v>
      </c>
      <c r="L26">
        <v>-3468.2751058896101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17.58416086517591</v>
      </c>
      <c r="F27" s="4">
        <f t="shared" si="1"/>
        <v>8.768183148990909</v>
      </c>
      <c r="H27" t="s">
        <v>40</v>
      </c>
      <c r="I27">
        <v>96</v>
      </c>
      <c r="J27" t="s">
        <v>44</v>
      </c>
      <c r="K27">
        <v>5459.4586989999998</v>
      </c>
      <c r="L27">
        <v>-3468.3075037060598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19.03645707281429</v>
      </c>
      <c r="F28" s="4">
        <f t="shared" si="1"/>
        <v>6.9138153152321795</v>
      </c>
      <c r="H28" t="s">
        <v>41</v>
      </c>
      <c r="I28">
        <v>168</v>
      </c>
      <c r="J28" t="s">
        <v>44</v>
      </c>
      <c r="K28">
        <v>8825.1715829999994</v>
      </c>
      <c r="L28">
        <v>-6069.6567884482401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15.963022060246658</v>
      </c>
      <c r="F29" s="4">
        <f t="shared" si="1"/>
        <v>12.106258215264978</v>
      </c>
      <c r="H29" t="s">
        <v>40</v>
      </c>
      <c r="I29">
        <v>72</v>
      </c>
      <c r="J29" t="s">
        <v>37</v>
      </c>
      <c r="K29">
        <v>4510.424137</v>
      </c>
      <c r="L29">
        <v>-2601.1390865681401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16.270897590879038</v>
      </c>
      <c r="F30" s="4">
        <f t="shared" si="1"/>
        <v>12.152316573291325</v>
      </c>
      <c r="H30" t="s">
        <v>40</v>
      </c>
      <c r="I30">
        <v>64</v>
      </c>
      <c r="J30" t="s">
        <v>44</v>
      </c>
      <c r="K30">
        <v>3933.4031599999998</v>
      </c>
      <c r="L30">
        <v>-2312.1225097720198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-0.61995877068362759</v>
      </c>
      <c r="F37" s="5"/>
      <c r="I37" s="5">
        <f t="shared" ref="I37:J55" si="2">ABS(E37)</f>
        <v>0.61995877068362759</v>
      </c>
      <c r="J37" s="5"/>
    </row>
    <row r="38" spans="4:10" x14ac:dyDescent="0.3">
      <c r="D38" s="3" t="s">
        <v>11</v>
      </c>
      <c r="E38" s="5">
        <f>E13-B13</f>
        <v>-6.5820542303416829E-2</v>
      </c>
      <c r="F38" s="4">
        <f>F13-C13</f>
        <v>-6.3406027960469125E-2</v>
      </c>
      <c r="I38" s="5">
        <f t="shared" si="2"/>
        <v>6.5820542303416829E-2</v>
      </c>
      <c r="J38" s="4">
        <f t="shared" si="2"/>
        <v>6.3406027960469125E-2</v>
      </c>
    </row>
    <row r="39" spans="4:10" x14ac:dyDescent="0.3">
      <c r="D39" s="3" t="s">
        <v>93</v>
      </c>
      <c r="E39" s="5">
        <f>E14-B14</f>
        <v>-0.26407861946897881</v>
      </c>
      <c r="F39" s="4">
        <f>F14-C14</f>
        <v>0.21132122285689414</v>
      </c>
      <c r="I39" s="5">
        <f t="shared" ref="I39" si="3">ABS(E39)</f>
        <v>0.26407861946897881</v>
      </c>
      <c r="J39" s="4">
        <f t="shared" ref="J39" si="4">ABS(F39)</f>
        <v>0.21132122285689414</v>
      </c>
    </row>
    <row r="40" spans="4:10" x14ac:dyDescent="0.3">
      <c r="D40" t="s">
        <v>18</v>
      </c>
      <c r="E40" s="5">
        <f t="shared" ref="E40:F52" si="5">E15-B15</f>
        <v>-0.25510939617603512</v>
      </c>
      <c r="F40" s="4">
        <f t="shared" si="5"/>
        <v>2.0271469736671763</v>
      </c>
      <c r="I40" s="5">
        <f t="shared" si="2"/>
        <v>0.25510939617603512</v>
      </c>
      <c r="J40" s="4">
        <f t="shared" si="2"/>
        <v>2.0271469736671763</v>
      </c>
    </row>
    <row r="41" spans="4:10" x14ac:dyDescent="0.3">
      <c r="D41" t="s">
        <v>20</v>
      </c>
      <c r="E41" s="5">
        <f t="shared" si="5"/>
        <v>-6.3048228349583013E-2</v>
      </c>
      <c r="F41" s="4">
        <f t="shared" si="5"/>
        <v>1.0632158623478176</v>
      </c>
      <c r="I41" s="5">
        <f t="shared" si="2"/>
        <v>6.3048228349583013E-2</v>
      </c>
      <c r="J41" s="4">
        <f t="shared" si="2"/>
        <v>1.0632158623478176</v>
      </c>
    </row>
    <row r="42" spans="4:10" x14ac:dyDescent="0.3">
      <c r="D42" t="s">
        <v>19</v>
      </c>
      <c r="E42" s="5">
        <f t="shared" si="5"/>
        <v>-0.52989661876820904</v>
      </c>
      <c r="F42" s="4">
        <f t="shared" si="5"/>
        <v>2.9391106323619347</v>
      </c>
      <c r="I42" s="5">
        <f t="shared" si="2"/>
        <v>0.52989661876820904</v>
      </c>
      <c r="J42" s="4">
        <f t="shared" si="2"/>
        <v>2.9391106323619347</v>
      </c>
    </row>
    <row r="43" spans="4:10" x14ac:dyDescent="0.3">
      <c r="D43" t="s">
        <v>21</v>
      </c>
      <c r="E43" s="5">
        <f t="shared" si="5"/>
        <v>-0.41147633579407028</v>
      </c>
      <c r="F43" s="4">
        <f t="shared" si="5"/>
        <v>7.2079509820893506E-2</v>
      </c>
      <c r="I43" s="5">
        <f t="shared" si="2"/>
        <v>0.41147633579407028</v>
      </c>
      <c r="J43" s="4">
        <f t="shared" si="2"/>
        <v>7.2079509820893506E-2</v>
      </c>
    </row>
    <row r="44" spans="4:10" x14ac:dyDescent="0.3">
      <c r="D44" t="s">
        <v>22</v>
      </c>
      <c r="E44" s="5">
        <f t="shared" si="5"/>
        <v>-0.53095718024572314</v>
      </c>
      <c r="F44" s="4">
        <f t="shared" si="5"/>
        <v>2.2384305627017049</v>
      </c>
      <c r="I44" s="5">
        <f t="shared" si="2"/>
        <v>0.53095718024572314</v>
      </c>
      <c r="J44" s="4">
        <f t="shared" si="2"/>
        <v>2.2384305627017049</v>
      </c>
    </row>
    <row r="45" spans="4:10" x14ac:dyDescent="0.3">
      <c r="D45" t="s">
        <v>23</v>
      </c>
      <c r="E45" s="5">
        <f t="shared" si="5"/>
        <v>-0.42557470636645434</v>
      </c>
      <c r="F45" s="4">
        <f t="shared" si="5"/>
        <v>0.93842848786699129</v>
      </c>
      <c r="I45" s="5">
        <f t="shared" si="2"/>
        <v>0.42557470636645434</v>
      </c>
      <c r="J45" s="4">
        <f t="shared" si="2"/>
        <v>0.93842848786699129</v>
      </c>
    </row>
    <row r="46" spans="4:10" x14ac:dyDescent="0.3">
      <c r="D46" t="s">
        <v>24</v>
      </c>
      <c r="E46" s="5">
        <f t="shared" si="5"/>
        <v>-0.41960342203118373</v>
      </c>
      <c r="F46" s="4">
        <f t="shared" si="5"/>
        <v>3.1290880877208789</v>
      </c>
      <c r="I46" s="5">
        <f t="shared" si="2"/>
        <v>0.41960342203118373</v>
      </c>
      <c r="J46" s="4">
        <f t="shared" si="2"/>
        <v>3.1290880877208789</v>
      </c>
    </row>
    <row r="47" spans="4:10" x14ac:dyDescent="0.3">
      <c r="D47" t="s">
        <v>25</v>
      </c>
      <c r="E47" s="5">
        <f t="shared" si="5"/>
        <v>-0.49405125268326699</v>
      </c>
      <c r="F47" s="4">
        <f t="shared" si="5"/>
        <v>1.3445176674642738</v>
      </c>
      <c r="I47" s="5">
        <f t="shared" si="2"/>
        <v>0.49405125268326699</v>
      </c>
      <c r="J47" s="4">
        <f t="shared" si="2"/>
        <v>1.3445176674642738</v>
      </c>
    </row>
    <row r="48" spans="4:10" x14ac:dyDescent="0.3">
      <c r="D48" t="s">
        <v>26</v>
      </c>
      <c r="E48" s="5">
        <f t="shared" si="5"/>
        <v>-0.61207750112911974</v>
      </c>
      <c r="F48" s="4">
        <f t="shared" si="5"/>
        <v>0.11448692919135972</v>
      </c>
      <c r="I48" s="5">
        <f t="shared" si="2"/>
        <v>0.61207750112911974</v>
      </c>
      <c r="J48" s="4">
        <f t="shared" si="2"/>
        <v>0.11448692919135972</v>
      </c>
    </row>
    <row r="49" spans="4:10" x14ac:dyDescent="0.3">
      <c r="D49" t="s">
        <v>27</v>
      </c>
      <c r="E49" s="5">
        <f t="shared" si="5"/>
        <v>-0.48316302766017216</v>
      </c>
      <c r="F49" s="4">
        <f t="shared" si="5"/>
        <v>1.5151696077949968</v>
      </c>
      <c r="I49" s="5">
        <f t="shared" si="2"/>
        <v>0.48316302766017216</v>
      </c>
      <c r="J49" s="4">
        <f t="shared" si="2"/>
        <v>1.5151696077949968</v>
      </c>
    </row>
    <row r="50" spans="4:10" x14ac:dyDescent="0.3">
      <c r="D50" t="s">
        <v>28</v>
      </c>
      <c r="E50" s="5">
        <f t="shared" si="5"/>
        <v>7.1654032056700956E-2</v>
      </c>
      <c r="F50" s="4">
        <f t="shared" si="5"/>
        <v>0.86390297735145616</v>
      </c>
      <c r="I50" s="5">
        <f t="shared" si="2"/>
        <v>7.1654032056700956E-2</v>
      </c>
      <c r="J50" s="4">
        <f t="shared" si="2"/>
        <v>0.86390297735145616</v>
      </c>
    </row>
    <row r="51" spans="4:10" x14ac:dyDescent="0.3">
      <c r="D51" t="s">
        <v>29</v>
      </c>
      <c r="E51" s="5">
        <f t="shared" si="5"/>
        <v>-0.75191448877070854</v>
      </c>
      <c r="F51" s="4">
        <f t="shared" si="5"/>
        <v>1.454229512419948</v>
      </c>
      <c r="I51" s="5">
        <f t="shared" si="2"/>
        <v>0.75191448877070854</v>
      </c>
      <c r="J51" s="4">
        <f t="shared" si="2"/>
        <v>1.454229512419948</v>
      </c>
    </row>
    <row r="52" spans="4:10" x14ac:dyDescent="0.3">
      <c r="D52" t="s">
        <v>30</v>
      </c>
      <c r="E52" s="5">
        <f t="shared" si="5"/>
        <v>-0.3858391348240886</v>
      </c>
      <c r="F52" s="4">
        <f t="shared" si="5"/>
        <v>1.9681831489909092</v>
      </c>
      <c r="I52" s="5">
        <f t="shared" si="2"/>
        <v>0.3858391348240886</v>
      </c>
      <c r="J52" s="4">
        <f t="shared" si="2"/>
        <v>1.9681831489909092</v>
      </c>
    </row>
    <row r="53" spans="4:10" x14ac:dyDescent="0.3">
      <c r="D53" t="s">
        <v>31</v>
      </c>
      <c r="E53" s="5">
        <f>E28-B28</f>
        <v>-0.35354292718571045</v>
      </c>
      <c r="F53" s="4">
        <f>F28-C28</f>
        <v>-1.7861846847678198</v>
      </c>
      <c r="I53" s="5">
        <f t="shared" si="2"/>
        <v>0.35354292718571045</v>
      </c>
      <c r="J53" s="4">
        <f t="shared" si="2"/>
        <v>1.7861846847678198</v>
      </c>
    </row>
    <row r="54" spans="4:10" x14ac:dyDescent="0.3">
      <c r="D54" t="s">
        <v>32</v>
      </c>
      <c r="E54" s="5">
        <f t="shared" ref="E54:F55" si="6">E29-B29</f>
        <v>-0.54697793975334363</v>
      </c>
      <c r="F54" s="4">
        <f t="shared" si="6"/>
        <v>1.7062582152649775</v>
      </c>
      <c r="I54" s="5">
        <f t="shared" si="2"/>
        <v>0.54697793975334363</v>
      </c>
      <c r="J54" s="4">
        <f t="shared" si="2"/>
        <v>1.7062582152649775</v>
      </c>
    </row>
    <row r="55" spans="4:10" x14ac:dyDescent="0.3">
      <c r="D55" t="s">
        <v>33</v>
      </c>
      <c r="E55" s="5">
        <f t="shared" si="6"/>
        <v>-0.55910240912096043</v>
      </c>
      <c r="F55" s="4">
        <f t="shared" si="6"/>
        <v>2.9523165732913252</v>
      </c>
      <c r="I55" s="5">
        <f t="shared" si="2"/>
        <v>0.55910240912096043</v>
      </c>
      <c r="J55" s="4">
        <f t="shared" si="2"/>
        <v>2.9523165732913252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-0.40529149838199746</v>
      </c>
      <c r="F57" s="5">
        <f>AVERAGE(F38:F55)</f>
        <v>1.2604608476880697</v>
      </c>
      <c r="H57" t="s">
        <v>54</v>
      </c>
      <c r="I57" s="5">
        <f>AVERAGE(I37:I55)</f>
        <v>0.41283402807217651</v>
      </c>
      <c r="J57" s="5">
        <f>AVERAGE(J38:J55)</f>
        <v>1.4659709268801013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2.3377027552172986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0.28164545273177932</v>
      </c>
      <c r="J65" s="4">
        <f>ABS((C13-F13)/C13)*100</f>
        <v>2.2645009985881832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1.1679726646129094</v>
      </c>
      <c r="J66" s="4">
        <f>ABS((C14-F14)/C14)*100</f>
        <v>6.583215665323805</v>
      </c>
    </row>
    <row r="67" spans="4:10" x14ac:dyDescent="0.3">
      <c r="E67" s="5"/>
      <c r="F67" s="5"/>
      <c r="H67" t="s">
        <v>18</v>
      </c>
      <c r="I67" s="4">
        <f t="shared" ref="I67:J81" si="7">ABS((B15-E15)/B15)*100</f>
        <v>1.4331988549215455</v>
      </c>
      <c r="J67" s="4">
        <f t="shared" si="7"/>
        <v>28.15481907871078</v>
      </c>
    </row>
    <row r="68" spans="4:10" x14ac:dyDescent="0.3">
      <c r="E68" s="5"/>
      <c r="F68" s="5"/>
      <c r="H68" t="s">
        <v>20</v>
      </c>
      <c r="I68" s="4">
        <f t="shared" si="7"/>
        <v>0.3646514074585484</v>
      </c>
      <c r="J68" s="4">
        <f t="shared" si="7"/>
        <v>9.7542739664937379</v>
      </c>
    </row>
    <row r="69" spans="4:10" x14ac:dyDescent="0.3">
      <c r="E69" s="5"/>
      <c r="F69" s="5"/>
      <c r="H69" t="s">
        <v>19</v>
      </c>
      <c r="I69" s="4">
        <f t="shared" si="7"/>
        <v>3.3967731972321094</v>
      </c>
      <c r="J69" s="4">
        <f t="shared" si="7"/>
        <v>31.603340132924028</v>
      </c>
    </row>
    <row r="70" spans="4:10" x14ac:dyDescent="0.3">
      <c r="E70" s="5"/>
      <c r="F70" s="5"/>
      <c r="H70" t="s">
        <v>21</v>
      </c>
      <c r="I70" s="4">
        <f t="shared" si="7"/>
        <v>2.2509646378231412</v>
      </c>
      <c r="J70" s="4">
        <f t="shared" si="7"/>
        <v>0.81908533887378976</v>
      </c>
    </row>
    <row r="71" spans="4:10" x14ac:dyDescent="0.3">
      <c r="H71" t="s">
        <v>22</v>
      </c>
      <c r="I71" s="4">
        <f t="shared" si="7"/>
        <v>3.4477738976995007</v>
      </c>
      <c r="J71" s="4">
        <f t="shared" si="7"/>
        <v>19.635355813172851</v>
      </c>
    </row>
    <row r="72" spans="4:10" x14ac:dyDescent="0.3">
      <c r="E72" s="5"/>
      <c r="F72" s="5"/>
      <c r="H72" t="s">
        <v>23</v>
      </c>
      <c r="I72" s="4">
        <f t="shared" si="7"/>
        <v>3.1641242109030063</v>
      </c>
      <c r="J72" s="4">
        <f t="shared" si="7"/>
        <v>6.9002094696102301</v>
      </c>
    </row>
    <row r="73" spans="4:10" x14ac:dyDescent="0.3">
      <c r="H73" t="s">
        <v>24</v>
      </c>
      <c r="I73" s="4">
        <f t="shared" si="7"/>
        <v>2.2767413023938348</v>
      </c>
      <c r="J73" s="4">
        <f t="shared" si="7"/>
        <v>47.410425571528471</v>
      </c>
    </row>
    <row r="74" spans="4:10" x14ac:dyDescent="0.3">
      <c r="H74" t="s">
        <v>25</v>
      </c>
      <c r="I74" s="4">
        <f t="shared" si="7"/>
        <v>2.9010643140532411</v>
      </c>
      <c r="J74" s="4">
        <f t="shared" si="7"/>
        <v>13.44517667464274</v>
      </c>
    </row>
    <row r="75" spans="4:10" x14ac:dyDescent="0.3">
      <c r="H75" t="s">
        <v>26</v>
      </c>
      <c r="I75" s="4">
        <f t="shared" si="7"/>
        <v>3.9848795646427071</v>
      </c>
      <c r="J75" s="4">
        <f t="shared" si="7"/>
        <v>0.79504811938444253</v>
      </c>
    </row>
    <row r="76" spans="4:10" x14ac:dyDescent="0.3">
      <c r="H76" t="s">
        <v>27</v>
      </c>
      <c r="I76" s="4">
        <f t="shared" si="7"/>
        <v>2.9714823349334076</v>
      </c>
      <c r="J76" s="4">
        <f t="shared" si="7"/>
        <v>15.001679285098978</v>
      </c>
    </row>
    <row r="77" spans="4:10" x14ac:dyDescent="0.3">
      <c r="H77" t="s">
        <v>28</v>
      </c>
      <c r="I77" s="4">
        <f t="shared" si="7"/>
        <v>0.50460585955423209</v>
      </c>
      <c r="J77" s="4">
        <f t="shared" si="7"/>
        <v>6.2151293334637137</v>
      </c>
    </row>
    <row r="78" spans="4:10" x14ac:dyDescent="0.3">
      <c r="H78" t="s">
        <v>29</v>
      </c>
      <c r="I78" s="4">
        <f t="shared" si="7"/>
        <v>4.2242387009590363</v>
      </c>
      <c r="J78" s="4">
        <f t="shared" si="7"/>
        <v>17.734506249023756</v>
      </c>
    </row>
    <row r="79" spans="4:10" x14ac:dyDescent="0.3">
      <c r="H79" t="s">
        <v>30</v>
      </c>
      <c r="I79" s="4">
        <f t="shared" si="7"/>
        <v>2.147129297852469</v>
      </c>
      <c r="J79" s="4">
        <f t="shared" si="7"/>
        <v>28.943869838101605</v>
      </c>
    </row>
    <row r="80" spans="4:10" x14ac:dyDescent="0.3">
      <c r="H80" t="s">
        <v>31</v>
      </c>
      <c r="I80" s="4">
        <f t="shared" si="7"/>
        <v>1.8233260814116061</v>
      </c>
      <c r="J80" s="4">
        <f t="shared" si="7"/>
        <v>20.530858445607127</v>
      </c>
    </row>
    <row r="81" spans="8:10" x14ac:dyDescent="0.3">
      <c r="H81" t="s">
        <v>32</v>
      </c>
      <c r="I81" s="4">
        <f t="shared" si="7"/>
        <v>3.3130099318797313</v>
      </c>
      <c r="J81" s="4">
        <f t="shared" si="7"/>
        <v>16.406328992932476</v>
      </c>
    </row>
    <row r="82" spans="8:10" x14ac:dyDescent="0.3">
      <c r="H82" t="s">
        <v>33</v>
      </c>
      <c r="I82" s="4">
        <f t="shared" ref="I82:J82" si="8">ABS((B30-E30)/B30)*100</f>
        <v>3.3220582835470025</v>
      </c>
      <c r="J82" s="4">
        <f t="shared" si="8"/>
        <v>32.090397535775281</v>
      </c>
    </row>
    <row r="84" spans="8:10" x14ac:dyDescent="0.3">
      <c r="H84" t="s">
        <v>77</v>
      </c>
      <c r="I84" s="4">
        <f>AVERAGE(I64:I82)</f>
        <v>2.38491277630669</v>
      </c>
      <c r="J84" s="4">
        <f>AVERAGE(J65:J82)</f>
        <v>16.904901139403112</v>
      </c>
    </row>
  </sheetData>
  <hyperlinks>
    <hyperlink ref="G1" location="Overview!A1" display="Overview!A1" xr:uid="{AD289F5F-D0A2-4AB7-B3E7-73C04DBC0CCB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59B0C-D020-47D5-A3BE-8061795FAE0E}">
  <dimension ref="A1:L84"/>
  <sheetViews>
    <sheetView workbookViewId="0"/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1</v>
      </c>
      <c r="G4" s="7" t="s">
        <v>118</v>
      </c>
      <c r="H4" s="7"/>
    </row>
    <row r="5" spans="1:12" x14ac:dyDescent="0.3">
      <c r="G5" t="s">
        <v>103</v>
      </c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25.664175791852958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3156.150451</v>
      </c>
      <c r="L12">
        <v>-2926.5945655219598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23.266760237093667</v>
      </c>
      <c r="F13" s="4">
        <f t="shared" si="1"/>
        <v>2.3744718835896044</v>
      </c>
      <c r="H13" t="s">
        <v>35</v>
      </c>
      <c r="I13">
        <v>32</v>
      </c>
      <c r="J13" t="s">
        <v>38</v>
      </c>
      <c r="K13">
        <v>1375.352635</v>
      </c>
      <c r="L13">
        <v>-1156.1565669306899</v>
      </c>
    </row>
    <row r="14" spans="1:12" x14ac:dyDescent="0.3">
      <c r="A14" s="3" t="s">
        <v>93</v>
      </c>
      <c r="B14">
        <v>22.61</v>
      </c>
      <c r="C14">
        <v>3.21</v>
      </c>
      <c r="E14" s="5">
        <f t="shared" si="0"/>
        <v>22.286994268787293</v>
      </c>
      <c r="F14" s="4">
        <f t="shared" si="1"/>
        <v>2.9298920163952769</v>
      </c>
      <c r="H14" t="s">
        <v>94</v>
      </c>
      <c r="I14">
        <v>96</v>
      </c>
      <c r="J14" t="s">
        <v>44</v>
      </c>
      <c r="K14">
        <v>4307.4449089999998</v>
      </c>
      <c r="L14">
        <v>-3468.4493921488001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17.526422671422058</v>
      </c>
      <c r="F15" s="4">
        <f t="shared" si="1"/>
        <v>8.1936160434311862</v>
      </c>
      <c r="H15" t="s">
        <v>34</v>
      </c>
      <c r="I15">
        <v>48</v>
      </c>
      <c r="J15" t="s">
        <v>37</v>
      </c>
      <c r="K15">
        <v>2738.722037</v>
      </c>
      <c r="L15">
        <v>-1734.12846343246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17.212605672591575</v>
      </c>
      <c r="F16" s="4">
        <f t="shared" si="1"/>
        <v>10.765163022517331</v>
      </c>
      <c r="H16" t="s">
        <v>39</v>
      </c>
      <c r="I16">
        <v>80</v>
      </c>
      <c r="J16" t="s">
        <v>38</v>
      </c>
      <c r="K16">
        <v>4647.7565059999997</v>
      </c>
      <c r="L16">
        <v>-2890.1357496752498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15.062715923047209</v>
      </c>
      <c r="F17" s="4">
        <f t="shared" si="1"/>
        <v>11.002304891446549</v>
      </c>
      <c r="H17" t="s">
        <v>40</v>
      </c>
      <c r="I17">
        <v>64</v>
      </c>
      <c r="J17" t="s">
        <v>38</v>
      </c>
      <c r="K17">
        <v>4248.9017469999999</v>
      </c>
      <c r="L17">
        <v>-2312.1028190955599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17.854760611613596</v>
      </c>
      <c r="F18" s="4">
        <f t="shared" si="1"/>
        <v>7.9031445896890302</v>
      </c>
      <c r="H18" t="s">
        <v>41</v>
      </c>
      <c r="I18">
        <v>96</v>
      </c>
      <c r="J18" t="s">
        <v>42</v>
      </c>
      <c r="K18">
        <v>5376.7172849999997</v>
      </c>
      <c r="L18">
        <v>-3468.2675477999301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14.86215360580945</v>
      </c>
      <c r="F19" s="4">
        <f t="shared" si="1"/>
        <v>12.243109232585132</v>
      </c>
      <c r="H19" t="s">
        <v>40</v>
      </c>
      <c r="I19">
        <v>36</v>
      </c>
      <c r="J19" t="s">
        <v>37</v>
      </c>
      <c r="K19">
        <v>2422.2599869999999</v>
      </c>
      <c r="L19">
        <v>-1300.5408222334299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13.01828883507943</v>
      </c>
      <c r="F20" s="4">
        <f t="shared" si="1"/>
        <v>13.103582712277779</v>
      </c>
      <c r="H20" t="s">
        <v>40</v>
      </c>
      <c r="I20">
        <v>192</v>
      </c>
      <c r="J20" t="s">
        <v>43</v>
      </c>
      <c r="K20">
        <v>14748.482110999999</v>
      </c>
      <c r="L20">
        <v>-6936.1547930633196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18.001945690794638</v>
      </c>
      <c r="F21" s="4">
        <f t="shared" si="1"/>
        <v>8.6705403212795762</v>
      </c>
      <c r="H21" t="s">
        <v>34</v>
      </c>
      <c r="I21">
        <v>72</v>
      </c>
      <c r="J21" t="s">
        <v>42</v>
      </c>
      <c r="K21">
        <v>3999.5676709999998</v>
      </c>
      <c r="L21">
        <v>-2601.17961628579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16.519187814597156</v>
      </c>
      <c r="F22" s="4">
        <f t="shared" si="1"/>
        <v>10.162413912443432</v>
      </c>
      <c r="H22" t="s">
        <v>34</v>
      </c>
      <c r="I22">
        <v>64</v>
      </c>
      <c r="J22" t="s">
        <v>44</v>
      </c>
      <c r="K22">
        <v>3874.2824839999998</v>
      </c>
      <c r="L22">
        <v>-2312.1232925417198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14.744502450000551</v>
      </c>
      <c r="F23" s="4">
        <f t="shared" si="1"/>
        <v>13.23931540937544</v>
      </c>
      <c r="H23" t="s">
        <v>40</v>
      </c>
      <c r="I23">
        <v>64</v>
      </c>
      <c r="J23" t="s">
        <v>38</v>
      </c>
      <c r="K23">
        <v>4340.6008590000001</v>
      </c>
      <c r="L23">
        <v>-2312.04828902494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15.769056201372003</v>
      </c>
      <c r="F24" s="4">
        <f t="shared" si="1"/>
        <v>10.341964965158288</v>
      </c>
      <c r="H24" t="s">
        <v>45</v>
      </c>
      <c r="I24">
        <v>128</v>
      </c>
      <c r="J24" t="s">
        <v>42</v>
      </c>
      <c r="K24">
        <v>8117.1630290000003</v>
      </c>
      <c r="L24">
        <v>-4624.2378314977896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14.263693408501689</v>
      </c>
      <c r="F25" s="4">
        <f t="shared" si="1"/>
        <v>13.39144258397433</v>
      </c>
      <c r="H25" t="s">
        <v>40</v>
      </c>
      <c r="I25">
        <v>34</v>
      </c>
      <c r="J25" t="s">
        <v>37</v>
      </c>
      <c r="K25">
        <v>2383.6743419999998</v>
      </c>
      <c r="L25">
        <v>-1228.2736835102501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17.036340182104997</v>
      </c>
      <c r="F26" s="4">
        <f t="shared" si="1"/>
        <v>8.5585861294331345</v>
      </c>
      <c r="H26" t="s">
        <v>40</v>
      </c>
      <c r="I26">
        <v>96</v>
      </c>
      <c r="J26" t="s">
        <v>38</v>
      </c>
      <c r="K26">
        <v>5635.0130939999999</v>
      </c>
      <c r="L26">
        <v>-3468.2435819268399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17.552337623862641</v>
      </c>
      <c r="F27" s="4">
        <f t="shared" si="1"/>
        <v>7.7174690686925036</v>
      </c>
      <c r="H27" t="s">
        <v>40</v>
      </c>
      <c r="I27">
        <v>96</v>
      </c>
      <c r="J27" t="s">
        <v>44</v>
      </c>
      <c r="K27">
        <v>5469.3569630000002</v>
      </c>
      <c r="L27">
        <v>-3468.2743369271102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18.969622399659659</v>
      </c>
      <c r="F28" s="4">
        <f t="shared" si="1"/>
        <v>6.045313732464769</v>
      </c>
      <c r="H28" t="s">
        <v>41</v>
      </c>
      <c r="I28">
        <v>168</v>
      </c>
      <c r="J28" t="s">
        <v>44</v>
      </c>
      <c r="K28">
        <v>8856.264846</v>
      </c>
      <c r="L28">
        <v>-6069.5870872038504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15.907487876187652</v>
      </c>
      <c r="F29" s="4">
        <f t="shared" si="1"/>
        <v>11.018571618283124</v>
      </c>
      <c r="H29" t="s">
        <v>40</v>
      </c>
      <c r="I29">
        <v>72</v>
      </c>
      <c r="J29" t="s">
        <v>37</v>
      </c>
      <c r="K29">
        <v>4526.1703520000001</v>
      </c>
      <c r="L29">
        <v>-2601.1152253943101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16.259047601085243</v>
      </c>
      <c r="F30" s="4">
        <f t="shared" si="1"/>
        <v>10.931252246001723</v>
      </c>
      <c r="H30" t="s">
        <v>40</v>
      </c>
      <c r="I30">
        <v>64</v>
      </c>
      <c r="J30" t="s">
        <v>44</v>
      </c>
      <c r="K30">
        <v>3936.2699200000002</v>
      </c>
      <c r="L30">
        <v>-2312.1045510971499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-0.85582420814704108</v>
      </c>
      <c r="F37" s="5"/>
      <c r="I37" s="5">
        <f t="shared" ref="I37:J55" si="2">ABS(E37)</f>
        <v>0.85582420814704108</v>
      </c>
      <c r="J37" s="5"/>
    </row>
    <row r="38" spans="4:10" x14ac:dyDescent="0.3">
      <c r="D38" s="3" t="s">
        <v>11</v>
      </c>
      <c r="E38" s="5">
        <f>E13-B13</f>
        <v>-0.10323976290633397</v>
      </c>
      <c r="F38" s="4">
        <f>F13-C13</f>
        <v>-0.42552811641039545</v>
      </c>
      <c r="I38" s="5">
        <f t="shared" si="2"/>
        <v>0.10323976290633397</v>
      </c>
      <c r="J38" s="4">
        <f t="shared" si="2"/>
        <v>0.42552811641039545</v>
      </c>
    </row>
    <row r="39" spans="4:10" x14ac:dyDescent="0.3">
      <c r="D39" s="3" t="s">
        <v>93</v>
      </c>
      <c r="E39" s="5">
        <f>E14-B14</f>
        <v>-0.32300573121270659</v>
      </c>
      <c r="F39" s="4">
        <f>F14-C14</f>
        <v>-0.28010798360472311</v>
      </c>
      <c r="I39" s="5">
        <f t="shared" si="2"/>
        <v>0.32300573121270659</v>
      </c>
      <c r="J39" s="4">
        <f t="shared" si="2"/>
        <v>0.28010798360472311</v>
      </c>
    </row>
    <row r="40" spans="4:10" x14ac:dyDescent="0.3">
      <c r="D40" t="s">
        <v>18</v>
      </c>
      <c r="E40" s="5">
        <f t="shared" ref="E40:F52" si="3">E15-B15</f>
        <v>-0.27357732857794304</v>
      </c>
      <c r="F40" s="4">
        <f t="shared" si="3"/>
        <v>0.99361604343118604</v>
      </c>
      <c r="I40" s="5">
        <f t="shared" si="2"/>
        <v>0.27357732857794304</v>
      </c>
      <c r="J40" s="4">
        <f t="shared" si="2"/>
        <v>0.99361604343118604</v>
      </c>
    </row>
    <row r="41" spans="4:10" x14ac:dyDescent="0.3">
      <c r="D41" t="s">
        <v>20</v>
      </c>
      <c r="E41" s="5">
        <f t="shared" si="3"/>
        <v>-7.7394327408423891E-2</v>
      </c>
      <c r="F41" s="4">
        <f t="shared" si="3"/>
        <v>-0.13483697748266898</v>
      </c>
      <c r="I41" s="5">
        <f t="shared" si="2"/>
        <v>7.7394327408423891E-2</v>
      </c>
      <c r="J41" s="4">
        <f t="shared" si="2"/>
        <v>0.13483697748266898</v>
      </c>
    </row>
    <row r="42" spans="4:10" x14ac:dyDescent="0.3">
      <c r="D42" t="s">
        <v>19</v>
      </c>
      <c r="E42" s="5">
        <f t="shared" si="3"/>
        <v>-0.53728407695279046</v>
      </c>
      <c r="F42" s="4">
        <f t="shared" si="3"/>
        <v>1.7023048914465484</v>
      </c>
      <c r="I42" s="5">
        <f t="shared" si="2"/>
        <v>0.53728407695279046</v>
      </c>
      <c r="J42" s="4">
        <f t="shared" si="2"/>
        <v>1.7023048914465484</v>
      </c>
    </row>
    <row r="43" spans="4:10" x14ac:dyDescent="0.3">
      <c r="D43" t="s">
        <v>21</v>
      </c>
      <c r="E43" s="5">
        <f t="shared" si="3"/>
        <v>-0.42523938838640518</v>
      </c>
      <c r="F43" s="4">
        <f t="shared" si="3"/>
        <v>-0.89685541031097049</v>
      </c>
      <c r="I43" s="5">
        <f t="shared" si="2"/>
        <v>0.42523938838640518</v>
      </c>
      <c r="J43" s="4">
        <f t="shared" si="2"/>
        <v>0.89685541031097049</v>
      </c>
    </row>
    <row r="44" spans="4:10" x14ac:dyDescent="0.3">
      <c r="D44" t="s">
        <v>22</v>
      </c>
      <c r="E44" s="5">
        <f t="shared" si="3"/>
        <v>-0.53784639419055047</v>
      </c>
      <c r="F44" s="4">
        <f t="shared" si="3"/>
        <v>0.84310923258513171</v>
      </c>
      <c r="I44" s="5">
        <f t="shared" si="2"/>
        <v>0.53784639419055047</v>
      </c>
      <c r="J44" s="4">
        <f t="shared" si="2"/>
        <v>0.84310923258513171</v>
      </c>
    </row>
    <row r="45" spans="4:10" x14ac:dyDescent="0.3">
      <c r="D45" t="s">
        <v>23</v>
      </c>
      <c r="E45" s="5">
        <f t="shared" si="3"/>
        <v>-0.4317111649205696</v>
      </c>
      <c r="F45" s="4">
        <f t="shared" si="3"/>
        <v>-0.49641728772222038</v>
      </c>
      <c r="I45" s="5">
        <f t="shared" si="2"/>
        <v>0.4317111649205696</v>
      </c>
      <c r="J45" s="4">
        <f t="shared" si="2"/>
        <v>0.49641728772222038</v>
      </c>
    </row>
    <row r="46" spans="4:10" x14ac:dyDescent="0.3">
      <c r="D46" t="s">
        <v>24</v>
      </c>
      <c r="E46" s="5">
        <f t="shared" si="3"/>
        <v>-0.42805430920536125</v>
      </c>
      <c r="F46" s="4">
        <f t="shared" si="3"/>
        <v>2.0705403212795765</v>
      </c>
      <c r="I46" s="5">
        <f t="shared" si="2"/>
        <v>0.42805430920536125</v>
      </c>
      <c r="J46" s="4">
        <f t="shared" si="2"/>
        <v>2.0705403212795765</v>
      </c>
    </row>
    <row r="47" spans="4:10" x14ac:dyDescent="0.3">
      <c r="D47" t="s">
        <v>25</v>
      </c>
      <c r="E47" s="5">
        <f t="shared" si="3"/>
        <v>-0.51081218540284468</v>
      </c>
      <c r="F47" s="4">
        <f t="shared" si="3"/>
        <v>0.16241391244343184</v>
      </c>
      <c r="I47" s="5">
        <f t="shared" si="2"/>
        <v>0.51081218540284468</v>
      </c>
      <c r="J47" s="4">
        <f t="shared" si="2"/>
        <v>0.16241391244343184</v>
      </c>
    </row>
    <row r="48" spans="4:10" x14ac:dyDescent="0.3">
      <c r="D48" t="s">
        <v>26</v>
      </c>
      <c r="E48" s="5">
        <f t="shared" si="3"/>
        <v>-0.61549754999944817</v>
      </c>
      <c r="F48" s="4">
        <f t="shared" si="3"/>
        <v>-1.1606845906245606</v>
      </c>
      <c r="I48" s="5">
        <f t="shared" si="2"/>
        <v>0.61549754999944817</v>
      </c>
      <c r="J48" s="4">
        <f t="shared" si="2"/>
        <v>1.1606845906245606</v>
      </c>
    </row>
    <row r="49" spans="4:10" x14ac:dyDescent="0.3">
      <c r="D49" t="s">
        <v>27</v>
      </c>
      <c r="E49" s="5">
        <f t="shared" si="3"/>
        <v>-0.49094379862799897</v>
      </c>
      <c r="F49" s="4">
        <f t="shared" si="3"/>
        <v>0.24196496515828869</v>
      </c>
      <c r="I49" s="5">
        <f t="shared" si="2"/>
        <v>0.49094379862799897</v>
      </c>
      <c r="J49" s="4">
        <f t="shared" si="2"/>
        <v>0.24196496515828869</v>
      </c>
    </row>
    <row r="50" spans="4:10" x14ac:dyDescent="0.3">
      <c r="D50" t="s">
        <v>28</v>
      </c>
      <c r="E50" s="5">
        <f t="shared" si="3"/>
        <v>6.369340850169003E-2</v>
      </c>
      <c r="F50" s="4">
        <f t="shared" si="3"/>
        <v>-0.50855741602567051</v>
      </c>
      <c r="I50" s="5">
        <f t="shared" si="2"/>
        <v>6.369340850169003E-2</v>
      </c>
      <c r="J50" s="4">
        <f t="shared" si="2"/>
        <v>0.50855741602567051</v>
      </c>
    </row>
    <row r="51" spans="4:10" x14ac:dyDescent="0.3">
      <c r="D51" t="s">
        <v>29</v>
      </c>
      <c r="E51" s="5">
        <f t="shared" si="3"/>
        <v>-0.76365981789500381</v>
      </c>
      <c r="F51" s="4">
        <f t="shared" si="3"/>
        <v>0.35858612943313517</v>
      </c>
      <c r="I51" s="5">
        <f t="shared" si="2"/>
        <v>0.76365981789500381</v>
      </c>
      <c r="J51" s="4">
        <f t="shared" si="2"/>
        <v>0.35858612943313517</v>
      </c>
    </row>
    <row r="52" spans="4:10" x14ac:dyDescent="0.3">
      <c r="D52" t="s">
        <v>30</v>
      </c>
      <c r="E52" s="5">
        <f t="shared" si="3"/>
        <v>-0.41766237613735768</v>
      </c>
      <c r="F52" s="4">
        <f t="shared" si="3"/>
        <v>0.91746906869250378</v>
      </c>
      <c r="I52" s="5">
        <f t="shared" si="2"/>
        <v>0.41766237613735768</v>
      </c>
      <c r="J52" s="4">
        <f t="shared" si="2"/>
        <v>0.91746906869250378</v>
      </c>
    </row>
    <row r="53" spans="4:10" x14ac:dyDescent="0.3">
      <c r="D53" t="s">
        <v>31</v>
      </c>
      <c r="E53" s="5">
        <f>E28-B28</f>
        <v>-0.42037760034034122</v>
      </c>
      <c r="F53" s="4">
        <f>F28-C28</f>
        <v>-2.6546862675352303</v>
      </c>
      <c r="I53" s="5">
        <f t="shared" si="2"/>
        <v>0.42037760034034122</v>
      </c>
      <c r="J53" s="4">
        <f t="shared" si="2"/>
        <v>2.6546862675352303</v>
      </c>
    </row>
    <row r="54" spans="4:10" x14ac:dyDescent="0.3">
      <c r="D54" t="s">
        <v>32</v>
      </c>
      <c r="E54" s="5">
        <f t="shared" ref="E54:F55" si="4">E29-B29</f>
        <v>-0.60251212381234964</v>
      </c>
      <c r="F54" s="4">
        <f t="shared" si="4"/>
        <v>0.61857161828312357</v>
      </c>
      <c r="I54" s="5">
        <f t="shared" si="2"/>
        <v>0.60251212381234964</v>
      </c>
      <c r="J54" s="4">
        <f t="shared" si="2"/>
        <v>0.61857161828312357</v>
      </c>
    </row>
    <row r="55" spans="4:10" x14ac:dyDescent="0.3">
      <c r="D55" t="s">
        <v>33</v>
      </c>
      <c r="E55" s="5">
        <f t="shared" si="4"/>
        <v>-0.57095239891475558</v>
      </c>
      <c r="F55" s="4">
        <f t="shared" si="4"/>
        <v>1.7312522460017234</v>
      </c>
      <c r="I55" s="5">
        <f t="shared" si="2"/>
        <v>0.57095239891475558</v>
      </c>
      <c r="J55" s="4">
        <f t="shared" si="2"/>
        <v>1.7312522460017234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-0.43799479655455448</v>
      </c>
      <c r="F57" s="5">
        <f>AVERAGE(F38:F55)</f>
        <v>0.17123079883545608</v>
      </c>
      <c r="H57" t="s">
        <v>54</v>
      </c>
      <c r="I57" s="5">
        <f>AVERAGE(I37:I55)</f>
        <v>0.44469936587052183</v>
      </c>
      <c r="J57" s="5">
        <f>AVERAGE(J38:J55)</f>
        <v>0.89986124880394924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3.2270897743101092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0.44176192942376535</v>
      </c>
      <c r="J65" s="4">
        <f>ABS((C13-F13)/C13)*100</f>
        <v>15.197432728942694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1.4285967767037002</v>
      </c>
      <c r="J66" s="4">
        <f>ABS((C14-F14)/C14)*100</f>
        <v>8.7261054082468252</v>
      </c>
    </row>
    <row r="67" spans="4:10" x14ac:dyDescent="0.3">
      <c r="E67" s="5"/>
      <c r="F67" s="5"/>
      <c r="H67" t="s">
        <v>18</v>
      </c>
      <c r="I67" s="4">
        <f t="shared" ref="I67:J82" si="5">ABS((B15-E15)/B15)*100</f>
        <v>1.5369512841457473</v>
      </c>
      <c r="J67" s="4">
        <f t="shared" si="5"/>
        <v>13.800222825433138</v>
      </c>
    </row>
    <row r="68" spans="4:10" x14ac:dyDescent="0.3">
      <c r="E68" s="5"/>
      <c r="F68" s="5"/>
      <c r="H68" t="s">
        <v>20</v>
      </c>
      <c r="I68" s="4">
        <f t="shared" si="5"/>
        <v>0.44762479704120239</v>
      </c>
      <c r="J68" s="4">
        <f t="shared" si="5"/>
        <v>1.237036490666688</v>
      </c>
    </row>
    <row r="69" spans="4:10" x14ac:dyDescent="0.3">
      <c r="E69" s="5"/>
      <c r="F69" s="5"/>
      <c r="H69" t="s">
        <v>19</v>
      </c>
      <c r="I69" s="4">
        <f t="shared" si="5"/>
        <v>3.4441286984153234</v>
      </c>
      <c r="J69" s="4">
        <f t="shared" si="5"/>
        <v>18.30435367146826</v>
      </c>
    </row>
    <row r="70" spans="4:10" x14ac:dyDescent="0.3">
      <c r="E70" s="5"/>
      <c r="F70" s="5"/>
      <c r="H70" t="s">
        <v>21</v>
      </c>
      <c r="I70" s="4">
        <f t="shared" si="5"/>
        <v>2.3262548598818662</v>
      </c>
      <c r="J70" s="4">
        <f t="shared" si="5"/>
        <v>10.191538753533754</v>
      </c>
    </row>
    <row r="71" spans="4:10" x14ac:dyDescent="0.3">
      <c r="H71" t="s">
        <v>22</v>
      </c>
      <c r="I71" s="4">
        <f t="shared" si="5"/>
        <v>3.4925090531853926</v>
      </c>
      <c r="J71" s="4">
        <f t="shared" si="5"/>
        <v>7.395695022676593</v>
      </c>
    </row>
    <row r="72" spans="4:10" x14ac:dyDescent="0.3">
      <c r="E72" s="5"/>
      <c r="F72" s="5"/>
      <c r="H72" t="s">
        <v>23</v>
      </c>
      <c r="I72" s="4">
        <f t="shared" si="5"/>
        <v>3.2097484380711498</v>
      </c>
      <c r="J72" s="4">
        <f t="shared" si="5"/>
        <v>3.6501271156045614</v>
      </c>
    </row>
    <row r="73" spans="4:10" x14ac:dyDescent="0.3">
      <c r="H73" t="s">
        <v>24</v>
      </c>
      <c r="I73" s="4">
        <f t="shared" si="5"/>
        <v>2.3225952751240437</v>
      </c>
      <c r="J73" s="4">
        <f t="shared" si="5"/>
        <v>31.371823049690555</v>
      </c>
    </row>
    <row r="74" spans="4:10" x14ac:dyDescent="0.3">
      <c r="H74" t="s">
        <v>25</v>
      </c>
      <c r="I74" s="4">
        <f t="shared" si="5"/>
        <v>2.999484353510538</v>
      </c>
      <c r="J74" s="4">
        <f t="shared" si="5"/>
        <v>1.6241391244343186</v>
      </c>
    </row>
    <row r="75" spans="4:10" x14ac:dyDescent="0.3">
      <c r="H75" t="s">
        <v>26</v>
      </c>
      <c r="I75" s="4">
        <f t="shared" si="5"/>
        <v>4.0071455078089073</v>
      </c>
      <c r="J75" s="4">
        <f t="shared" si="5"/>
        <v>8.0603096571150044</v>
      </c>
    </row>
    <row r="76" spans="4:10" x14ac:dyDescent="0.3">
      <c r="H76" t="s">
        <v>27</v>
      </c>
      <c r="I76" s="4">
        <f t="shared" si="5"/>
        <v>3.0193345549077426</v>
      </c>
      <c r="J76" s="4">
        <f t="shared" si="5"/>
        <v>2.3956927243394923</v>
      </c>
    </row>
    <row r="77" spans="4:10" x14ac:dyDescent="0.3">
      <c r="H77" t="s">
        <v>28</v>
      </c>
      <c r="I77" s="4">
        <f t="shared" si="5"/>
        <v>0.44854513029359183</v>
      </c>
      <c r="J77" s="4">
        <f t="shared" si="5"/>
        <v>3.6586864462278457</v>
      </c>
    </row>
    <row r="78" spans="4:10" x14ac:dyDescent="0.3">
      <c r="H78" t="s">
        <v>29</v>
      </c>
      <c r="I78" s="4">
        <f t="shared" si="5"/>
        <v>4.2902236960393472</v>
      </c>
      <c r="J78" s="4">
        <f t="shared" si="5"/>
        <v>4.3730015784528682</v>
      </c>
    </row>
    <row r="79" spans="4:10" x14ac:dyDescent="0.3">
      <c r="H79" t="s">
        <v>30</v>
      </c>
      <c r="I79" s="4">
        <f t="shared" si="5"/>
        <v>2.3242202344872438</v>
      </c>
      <c r="J79" s="4">
        <f t="shared" si="5"/>
        <v>13.492192186654467</v>
      </c>
    </row>
    <row r="80" spans="4:10" x14ac:dyDescent="0.3">
      <c r="H80" t="s">
        <v>31</v>
      </c>
      <c r="I80" s="4">
        <f t="shared" si="5"/>
        <v>2.1680123792694235</v>
      </c>
      <c r="J80" s="4">
        <f t="shared" si="5"/>
        <v>30.513635259025641</v>
      </c>
    </row>
    <row r="81" spans="8:10" x14ac:dyDescent="0.3">
      <c r="H81" t="s">
        <v>32</v>
      </c>
      <c r="I81" s="4">
        <f t="shared" si="5"/>
        <v>3.6493768855987256</v>
      </c>
      <c r="J81" s="4">
        <f t="shared" si="5"/>
        <v>5.947804021953111</v>
      </c>
    </row>
    <row r="82" spans="8:10" x14ac:dyDescent="0.3">
      <c r="H82" t="s">
        <v>33</v>
      </c>
      <c r="I82" s="4">
        <f t="shared" si="5"/>
        <v>3.392468205078762</v>
      </c>
      <c r="J82" s="4">
        <f t="shared" si="5"/>
        <v>18.817959195670909</v>
      </c>
    </row>
    <row r="84" spans="8:10" x14ac:dyDescent="0.3">
      <c r="H84" t="s">
        <v>77</v>
      </c>
      <c r="I84" s="4">
        <f>AVERAGE(I64:I82)</f>
        <v>2.535582728068241</v>
      </c>
      <c r="J84" s="4">
        <f>AVERAGE(J65:J82)</f>
        <v>11.042097514452042</v>
      </c>
    </row>
  </sheetData>
  <hyperlinks>
    <hyperlink ref="G1" location="Overview!A1" display="Overview!A1" xr:uid="{95CB657D-795B-4E0E-A421-5BFB5A620055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12A0E-8F34-49FC-A20B-A71491CAC0B7}">
  <dimension ref="A1:L84"/>
  <sheetViews>
    <sheetView workbookViewId="0">
      <selection activeCell="F1" sqref="F1: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74</v>
      </c>
      <c r="G4" s="7" t="s">
        <v>118</v>
      </c>
      <c r="H4" s="7"/>
    </row>
    <row r="5" spans="1:12" x14ac:dyDescent="0.3">
      <c r="G5" t="s">
        <v>103</v>
      </c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25.638196252214676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3159.348622</v>
      </c>
      <c r="L12">
        <v>-2927.8593133826498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23.055459347645389</v>
      </c>
      <c r="F13" s="4">
        <f t="shared" si="1"/>
        <v>2.358091693974353</v>
      </c>
      <c r="H13" t="s">
        <v>35</v>
      </c>
      <c r="I13">
        <v>32</v>
      </c>
      <c r="J13" t="s">
        <v>38</v>
      </c>
      <c r="K13">
        <v>1387.9575990000001</v>
      </c>
      <c r="L13">
        <v>-1156.6564200508401</v>
      </c>
    </row>
    <row r="14" spans="1:12" x14ac:dyDescent="0.3">
      <c r="A14" s="3" t="s">
        <v>93</v>
      </c>
      <c r="B14">
        <v>22.61</v>
      </c>
      <c r="C14">
        <v>3.21</v>
      </c>
      <c r="E14" s="5">
        <f t="shared" si="0"/>
        <v>21.977023804543826</v>
      </c>
      <c r="F14" s="4">
        <f t="shared" si="1"/>
        <v>2.4945002509915852</v>
      </c>
      <c r="H14" t="s">
        <v>94</v>
      </c>
      <c r="I14">
        <v>96</v>
      </c>
      <c r="J14" t="s">
        <v>44</v>
      </c>
      <c r="K14">
        <v>4368.1983899999996</v>
      </c>
      <c r="L14">
        <v>-3469.9642724458099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17.390308651842386</v>
      </c>
      <c r="F15" s="4">
        <f t="shared" si="1"/>
        <v>7.6343700139874704</v>
      </c>
      <c r="H15" t="s">
        <v>34</v>
      </c>
      <c r="I15">
        <v>48</v>
      </c>
      <c r="J15" t="s">
        <v>37</v>
      </c>
      <c r="K15">
        <v>2760.1580260000001</v>
      </c>
      <c r="L15">
        <v>-1734.8881679137801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17.30328133316981</v>
      </c>
      <c r="F16" s="4">
        <f t="shared" si="1"/>
        <v>10.034387172613396</v>
      </c>
      <c r="H16" t="s">
        <v>39</v>
      </c>
      <c r="I16">
        <v>80</v>
      </c>
      <c r="J16" t="s">
        <v>38</v>
      </c>
      <c r="K16">
        <v>4623.400525</v>
      </c>
      <c r="L16">
        <v>-2891.4071503917198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15.112899214561917</v>
      </c>
      <c r="F17" s="4">
        <f t="shared" si="1"/>
        <v>10.035687683683745</v>
      </c>
      <c r="H17" t="s">
        <v>40</v>
      </c>
      <c r="I17">
        <v>64</v>
      </c>
      <c r="J17" t="s">
        <v>38</v>
      </c>
      <c r="K17">
        <v>4234.7930130000004</v>
      </c>
      <c r="L17">
        <v>-2313.1256886117098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17.895657537776529</v>
      </c>
      <c r="F18" s="4">
        <f t="shared" si="1"/>
        <v>7.3527956185743859</v>
      </c>
      <c r="H18" t="s">
        <v>41</v>
      </c>
      <c r="I18">
        <v>96</v>
      </c>
      <c r="J18" t="s">
        <v>42</v>
      </c>
      <c r="K18">
        <v>5364.4298790000003</v>
      </c>
      <c r="L18">
        <v>-3469.7866314463399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14.942091997175407</v>
      </c>
      <c r="F19" s="4">
        <f t="shared" si="1"/>
        <v>11.41599087045809</v>
      </c>
      <c r="H19" t="s">
        <v>40</v>
      </c>
      <c r="I19">
        <v>36</v>
      </c>
      <c r="J19" t="s">
        <v>37</v>
      </c>
      <c r="K19">
        <v>2409.3011879999999</v>
      </c>
      <c r="L19">
        <v>-1301.1142735732101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13.061846138596094</v>
      </c>
      <c r="F20" s="4">
        <f t="shared" si="1"/>
        <v>12.914415461512657</v>
      </c>
      <c r="H20" t="s">
        <v>40</v>
      </c>
      <c r="I20">
        <v>192</v>
      </c>
      <c r="J20" t="s">
        <v>43</v>
      </c>
      <c r="K20">
        <v>14699.300386999999</v>
      </c>
      <c r="L20">
        <v>-6939.1665475191503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17.885085779711897</v>
      </c>
      <c r="F21" s="4">
        <f t="shared" si="1"/>
        <v>7.6225528339898112</v>
      </c>
      <c r="H21" t="s">
        <v>34</v>
      </c>
      <c r="I21">
        <v>72</v>
      </c>
      <c r="J21" t="s">
        <v>42</v>
      </c>
      <c r="K21">
        <v>4025.7005690000001</v>
      </c>
      <c r="L21">
        <v>-2602.3325759373702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16.546158058857394</v>
      </c>
      <c r="F22" s="4">
        <f t="shared" si="1"/>
        <v>9.7132131435533644</v>
      </c>
      <c r="H22" t="s">
        <v>34</v>
      </c>
      <c r="I22">
        <v>64</v>
      </c>
      <c r="J22" t="s">
        <v>44</v>
      </c>
      <c r="K22">
        <v>3867.9674020000002</v>
      </c>
      <c r="L22">
        <v>-2313.1335493523302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14.770119305523298</v>
      </c>
      <c r="F23" s="4">
        <f t="shared" si="1"/>
        <v>12.326602999288419</v>
      </c>
      <c r="H23" t="s">
        <v>40</v>
      </c>
      <c r="I23">
        <v>64</v>
      </c>
      <c r="J23" t="s">
        <v>38</v>
      </c>
      <c r="K23">
        <v>4333.0726500000001</v>
      </c>
      <c r="L23">
        <v>-2313.0698445408202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15.775986670604615</v>
      </c>
      <c r="F24" s="4">
        <f t="shared" si="1"/>
        <v>9.449241122942718</v>
      </c>
      <c r="H24" t="s">
        <v>45</v>
      </c>
      <c r="I24">
        <v>128</v>
      </c>
      <c r="J24" t="s">
        <v>42</v>
      </c>
      <c r="K24">
        <v>8113.597119</v>
      </c>
      <c r="L24">
        <v>-4626.2799680343396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14.320885996622536</v>
      </c>
      <c r="F25" s="4">
        <f t="shared" si="1"/>
        <v>12.949379896243842</v>
      </c>
      <c r="H25" t="s">
        <v>40</v>
      </c>
      <c r="I25">
        <v>34</v>
      </c>
      <c r="J25" t="s">
        <v>37</v>
      </c>
      <c r="K25">
        <v>2374.1547839999998</v>
      </c>
      <c r="L25">
        <v>-1228.81029000333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17.07152554757586</v>
      </c>
      <c r="F26" s="4">
        <f t="shared" si="1"/>
        <v>7.4344215417332578</v>
      </c>
      <c r="H26" t="s">
        <v>40</v>
      </c>
      <c r="I26">
        <v>96</v>
      </c>
      <c r="J26" t="s">
        <v>38</v>
      </c>
      <c r="K26">
        <v>5623.3990180000001</v>
      </c>
      <c r="L26">
        <v>-3469.7836468376499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17.464948997592458</v>
      </c>
      <c r="F27" s="4">
        <f t="shared" si="1"/>
        <v>6.9203644338295689</v>
      </c>
      <c r="H27" t="s">
        <v>40</v>
      </c>
      <c r="I27">
        <v>96</v>
      </c>
      <c r="J27" t="s">
        <v>44</v>
      </c>
      <c r="K27">
        <v>5496.7237530000002</v>
      </c>
      <c r="L27">
        <v>-3469.8024430638002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18.931615869732656</v>
      </c>
      <c r="F28" s="4">
        <f t="shared" si="1"/>
        <v>5.6533807934675657</v>
      </c>
      <c r="H28" t="s">
        <v>41</v>
      </c>
      <c r="I28">
        <v>168</v>
      </c>
      <c r="J28" t="s">
        <v>44</v>
      </c>
      <c r="K28">
        <v>8874.0444110000008</v>
      </c>
      <c r="L28">
        <v>-6072.23534688788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15.847273503941196</v>
      </c>
      <c r="F29" s="4">
        <f t="shared" si="1"/>
        <v>10.05932410952923</v>
      </c>
      <c r="H29" t="s">
        <v>40</v>
      </c>
      <c r="I29">
        <v>72</v>
      </c>
      <c r="J29" t="s">
        <v>37</v>
      </c>
      <c r="K29">
        <v>4543.3682950000002</v>
      </c>
      <c r="L29">
        <v>-2602.2657514981202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16.302527573295933</v>
      </c>
      <c r="F30" s="4">
        <f t="shared" si="1"/>
        <v>10.031349027300713</v>
      </c>
      <c r="H30" t="s">
        <v>40</v>
      </c>
      <c r="I30">
        <v>64</v>
      </c>
      <c r="J30" t="s">
        <v>44</v>
      </c>
      <c r="K30">
        <v>3925.7716150000001</v>
      </c>
      <c r="L30">
        <v>-2313.1257943721598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-0.88180374778532311</v>
      </c>
      <c r="F37" s="5"/>
      <c r="I37" s="5">
        <f t="shared" ref="I37:J55" si="2">ABS(E37)</f>
        <v>0.88180374778532311</v>
      </c>
      <c r="J37" s="5"/>
    </row>
    <row r="38" spans="4:10" x14ac:dyDescent="0.3">
      <c r="D38" s="3" t="s">
        <v>11</v>
      </c>
      <c r="E38" s="5">
        <f>E13-B13</f>
        <v>-0.31454065235461215</v>
      </c>
      <c r="F38" s="4">
        <f>F13-C13</f>
        <v>-0.44190830602564679</v>
      </c>
      <c r="I38" s="5">
        <f t="shared" si="2"/>
        <v>0.31454065235461215</v>
      </c>
      <c r="J38" s="4">
        <f t="shared" si="2"/>
        <v>0.44190830602564679</v>
      </c>
    </row>
    <row r="39" spans="4:10" x14ac:dyDescent="0.3">
      <c r="D39" s="3" t="s">
        <v>93</v>
      </c>
      <c r="E39" s="5">
        <f>E14-B14</f>
        <v>-0.63297619545617323</v>
      </c>
      <c r="F39" s="4">
        <f>F14-C14</f>
        <v>-0.71549974900841473</v>
      </c>
      <c r="I39" s="5">
        <f t="shared" si="2"/>
        <v>0.63297619545617323</v>
      </c>
      <c r="J39" s="4">
        <f t="shared" si="2"/>
        <v>0.71549974900841473</v>
      </c>
    </row>
    <row r="40" spans="4:10" x14ac:dyDescent="0.3">
      <c r="D40" t="s">
        <v>18</v>
      </c>
      <c r="E40" s="5">
        <f t="shared" ref="E40:F52" si="3">E15-B15</f>
        <v>-0.40969134815761521</v>
      </c>
      <c r="F40" s="4">
        <f t="shared" si="3"/>
        <v>0.43437001398747022</v>
      </c>
      <c r="I40" s="5">
        <f t="shared" si="2"/>
        <v>0.40969134815761521</v>
      </c>
      <c r="J40" s="4">
        <f t="shared" si="2"/>
        <v>0.43437001398747022</v>
      </c>
    </row>
    <row r="41" spans="4:10" x14ac:dyDescent="0.3">
      <c r="D41" t="s">
        <v>20</v>
      </c>
      <c r="E41" s="5">
        <f t="shared" si="3"/>
        <v>1.3281333169810949E-2</v>
      </c>
      <c r="F41" s="4">
        <f t="shared" si="3"/>
        <v>-0.86561282738660417</v>
      </c>
      <c r="I41" s="5">
        <f t="shared" si="2"/>
        <v>1.3281333169810949E-2</v>
      </c>
      <c r="J41" s="4">
        <f t="shared" si="2"/>
        <v>0.86561282738660417</v>
      </c>
    </row>
    <row r="42" spans="4:10" x14ac:dyDescent="0.3">
      <c r="D42" t="s">
        <v>19</v>
      </c>
      <c r="E42" s="5">
        <f t="shared" si="3"/>
        <v>-0.48710078543808244</v>
      </c>
      <c r="F42" s="4">
        <f t="shared" si="3"/>
        <v>0.73568768368374471</v>
      </c>
      <c r="I42" s="5">
        <f t="shared" si="2"/>
        <v>0.48710078543808244</v>
      </c>
      <c r="J42" s="4">
        <f t="shared" si="2"/>
        <v>0.73568768368374471</v>
      </c>
    </row>
    <row r="43" spans="4:10" x14ac:dyDescent="0.3">
      <c r="D43" t="s">
        <v>21</v>
      </c>
      <c r="E43" s="5">
        <f t="shared" si="3"/>
        <v>-0.38434246222347213</v>
      </c>
      <c r="F43" s="4">
        <f t="shared" si="3"/>
        <v>-1.4472043814256148</v>
      </c>
      <c r="I43" s="5">
        <f t="shared" si="2"/>
        <v>0.38434246222347213</v>
      </c>
      <c r="J43" s="4">
        <f t="shared" si="2"/>
        <v>1.4472043814256148</v>
      </c>
    </row>
    <row r="44" spans="4:10" x14ac:dyDescent="0.3">
      <c r="D44" t="s">
        <v>22</v>
      </c>
      <c r="E44" s="5">
        <f t="shared" si="3"/>
        <v>-0.45790800282459365</v>
      </c>
      <c r="F44" s="4">
        <f t="shared" si="3"/>
        <v>1.5990870458090001E-2</v>
      </c>
      <c r="I44" s="5">
        <f t="shared" si="2"/>
        <v>0.45790800282459365</v>
      </c>
      <c r="J44" s="4">
        <f t="shared" si="2"/>
        <v>1.5990870458090001E-2</v>
      </c>
    </row>
    <row r="45" spans="4:10" x14ac:dyDescent="0.3">
      <c r="D45" t="s">
        <v>23</v>
      </c>
      <c r="E45" s="5">
        <f t="shared" si="3"/>
        <v>-0.38815386140390551</v>
      </c>
      <c r="F45" s="4">
        <f t="shared" si="3"/>
        <v>-0.68558453848734224</v>
      </c>
      <c r="I45" s="5">
        <f t="shared" si="2"/>
        <v>0.38815386140390551</v>
      </c>
      <c r="J45" s="4">
        <f t="shared" si="2"/>
        <v>0.68558453848734224</v>
      </c>
    </row>
    <row r="46" spans="4:10" x14ac:dyDescent="0.3">
      <c r="D46" t="s">
        <v>24</v>
      </c>
      <c r="E46" s="5">
        <f t="shared" si="3"/>
        <v>-0.54491422028810277</v>
      </c>
      <c r="F46" s="4">
        <f t="shared" si="3"/>
        <v>1.0225528339898116</v>
      </c>
      <c r="I46" s="5">
        <f t="shared" si="2"/>
        <v>0.54491422028810277</v>
      </c>
      <c r="J46" s="4">
        <f t="shared" si="2"/>
        <v>1.0225528339898116</v>
      </c>
    </row>
    <row r="47" spans="4:10" x14ac:dyDescent="0.3">
      <c r="D47" t="s">
        <v>25</v>
      </c>
      <c r="E47" s="5">
        <f t="shared" si="3"/>
        <v>-0.48384194114260737</v>
      </c>
      <c r="F47" s="4">
        <f t="shared" si="3"/>
        <v>-0.2867868564466356</v>
      </c>
      <c r="I47" s="5">
        <f t="shared" si="2"/>
        <v>0.48384194114260737</v>
      </c>
      <c r="J47" s="4">
        <f t="shared" si="2"/>
        <v>0.2867868564466356</v>
      </c>
    </row>
    <row r="48" spans="4:10" x14ac:dyDescent="0.3">
      <c r="D48" t="s">
        <v>26</v>
      </c>
      <c r="E48" s="5">
        <f t="shared" si="3"/>
        <v>-0.589880694476701</v>
      </c>
      <c r="F48" s="4">
        <f t="shared" si="3"/>
        <v>-2.0733970007115818</v>
      </c>
      <c r="I48" s="5">
        <f t="shared" si="2"/>
        <v>0.589880694476701</v>
      </c>
      <c r="J48" s="4">
        <f t="shared" si="2"/>
        <v>2.0733970007115818</v>
      </c>
    </row>
    <row r="49" spans="4:10" x14ac:dyDescent="0.3">
      <c r="D49" t="s">
        <v>27</v>
      </c>
      <c r="E49" s="5">
        <f t="shared" si="3"/>
        <v>-0.48401332939538655</v>
      </c>
      <c r="F49" s="4">
        <f t="shared" si="3"/>
        <v>-0.65075887705728164</v>
      </c>
      <c r="I49" s="5">
        <f t="shared" si="2"/>
        <v>0.48401332939538655</v>
      </c>
      <c r="J49" s="4">
        <f t="shared" si="2"/>
        <v>0.65075887705728164</v>
      </c>
    </row>
    <row r="50" spans="4:10" x14ac:dyDescent="0.3">
      <c r="D50" t="s">
        <v>28</v>
      </c>
      <c r="E50" s="5">
        <f t="shared" si="3"/>
        <v>0.12088599662253685</v>
      </c>
      <c r="F50" s="4">
        <f t="shared" si="3"/>
        <v>-0.95062010375615813</v>
      </c>
      <c r="I50" s="5">
        <f t="shared" si="2"/>
        <v>0.12088599662253685</v>
      </c>
      <c r="J50" s="4">
        <f t="shared" si="2"/>
        <v>0.95062010375615813</v>
      </c>
    </row>
    <row r="51" spans="4:10" x14ac:dyDescent="0.3">
      <c r="D51" t="s">
        <v>29</v>
      </c>
      <c r="E51" s="5">
        <f t="shared" si="3"/>
        <v>-0.72847445242414111</v>
      </c>
      <c r="F51" s="4">
        <f t="shared" si="3"/>
        <v>-0.76557845826674153</v>
      </c>
      <c r="I51" s="5">
        <f t="shared" si="2"/>
        <v>0.72847445242414111</v>
      </c>
      <c r="J51" s="4">
        <f t="shared" si="2"/>
        <v>0.76557845826674153</v>
      </c>
    </row>
    <row r="52" spans="4:10" x14ac:dyDescent="0.3">
      <c r="D52" t="s">
        <v>30</v>
      </c>
      <c r="E52" s="5">
        <f t="shared" si="3"/>
        <v>-0.50505100240754075</v>
      </c>
      <c r="F52" s="4">
        <f t="shared" si="3"/>
        <v>0.12036443382956907</v>
      </c>
      <c r="I52" s="5">
        <f t="shared" si="2"/>
        <v>0.50505100240754075</v>
      </c>
      <c r="J52" s="4">
        <f t="shared" si="2"/>
        <v>0.12036443382956907</v>
      </c>
    </row>
    <row r="53" spans="4:10" x14ac:dyDescent="0.3">
      <c r="D53" t="s">
        <v>31</v>
      </c>
      <c r="E53" s="5">
        <f>E28-B28</f>
        <v>-0.45838413026734415</v>
      </c>
      <c r="F53" s="4">
        <f>F28-C28</f>
        <v>-3.0466192065324336</v>
      </c>
      <c r="I53" s="5">
        <f t="shared" si="2"/>
        <v>0.45838413026734415</v>
      </c>
      <c r="J53" s="4">
        <f t="shared" si="2"/>
        <v>3.0466192065324336</v>
      </c>
    </row>
    <row r="54" spans="4:10" x14ac:dyDescent="0.3">
      <c r="D54" t="s">
        <v>32</v>
      </c>
      <c r="E54" s="5">
        <f t="shared" ref="E54:F55" si="4">E29-B29</f>
        <v>-0.66272649605880574</v>
      </c>
      <c r="F54" s="4">
        <f t="shared" si="4"/>
        <v>-0.34067589047077007</v>
      </c>
      <c r="I54" s="5">
        <f t="shared" si="2"/>
        <v>0.66272649605880574</v>
      </c>
      <c r="J54" s="4">
        <f t="shared" si="2"/>
        <v>0.34067589047077007</v>
      </c>
    </row>
    <row r="55" spans="4:10" x14ac:dyDescent="0.3">
      <c r="D55" t="s">
        <v>33</v>
      </c>
      <c r="E55" s="5">
        <f t="shared" si="4"/>
        <v>-0.52747242670406536</v>
      </c>
      <c r="F55" s="4">
        <f t="shared" si="4"/>
        <v>0.83134902730071403</v>
      </c>
      <c r="I55" s="5">
        <f t="shared" si="2"/>
        <v>0.52747242670406536</v>
      </c>
      <c r="J55" s="4">
        <f t="shared" si="2"/>
        <v>0.83134902730071403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-0.46353202205348021</v>
      </c>
      <c r="F57" s="5">
        <f>AVERAGE(F38:F55)</f>
        <v>-0.50610729624032358</v>
      </c>
      <c r="H57" t="s">
        <v>54</v>
      </c>
      <c r="I57" s="5">
        <f>AVERAGE(I37:I55)</f>
        <v>0.47765489887372736</v>
      </c>
      <c r="J57" s="5">
        <f>AVERAGE(J38:J55)</f>
        <v>0.85725339215692364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3.3250518393111732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1.3459163558177669</v>
      </c>
      <c r="J65" s="4">
        <f>ABS((C13-F13)/C13)*100</f>
        <v>15.782439500915956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2.7995408910047468</v>
      </c>
      <c r="J66" s="4">
        <f>ABS((C14-F14)/C14)*100</f>
        <v>22.289711807115726</v>
      </c>
    </row>
    <row r="67" spans="4:10" x14ac:dyDescent="0.3">
      <c r="E67" s="5"/>
      <c r="F67" s="5"/>
      <c r="H67" t="s">
        <v>18</v>
      </c>
      <c r="I67" s="4">
        <f t="shared" ref="I67:J82" si="5">ABS((B15-E15)/B15)*100</f>
        <v>2.3016367874023325</v>
      </c>
      <c r="J67" s="4">
        <f t="shared" si="5"/>
        <v>6.0329168609370862</v>
      </c>
    </row>
    <row r="68" spans="4:10" x14ac:dyDescent="0.3">
      <c r="E68" s="5"/>
      <c r="F68" s="5"/>
      <c r="H68" t="s">
        <v>20</v>
      </c>
      <c r="I68" s="4">
        <f t="shared" si="5"/>
        <v>7.6815113764088783E-2</v>
      </c>
      <c r="J68" s="4">
        <f t="shared" si="5"/>
        <v>7.9414020861156338</v>
      </c>
    </row>
    <row r="69" spans="4:10" x14ac:dyDescent="0.3">
      <c r="E69" s="5"/>
      <c r="F69" s="5"/>
      <c r="H69" t="s">
        <v>19</v>
      </c>
      <c r="I69" s="4">
        <f t="shared" si="5"/>
        <v>3.1224409322954001</v>
      </c>
      <c r="J69" s="4">
        <f t="shared" si="5"/>
        <v>7.9106202546639208</v>
      </c>
    </row>
    <row r="70" spans="4:10" x14ac:dyDescent="0.3">
      <c r="E70" s="5"/>
      <c r="F70" s="5"/>
      <c r="H70" t="s">
        <v>21</v>
      </c>
      <c r="I70" s="4">
        <f t="shared" si="5"/>
        <v>2.1025298808723858</v>
      </c>
      <c r="J70" s="4">
        <f t="shared" si="5"/>
        <v>16.445504334381987</v>
      </c>
    </row>
    <row r="71" spans="4:10" x14ac:dyDescent="0.3">
      <c r="H71" t="s">
        <v>22</v>
      </c>
      <c r="I71" s="4">
        <f t="shared" si="5"/>
        <v>2.9734285897700885</v>
      </c>
      <c r="J71" s="4">
        <f t="shared" si="5"/>
        <v>0.14027079349201754</v>
      </c>
    </row>
    <row r="72" spans="4:10" x14ac:dyDescent="0.3">
      <c r="E72" s="5"/>
      <c r="F72" s="5"/>
      <c r="H72" t="s">
        <v>23</v>
      </c>
      <c r="I72" s="4">
        <f t="shared" si="5"/>
        <v>2.8859023152706729</v>
      </c>
      <c r="J72" s="4">
        <f t="shared" si="5"/>
        <v>5.0410627829951631</v>
      </c>
    </row>
    <row r="73" spans="4:10" x14ac:dyDescent="0.3">
      <c r="H73" t="s">
        <v>24</v>
      </c>
      <c r="I73" s="4">
        <f t="shared" si="5"/>
        <v>2.9566696705811331</v>
      </c>
      <c r="J73" s="4">
        <f t="shared" si="5"/>
        <v>15.493224757421389</v>
      </c>
    </row>
    <row r="74" spans="4:10" x14ac:dyDescent="0.3">
      <c r="H74" t="s">
        <v>25</v>
      </c>
      <c r="I74" s="4">
        <f t="shared" si="5"/>
        <v>2.8411153326048582</v>
      </c>
      <c r="J74" s="4">
        <f t="shared" si="5"/>
        <v>2.867868564466356</v>
      </c>
    </row>
    <row r="75" spans="4:10" x14ac:dyDescent="0.3">
      <c r="H75" t="s">
        <v>26</v>
      </c>
      <c r="I75" s="4">
        <f t="shared" si="5"/>
        <v>3.840369104666022</v>
      </c>
      <c r="J75" s="4">
        <f t="shared" si="5"/>
        <v>14.398590282719317</v>
      </c>
    </row>
    <row r="76" spans="4:10" x14ac:dyDescent="0.3">
      <c r="H76" t="s">
        <v>27</v>
      </c>
      <c r="I76" s="4">
        <f t="shared" si="5"/>
        <v>2.9767117428990559</v>
      </c>
      <c r="J76" s="4">
        <f t="shared" si="5"/>
        <v>6.443157198586948</v>
      </c>
    </row>
    <row r="77" spans="4:10" x14ac:dyDescent="0.3">
      <c r="H77" t="s">
        <v>28</v>
      </c>
      <c r="I77" s="4">
        <f t="shared" si="5"/>
        <v>0.85130983536997784</v>
      </c>
      <c r="J77" s="4">
        <f t="shared" si="5"/>
        <v>6.8389935522025773</v>
      </c>
    </row>
    <row r="78" spans="4:10" x14ac:dyDescent="0.3">
      <c r="H78" t="s">
        <v>29</v>
      </c>
      <c r="I78" s="4">
        <f t="shared" si="5"/>
        <v>4.0925531035064102</v>
      </c>
      <c r="J78" s="4">
        <f t="shared" si="5"/>
        <v>9.3363226617895307</v>
      </c>
    </row>
    <row r="79" spans="4:10" x14ac:dyDescent="0.3">
      <c r="H79" t="s">
        <v>30</v>
      </c>
      <c r="I79" s="4">
        <f t="shared" si="5"/>
        <v>2.8105231074431876</v>
      </c>
      <c r="J79" s="4">
        <f t="shared" si="5"/>
        <v>1.7700652033760158</v>
      </c>
    </row>
    <row r="80" spans="4:10" x14ac:dyDescent="0.3">
      <c r="H80" t="s">
        <v>31</v>
      </c>
      <c r="I80" s="4">
        <f t="shared" si="5"/>
        <v>2.3640233639367931</v>
      </c>
      <c r="J80" s="4">
        <f t="shared" si="5"/>
        <v>35.018611569338319</v>
      </c>
    </row>
    <row r="81" spans="8:10" x14ac:dyDescent="0.3">
      <c r="H81" t="s">
        <v>32</v>
      </c>
      <c r="I81" s="4">
        <f t="shared" si="5"/>
        <v>4.0140914358498225</v>
      </c>
      <c r="J81" s="4">
        <f t="shared" si="5"/>
        <v>3.2757297160650971</v>
      </c>
    </row>
    <row r="82" spans="8:10" x14ac:dyDescent="0.3">
      <c r="H82" t="s">
        <v>33</v>
      </c>
      <c r="I82" s="4">
        <f t="shared" si="5"/>
        <v>3.1341201824365146</v>
      </c>
      <c r="J82" s="4">
        <f t="shared" si="5"/>
        <v>9.0364024706599366</v>
      </c>
    </row>
    <row r="84" spans="8:10" x14ac:dyDescent="0.3">
      <c r="H84" t="s">
        <v>77</v>
      </c>
      <c r="I84" s="4">
        <f>AVERAGE(I64:I82)</f>
        <v>2.6744605044632852</v>
      </c>
      <c r="J84" s="4">
        <f>AVERAGE(J65:J82)</f>
        <v>10.336827466513499</v>
      </c>
    </row>
  </sheetData>
  <hyperlinks>
    <hyperlink ref="G1" location="Overview!A1" display="Overview!A1" xr:uid="{28336925-C267-44E3-9692-B04C39EBC8D9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BEFD1-EBF7-41F9-B63C-BE538CBBC5B2}">
  <dimension ref="A1:L84"/>
  <sheetViews>
    <sheetView workbookViewId="0">
      <selection activeCell="F1" sqref="F1: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1</v>
      </c>
      <c r="G4" s="7" t="s">
        <v>119</v>
      </c>
      <c r="H4" s="7"/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26.074727331860306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3106.4562620000002</v>
      </c>
      <c r="L12">
        <v>-2927.1221819819102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23.439786895712448</v>
      </c>
      <c r="F13" s="4">
        <f t="shared" si="1"/>
        <v>3.8934817323252706</v>
      </c>
      <c r="H13" t="s">
        <v>35</v>
      </c>
      <c r="I13">
        <v>32</v>
      </c>
      <c r="J13" t="s">
        <v>38</v>
      </c>
      <c r="K13">
        <v>1365.2001250000001</v>
      </c>
      <c r="L13">
        <v>-1156.34649407083</v>
      </c>
    </row>
    <row r="14" spans="1:12" x14ac:dyDescent="0.3">
      <c r="A14" s="3" t="s">
        <v>93</v>
      </c>
      <c r="B14">
        <v>22.61</v>
      </c>
      <c r="C14">
        <v>3.21</v>
      </c>
      <c r="E14" s="5">
        <f t="shared" si="0"/>
        <v>22.671125682547864</v>
      </c>
      <c r="F14" s="4">
        <f t="shared" si="1"/>
        <v>4.8522267531266907</v>
      </c>
      <c r="H14" t="s">
        <v>94</v>
      </c>
      <c r="I14">
        <v>96</v>
      </c>
      <c r="J14" t="s">
        <v>44</v>
      </c>
      <c r="K14">
        <v>4234.4611089999999</v>
      </c>
      <c r="L14">
        <v>-3469.0044262081001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17.662677422671027</v>
      </c>
      <c r="F15" s="4">
        <f t="shared" si="1"/>
        <v>11.233533927453731</v>
      </c>
      <c r="H15" t="s">
        <v>34</v>
      </c>
      <c r="I15">
        <v>48</v>
      </c>
      <c r="J15" t="s">
        <v>37</v>
      </c>
      <c r="K15">
        <v>2717.5947820000001</v>
      </c>
      <c r="L15">
        <v>-1734.3855485438901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17.292786841204645</v>
      </c>
      <c r="F16" s="4">
        <f t="shared" si="1"/>
        <v>14.476271780332812</v>
      </c>
      <c r="H16" t="s">
        <v>39</v>
      </c>
      <c r="I16">
        <v>80</v>
      </c>
      <c r="J16" t="s">
        <v>38</v>
      </c>
      <c r="K16">
        <v>4626.2063330000001</v>
      </c>
      <c r="L16">
        <v>-2890.5437734116699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15.115562353459568</v>
      </c>
      <c r="F17" s="4">
        <f t="shared" si="1"/>
        <v>14.636065640021663</v>
      </c>
      <c r="H17" t="s">
        <v>40</v>
      </c>
      <c r="I17">
        <v>64</v>
      </c>
      <c r="J17" t="s">
        <v>38</v>
      </c>
      <c r="K17">
        <v>4234.0469050000002</v>
      </c>
      <c r="L17">
        <v>-2312.43112354405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17.990842900466756</v>
      </c>
      <c r="F18" s="4">
        <f t="shared" si="1"/>
        <v>10.87753705129599</v>
      </c>
      <c r="H18" t="s">
        <v>41</v>
      </c>
      <c r="I18">
        <v>96</v>
      </c>
      <c r="J18" t="s">
        <v>42</v>
      </c>
      <c r="K18">
        <v>5336.0479290000003</v>
      </c>
      <c r="L18">
        <v>-3468.78411392519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14.90856477213627</v>
      </c>
      <c r="F19" s="4">
        <f t="shared" si="1"/>
        <v>16.587424918048029</v>
      </c>
      <c r="H19" t="s">
        <v>40</v>
      </c>
      <c r="I19">
        <v>36</v>
      </c>
      <c r="J19" t="s">
        <v>37</v>
      </c>
      <c r="K19">
        <v>2414.7193609999999</v>
      </c>
      <c r="L19">
        <v>-1300.7157505862201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13.065506559361864</v>
      </c>
      <c r="F20" s="4">
        <f t="shared" si="1"/>
        <v>17.43470646131836</v>
      </c>
      <c r="H20" t="s">
        <v>40</v>
      </c>
      <c r="I20">
        <v>192</v>
      </c>
      <c r="J20" t="s">
        <v>43</v>
      </c>
      <c r="K20">
        <v>14695.182244</v>
      </c>
      <c r="L20">
        <v>-6937.08870899055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18.048704075999353</v>
      </c>
      <c r="F21" s="4">
        <f t="shared" si="1"/>
        <v>11.793094151836096</v>
      </c>
      <c r="H21" t="s">
        <v>34</v>
      </c>
      <c r="I21">
        <v>72</v>
      </c>
      <c r="J21" t="s">
        <v>42</v>
      </c>
      <c r="K21">
        <v>3989.2060780000002</v>
      </c>
      <c r="L21">
        <v>-2601.5629777981899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16.612905767773622</v>
      </c>
      <c r="F22" s="4">
        <f t="shared" si="1"/>
        <v>13.580529426552154</v>
      </c>
      <c r="H22" t="s">
        <v>34</v>
      </c>
      <c r="I22">
        <v>64</v>
      </c>
      <c r="J22" t="s">
        <v>44</v>
      </c>
      <c r="K22">
        <v>3852.4265949999999</v>
      </c>
      <c r="L22">
        <v>-2312.4568536261399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14.802624195895087</v>
      </c>
      <c r="F23" s="4">
        <f t="shared" si="1"/>
        <v>16.96493156962698</v>
      </c>
      <c r="H23" t="s">
        <v>40</v>
      </c>
      <c r="I23">
        <v>64</v>
      </c>
      <c r="J23" t="s">
        <v>38</v>
      </c>
      <c r="K23">
        <v>4323.5577119999998</v>
      </c>
      <c r="L23">
        <v>-2312.3743543770802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15.821872961650261</v>
      </c>
      <c r="F24" s="4">
        <f t="shared" si="1"/>
        <v>14.214565975228696</v>
      </c>
      <c r="H24" t="s">
        <v>45</v>
      </c>
      <c r="I24">
        <v>128</v>
      </c>
      <c r="J24" t="s">
        <v>42</v>
      </c>
      <c r="K24">
        <v>8090.066221</v>
      </c>
      <c r="L24">
        <v>-4624.8827963043896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14.316672761154956</v>
      </c>
      <c r="F25" s="4">
        <f t="shared" si="1"/>
        <v>17.474018429555166</v>
      </c>
      <c r="H25" t="s">
        <v>40</v>
      </c>
      <c r="I25">
        <v>34</v>
      </c>
      <c r="J25" t="s">
        <v>37</v>
      </c>
      <c r="K25">
        <v>2374.8534709999999</v>
      </c>
      <c r="L25">
        <v>-1228.44228313036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17.113405427455316</v>
      </c>
      <c r="F26" s="4">
        <f t="shared" si="1"/>
        <v>11.848016272536396</v>
      </c>
      <c r="H26" t="s">
        <v>40</v>
      </c>
      <c r="I26">
        <v>96</v>
      </c>
      <c r="J26" t="s">
        <v>38</v>
      </c>
      <c r="K26">
        <v>5609.6374509999996</v>
      </c>
      <c r="L26">
        <v>-3468.7486288659702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17.702102868093267</v>
      </c>
      <c r="F27" s="4">
        <f t="shared" si="1"/>
        <v>10.808039230617373</v>
      </c>
      <c r="H27" t="s">
        <v>40</v>
      </c>
      <c r="I27">
        <v>96</v>
      </c>
      <c r="J27" t="s">
        <v>44</v>
      </c>
      <c r="K27">
        <v>5423.0845179999997</v>
      </c>
      <c r="L27">
        <v>-3468.7866550762301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19.148911548728549</v>
      </c>
      <c r="F28" s="4">
        <f t="shared" si="1"/>
        <v>8.7147283299075333</v>
      </c>
      <c r="H28" t="s">
        <v>41</v>
      </c>
      <c r="I28">
        <v>168</v>
      </c>
      <c r="J28" t="s">
        <v>44</v>
      </c>
      <c r="K28">
        <v>8773.3446139999996</v>
      </c>
      <c r="L28">
        <v>-6070.5105927929599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16.075742410784457</v>
      </c>
      <c r="F29" s="4">
        <f t="shared" si="1"/>
        <v>14.417940349166741</v>
      </c>
      <c r="H29" t="s">
        <v>40</v>
      </c>
      <c r="I29">
        <v>72</v>
      </c>
      <c r="J29" t="s">
        <v>37</v>
      </c>
      <c r="K29">
        <v>4478.7978160000002</v>
      </c>
      <c r="L29">
        <v>-2601.4909957139398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16.33006405484976</v>
      </c>
      <c r="F30" s="4">
        <f t="shared" si="1"/>
        <v>14.636705458655623</v>
      </c>
      <c r="H30" t="s">
        <v>40</v>
      </c>
      <c r="I30">
        <v>64</v>
      </c>
      <c r="J30" t="s">
        <v>44</v>
      </c>
      <c r="K30">
        <v>3919.1518040000001</v>
      </c>
      <c r="L30">
        <v>-2312.4311079476302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-0.44527266813969391</v>
      </c>
      <c r="F37" s="5"/>
      <c r="I37" s="5">
        <f t="shared" ref="I37:J55" si="2">ABS(E37)</f>
        <v>0.44527266813969391</v>
      </c>
      <c r="J37" s="5"/>
    </row>
    <row r="38" spans="4:10" x14ac:dyDescent="0.3">
      <c r="D38" s="3" t="s">
        <v>11</v>
      </c>
      <c r="E38" s="5">
        <f>E13-B13</f>
        <v>6.9786895712447006E-2</v>
      </c>
      <c r="F38" s="4">
        <f>F13-C13</f>
        <v>1.0934817323252708</v>
      </c>
      <c r="I38" s="5">
        <f t="shared" si="2"/>
        <v>6.9786895712447006E-2</v>
      </c>
      <c r="J38" s="4">
        <f t="shared" si="2"/>
        <v>1.0934817323252708</v>
      </c>
    </row>
    <row r="39" spans="4:10" x14ac:dyDescent="0.3">
      <c r="D39" s="3" t="s">
        <v>93</v>
      </c>
      <c r="E39" s="5">
        <f>E14-B14</f>
        <v>6.1125682547864102E-2</v>
      </c>
      <c r="F39" s="4">
        <f>F14-C14</f>
        <v>1.6422267531266908</v>
      </c>
      <c r="I39" s="5">
        <f t="shared" ref="I39" si="3">ABS(E39)</f>
        <v>6.1125682547864102E-2</v>
      </c>
      <c r="J39" s="4">
        <f t="shared" ref="J39" si="4">ABS(F39)</f>
        <v>1.6422267531266908</v>
      </c>
    </row>
    <row r="40" spans="4:10" x14ac:dyDescent="0.3">
      <c r="D40" t="s">
        <v>18</v>
      </c>
      <c r="E40" s="5">
        <f t="shared" ref="E40:F52" si="5">E15-B15</f>
        <v>-0.13732257732897324</v>
      </c>
      <c r="F40" s="4">
        <f t="shared" si="5"/>
        <v>4.033533927453731</v>
      </c>
      <c r="I40" s="5">
        <f t="shared" si="2"/>
        <v>0.13732257732897324</v>
      </c>
      <c r="J40" s="4">
        <f t="shared" si="2"/>
        <v>4.033533927453731</v>
      </c>
    </row>
    <row r="41" spans="4:10" x14ac:dyDescent="0.3">
      <c r="D41" t="s">
        <v>20</v>
      </c>
      <c r="E41" s="5">
        <f t="shared" si="5"/>
        <v>2.7868412046458957E-3</v>
      </c>
      <c r="F41" s="4">
        <f t="shared" si="5"/>
        <v>3.5762717803328119</v>
      </c>
      <c r="I41" s="5">
        <f t="shared" si="2"/>
        <v>2.7868412046458957E-3</v>
      </c>
      <c r="J41" s="4">
        <f t="shared" si="2"/>
        <v>3.5762717803328119</v>
      </c>
    </row>
    <row r="42" spans="4:10" x14ac:dyDescent="0.3">
      <c r="D42" t="s">
        <v>19</v>
      </c>
      <c r="E42" s="5">
        <f t="shared" si="5"/>
        <v>-0.48443764654043164</v>
      </c>
      <c r="F42" s="4">
        <f t="shared" si="5"/>
        <v>5.3360656400216619</v>
      </c>
      <c r="I42" s="5">
        <f t="shared" si="2"/>
        <v>0.48443764654043164</v>
      </c>
      <c r="J42" s="4">
        <f t="shared" si="2"/>
        <v>5.3360656400216619</v>
      </c>
    </row>
    <row r="43" spans="4:10" x14ac:dyDescent="0.3">
      <c r="D43" t="s">
        <v>21</v>
      </c>
      <c r="E43" s="5">
        <f t="shared" si="5"/>
        <v>-0.28915709953324509</v>
      </c>
      <c r="F43" s="4">
        <f t="shared" si="5"/>
        <v>2.0775370512959892</v>
      </c>
      <c r="I43" s="5">
        <f t="shared" si="2"/>
        <v>0.28915709953324509</v>
      </c>
      <c r="J43" s="4">
        <f t="shared" si="2"/>
        <v>2.0775370512959892</v>
      </c>
    </row>
    <row r="44" spans="4:10" x14ac:dyDescent="0.3">
      <c r="D44" t="s">
        <v>22</v>
      </c>
      <c r="E44" s="5">
        <f t="shared" si="5"/>
        <v>-0.49143522786373062</v>
      </c>
      <c r="F44" s="4">
        <f t="shared" si="5"/>
        <v>5.1874249180480287</v>
      </c>
      <c r="I44" s="5">
        <f t="shared" si="2"/>
        <v>0.49143522786373062</v>
      </c>
      <c r="J44" s="4">
        <f t="shared" si="2"/>
        <v>5.1874249180480287</v>
      </c>
    </row>
    <row r="45" spans="4:10" x14ac:dyDescent="0.3">
      <c r="D45" t="s">
        <v>23</v>
      </c>
      <c r="E45" s="5">
        <f t="shared" si="5"/>
        <v>-0.38449344063813484</v>
      </c>
      <c r="F45" s="4">
        <f t="shared" si="5"/>
        <v>3.8347064613183601</v>
      </c>
      <c r="I45" s="5">
        <f t="shared" si="2"/>
        <v>0.38449344063813484</v>
      </c>
      <c r="J45" s="4">
        <f t="shared" si="2"/>
        <v>3.8347064613183601</v>
      </c>
    </row>
    <row r="46" spans="4:10" x14ac:dyDescent="0.3">
      <c r="D46" t="s">
        <v>24</v>
      </c>
      <c r="E46" s="5">
        <f t="shared" si="5"/>
        <v>-0.38129592400064638</v>
      </c>
      <c r="F46" s="4">
        <f t="shared" si="5"/>
        <v>5.193094151836096</v>
      </c>
      <c r="I46" s="5">
        <f t="shared" si="2"/>
        <v>0.38129592400064638</v>
      </c>
      <c r="J46" s="4">
        <f t="shared" si="2"/>
        <v>5.193094151836096</v>
      </c>
    </row>
    <row r="47" spans="4:10" x14ac:dyDescent="0.3">
      <c r="D47" t="s">
        <v>25</v>
      </c>
      <c r="E47" s="5">
        <f t="shared" si="5"/>
        <v>-0.41709423222637909</v>
      </c>
      <c r="F47" s="4">
        <f t="shared" si="5"/>
        <v>3.5805294265521539</v>
      </c>
      <c r="I47" s="5">
        <f t="shared" si="2"/>
        <v>0.41709423222637909</v>
      </c>
      <c r="J47" s="4">
        <f t="shared" si="2"/>
        <v>3.5805294265521539</v>
      </c>
    </row>
    <row r="48" spans="4:10" x14ac:dyDescent="0.3">
      <c r="D48" t="s">
        <v>26</v>
      </c>
      <c r="E48" s="5">
        <f t="shared" si="5"/>
        <v>-0.55737580410491283</v>
      </c>
      <c r="F48" s="4">
        <f t="shared" si="5"/>
        <v>2.5649315696269799</v>
      </c>
      <c r="I48" s="5">
        <f t="shared" si="2"/>
        <v>0.55737580410491283</v>
      </c>
      <c r="J48" s="4">
        <f t="shared" si="2"/>
        <v>2.5649315696269799</v>
      </c>
    </row>
    <row r="49" spans="4:10" x14ac:dyDescent="0.3">
      <c r="D49" t="s">
        <v>27</v>
      </c>
      <c r="E49" s="5">
        <f t="shared" si="5"/>
        <v>-0.43812703834974087</v>
      </c>
      <c r="F49" s="4">
        <f t="shared" si="5"/>
        <v>4.1145659752286967</v>
      </c>
      <c r="I49" s="5">
        <f t="shared" si="2"/>
        <v>0.43812703834974087</v>
      </c>
      <c r="J49" s="4">
        <f t="shared" si="2"/>
        <v>4.1145659752286967</v>
      </c>
    </row>
    <row r="50" spans="4:10" x14ac:dyDescent="0.3">
      <c r="D50" t="s">
        <v>28</v>
      </c>
      <c r="E50" s="5">
        <f t="shared" si="5"/>
        <v>0.11667276115495717</v>
      </c>
      <c r="F50" s="4">
        <f t="shared" si="5"/>
        <v>3.5740184295551654</v>
      </c>
      <c r="I50" s="5">
        <f t="shared" si="2"/>
        <v>0.11667276115495717</v>
      </c>
      <c r="J50" s="4">
        <f t="shared" si="2"/>
        <v>3.5740184295551654</v>
      </c>
    </row>
    <row r="51" spans="4:10" x14ac:dyDescent="0.3">
      <c r="D51" t="s">
        <v>29</v>
      </c>
      <c r="E51" s="5">
        <f t="shared" si="5"/>
        <v>-0.68659457254468492</v>
      </c>
      <c r="F51" s="4">
        <f t="shared" si="5"/>
        <v>3.6480162725363972</v>
      </c>
      <c r="I51" s="5">
        <f t="shared" si="2"/>
        <v>0.68659457254468492</v>
      </c>
      <c r="J51" s="4">
        <f t="shared" si="2"/>
        <v>3.6480162725363972</v>
      </c>
    </row>
    <row r="52" spans="4:10" x14ac:dyDescent="0.3">
      <c r="D52" t="s">
        <v>30</v>
      </c>
      <c r="E52" s="5">
        <f t="shared" si="5"/>
        <v>-0.26789713190673226</v>
      </c>
      <c r="F52" s="4">
        <f t="shared" si="5"/>
        <v>4.0080392306173733</v>
      </c>
      <c r="I52" s="5">
        <f t="shared" si="2"/>
        <v>0.26789713190673226</v>
      </c>
      <c r="J52" s="4">
        <f t="shared" si="2"/>
        <v>4.0080392306173733</v>
      </c>
    </row>
    <row r="53" spans="4:10" x14ac:dyDescent="0.3">
      <c r="D53" t="s">
        <v>31</v>
      </c>
      <c r="E53" s="5">
        <f>E28-B28</f>
        <v>-0.24108845127145173</v>
      </c>
      <c r="F53" s="4">
        <f>F28-C28</f>
        <v>1.4728329907534032E-2</v>
      </c>
      <c r="I53" s="5">
        <f t="shared" si="2"/>
        <v>0.24108845127145173</v>
      </c>
      <c r="J53" s="4">
        <f t="shared" si="2"/>
        <v>1.4728329907534032E-2</v>
      </c>
    </row>
    <row r="54" spans="4:10" x14ac:dyDescent="0.3">
      <c r="D54" t="s">
        <v>32</v>
      </c>
      <c r="E54" s="5">
        <f t="shared" ref="E54:F55" si="6">E29-B29</f>
        <v>-0.43425758921554447</v>
      </c>
      <c r="F54" s="4">
        <f t="shared" si="6"/>
        <v>4.0179403491667411</v>
      </c>
      <c r="I54" s="5">
        <f t="shared" si="2"/>
        <v>0.43425758921554447</v>
      </c>
      <c r="J54" s="4">
        <f t="shared" si="2"/>
        <v>4.0179403491667411</v>
      </c>
    </row>
    <row r="55" spans="4:10" x14ac:dyDescent="0.3">
      <c r="D55" t="s">
        <v>33</v>
      </c>
      <c r="E55" s="5">
        <f t="shared" si="6"/>
        <v>-0.49993594515023787</v>
      </c>
      <c r="F55" s="4">
        <f t="shared" si="6"/>
        <v>5.4367054586556236</v>
      </c>
      <c r="I55" s="5">
        <f t="shared" si="2"/>
        <v>0.49993594515023787</v>
      </c>
      <c r="J55" s="4">
        <f t="shared" si="2"/>
        <v>5.4367054586556236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-0.31081121937866452</v>
      </c>
      <c r="F57" s="5">
        <f>AVERAGE(F38:F55)</f>
        <v>3.496323192089184</v>
      </c>
      <c r="H57" t="s">
        <v>54</v>
      </c>
      <c r="I57" s="5">
        <f>AVERAGE(I37:I55)</f>
        <v>0.33716618575970808</v>
      </c>
      <c r="J57" s="5">
        <f>AVERAGE(J38:J55)</f>
        <v>3.496323192089184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1.6790070442673226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0.29861743993344891</v>
      </c>
      <c r="J65" s="4">
        <f>ABS((C13-F13)/C13)*100</f>
        <v>39.052919011616815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0.2703479988848479</v>
      </c>
      <c r="J66" s="4">
        <f>ABS((C14-F14)/C14)*100</f>
        <v>51.159711935410925</v>
      </c>
    </row>
    <row r="67" spans="4:10" x14ac:dyDescent="0.3">
      <c r="E67" s="5"/>
      <c r="F67" s="5"/>
      <c r="H67" t="s">
        <v>18</v>
      </c>
      <c r="I67" s="4">
        <f t="shared" ref="I67:J81" si="7">ABS((B15-E15)/B15)*100</f>
        <v>0.77147515353355756</v>
      </c>
      <c r="J67" s="4">
        <f t="shared" si="7"/>
        <v>56.021304547968484</v>
      </c>
    </row>
    <row r="68" spans="4:10" x14ac:dyDescent="0.3">
      <c r="E68" s="5"/>
      <c r="F68" s="5"/>
      <c r="H68" t="s">
        <v>20</v>
      </c>
      <c r="I68" s="4">
        <f t="shared" si="7"/>
        <v>1.6118225590780196E-2</v>
      </c>
      <c r="J68" s="4">
        <f t="shared" si="7"/>
        <v>32.809832847090014</v>
      </c>
    </row>
    <row r="69" spans="4:10" x14ac:dyDescent="0.3">
      <c r="E69" s="5"/>
      <c r="F69" s="5"/>
      <c r="H69" t="s">
        <v>19</v>
      </c>
      <c r="I69" s="4">
        <f t="shared" si="7"/>
        <v>3.1053695291053312</v>
      </c>
      <c r="J69" s="4">
        <f t="shared" si="7"/>
        <v>57.377049892706033</v>
      </c>
    </row>
    <row r="70" spans="4:10" x14ac:dyDescent="0.3">
      <c r="E70" s="5"/>
      <c r="F70" s="5"/>
      <c r="H70" t="s">
        <v>21</v>
      </c>
      <c r="I70" s="4">
        <f t="shared" si="7"/>
        <v>1.5818222075122814</v>
      </c>
      <c r="J70" s="4">
        <f t="shared" si="7"/>
        <v>23.608375582908966</v>
      </c>
    </row>
    <row r="71" spans="4:10" x14ac:dyDescent="0.3">
      <c r="H71" t="s">
        <v>22</v>
      </c>
      <c r="I71" s="4">
        <f t="shared" si="7"/>
        <v>3.1911378432709783</v>
      </c>
      <c r="J71" s="4">
        <f t="shared" si="7"/>
        <v>45.503727351298494</v>
      </c>
    </row>
    <row r="72" spans="4:10" x14ac:dyDescent="0.3">
      <c r="E72" s="5"/>
      <c r="F72" s="5"/>
      <c r="H72" t="s">
        <v>23</v>
      </c>
      <c r="I72" s="4">
        <f t="shared" si="7"/>
        <v>2.8586872909898502</v>
      </c>
      <c r="J72" s="4">
        <f t="shared" si="7"/>
        <v>28.196371039105589</v>
      </c>
    </row>
    <row r="73" spans="4:10" x14ac:dyDescent="0.3">
      <c r="H73" t="s">
        <v>24</v>
      </c>
      <c r="I73" s="4">
        <f t="shared" si="7"/>
        <v>2.0688872707577124</v>
      </c>
      <c r="J73" s="4">
        <f t="shared" si="7"/>
        <v>78.683244724789333</v>
      </c>
    </row>
    <row r="74" spans="4:10" x14ac:dyDescent="0.3">
      <c r="H74" t="s">
        <v>25</v>
      </c>
      <c r="I74" s="4">
        <f t="shared" si="7"/>
        <v>2.4491734129558371</v>
      </c>
      <c r="J74" s="4">
        <f t="shared" si="7"/>
        <v>35.805294265521539</v>
      </c>
    </row>
    <row r="75" spans="4:10" x14ac:dyDescent="0.3">
      <c r="H75" t="s">
        <v>26</v>
      </c>
      <c r="I75" s="4">
        <f t="shared" si="7"/>
        <v>3.6287487246413597</v>
      </c>
      <c r="J75" s="4">
        <f t="shared" si="7"/>
        <v>17.812024789076251</v>
      </c>
    </row>
    <row r="76" spans="4:10" x14ac:dyDescent="0.3">
      <c r="H76" t="s">
        <v>27</v>
      </c>
      <c r="I76" s="4">
        <f t="shared" si="7"/>
        <v>2.6945082309332156</v>
      </c>
      <c r="J76" s="4">
        <f t="shared" si="7"/>
        <v>40.738276982462345</v>
      </c>
    </row>
    <row r="77" spans="4:10" x14ac:dyDescent="0.3">
      <c r="H77" t="s">
        <v>28</v>
      </c>
      <c r="I77" s="4">
        <f t="shared" si="7"/>
        <v>0.82163916306307871</v>
      </c>
      <c r="J77" s="4">
        <f t="shared" si="7"/>
        <v>25.712362802555145</v>
      </c>
    </row>
    <row r="78" spans="4:10" x14ac:dyDescent="0.3">
      <c r="H78" t="s">
        <v>29</v>
      </c>
      <c r="I78" s="4">
        <f t="shared" si="7"/>
        <v>3.8572728794645217</v>
      </c>
      <c r="J78" s="4">
        <f t="shared" si="7"/>
        <v>44.488003323614606</v>
      </c>
    </row>
    <row r="79" spans="4:10" x14ac:dyDescent="0.3">
      <c r="H79" t="s">
        <v>30</v>
      </c>
      <c r="I79" s="4">
        <f t="shared" si="7"/>
        <v>1.4908020695978423</v>
      </c>
      <c r="J79" s="4">
        <f t="shared" si="7"/>
        <v>58.941753391431959</v>
      </c>
    </row>
    <row r="80" spans="4:10" x14ac:dyDescent="0.3">
      <c r="H80" t="s">
        <v>31</v>
      </c>
      <c r="I80" s="4">
        <f t="shared" si="7"/>
        <v>1.243364885360762</v>
      </c>
      <c r="J80" s="4">
        <f t="shared" si="7"/>
        <v>0.16929114836246015</v>
      </c>
    </row>
    <row r="81" spans="8:10" x14ac:dyDescent="0.3">
      <c r="H81" t="s">
        <v>32</v>
      </c>
      <c r="I81" s="4">
        <f t="shared" si="7"/>
        <v>2.6302700739887608</v>
      </c>
      <c r="J81" s="4">
        <f t="shared" si="7"/>
        <v>38.634041818910973</v>
      </c>
    </row>
    <row r="82" spans="8:10" x14ac:dyDescent="0.3">
      <c r="H82" t="s">
        <v>33</v>
      </c>
      <c r="I82" s="4">
        <f t="shared" ref="I82:J82" si="8">ABS((B30-E30)/B30)*100</f>
        <v>2.9705047246003442</v>
      </c>
      <c r="J82" s="4">
        <f t="shared" si="8"/>
        <v>59.094624550604614</v>
      </c>
    </row>
    <row r="84" spans="8:10" x14ac:dyDescent="0.3">
      <c r="H84" t="s">
        <v>77</v>
      </c>
      <c r="I84" s="4">
        <f>AVERAGE(I64:I82)</f>
        <v>1.9804081141290437</v>
      </c>
      <c r="J84" s="4">
        <f>AVERAGE(J65:J82)</f>
        <v>40.767122778079703</v>
      </c>
    </row>
  </sheetData>
  <hyperlinks>
    <hyperlink ref="G1" location="Overview!A1" display="Overview!A1" xr:uid="{61CAD39E-B9AE-4BCA-84B8-423B6AFFDE3E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39CE6-83B7-4D4B-840C-A803BB354CCB}">
  <dimension ref="A1:L84"/>
  <sheetViews>
    <sheetView workbookViewId="0">
      <selection activeCell="F1" sqref="F1: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1</v>
      </c>
      <c r="G4" s="7" t="s">
        <v>62</v>
      </c>
      <c r="H4" s="7"/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6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26.9820014760354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3002.00117</v>
      </c>
      <c r="L12">
        <v>-2941.5353111793002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24.341329518397892</v>
      </c>
      <c r="F13" s="4">
        <f t="shared" si="1"/>
        <v>4.5281150471489306</v>
      </c>
      <c r="H13" t="s">
        <v>35</v>
      </c>
      <c r="I13">
        <v>32</v>
      </c>
      <c r="J13" t="s">
        <v>38</v>
      </c>
      <c r="K13">
        <v>1314.6364900000001</v>
      </c>
      <c r="L13">
        <v>-1162.03283479268</v>
      </c>
    </row>
    <row r="14" spans="1:12" x14ac:dyDescent="0.3">
      <c r="A14" s="3" t="s">
        <v>93</v>
      </c>
      <c r="B14">
        <v>22.61</v>
      </c>
      <c r="C14">
        <v>3.21</v>
      </c>
      <c r="E14" s="5">
        <f t="shared" si="0"/>
        <v>23.548931583759803</v>
      </c>
      <c r="F14" s="4">
        <f t="shared" si="1"/>
        <v>6.0024612184374906</v>
      </c>
      <c r="H14" t="s">
        <v>94</v>
      </c>
      <c r="I14">
        <v>96</v>
      </c>
      <c r="J14" t="s">
        <v>44</v>
      </c>
      <c r="K14">
        <v>4076.6180690000001</v>
      </c>
      <c r="L14">
        <v>-3486.0445956904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18.079877913093206</v>
      </c>
      <c r="F15" s="4">
        <f t="shared" si="1"/>
        <v>11.804213010919176</v>
      </c>
      <c r="H15" t="s">
        <v>34</v>
      </c>
      <c r="I15">
        <v>48</v>
      </c>
      <c r="J15" t="s">
        <v>37</v>
      </c>
      <c r="K15">
        <v>2654.8851840000002</v>
      </c>
      <c r="L15">
        <v>-1742.9162288529801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17.557576683022326</v>
      </c>
      <c r="F16" s="4">
        <f t="shared" si="1"/>
        <v>15.001444927329075</v>
      </c>
      <c r="H16" t="s">
        <v>39</v>
      </c>
      <c r="I16">
        <v>80</v>
      </c>
      <c r="J16" t="s">
        <v>38</v>
      </c>
      <c r="K16">
        <v>4556.4374539999999</v>
      </c>
      <c r="L16">
        <v>-2904.7629605105599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15.427258161870176</v>
      </c>
      <c r="F17" s="4">
        <f t="shared" si="1"/>
        <v>15.17248639004824</v>
      </c>
      <c r="H17" t="s">
        <v>40</v>
      </c>
      <c r="I17">
        <v>64</v>
      </c>
      <c r="J17" t="s">
        <v>38</v>
      </c>
      <c r="K17">
        <v>4148.5012649999999</v>
      </c>
      <c r="L17">
        <v>-2323.8061990480601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18.464834821605464</v>
      </c>
      <c r="F18" s="4">
        <f t="shared" si="1"/>
        <v>11.413176920220367</v>
      </c>
      <c r="H18" t="s">
        <v>41</v>
      </c>
      <c r="I18">
        <v>96</v>
      </c>
      <c r="J18" t="s">
        <v>42</v>
      </c>
      <c r="K18">
        <v>5199.0716910000001</v>
      </c>
      <c r="L18">
        <v>-3485.8467557337099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15.202792057626631</v>
      </c>
      <c r="F19" s="4">
        <f t="shared" si="1"/>
        <v>16.860655943346497</v>
      </c>
      <c r="H19" t="s">
        <v>40</v>
      </c>
      <c r="I19">
        <v>36</v>
      </c>
      <c r="J19" t="s">
        <v>37</v>
      </c>
      <c r="K19">
        <v>2367.9860819999999</v>
      </c>
      <c r="L19">
        <v>-1307.11783932961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13.258813508021113</v>
      </c>
      <c r="F20" s="4">
        <f t="shared" si="1"/>
        <v>17.029048321763597</v>
      </c>
      <c r="H20" t="s">
        <v>40</v>
      </c>
      <c r="I20">
        <v>192</v>
      </c>
      <c r="J20" t="s">
        <v>43</v>
      </c>
      <c r="K20">
        <v>14480.933749</v>
      </c>
      <c r="L20">
        <v>-6971.2828287348202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18.404184011692021</v>
      </c>
      <c r="F21" s="4">
        <f t="shared" si="1"/>
        <v>12.433530421586132</v>
      </c>
      <c r="H21" t="s">
        <v>34</v>
      </c>
      <c r="I21">
        <v>72</v>
      </c>
      <c r="J21" t="s">
        <v>42</v>
      </c>
      <c r="K21">
        <v>3912.1538860000001</v>
      </c>
      <c r="L21">
        <v>-2614.3570852858702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16.903865519814541</v>
      </c>
      <c r="F22" s="4">
        <f t="shared" si="1"/>
        <v>13.624897013782835</v>
      </c>
      <c r="H22" t="s">
        <v>34</v>
      </c>
      <c r="I22">
        <v>64</v>
      </c>
      <c r="J22" t="s">
        <v>44</v>
      </c>
      <c r="K22">
        <v>3786.116254</v>
      </c>
      <c r="L22">
        <v>-2323.84392357251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15.066706572094583</v>
      </c>
      <c r="F23" s="4">
        <f t="shared" si="1"/>
        <v>17.246270401147907</v>
      </c>
      <c r="H23" t="s">
        <v>40</v>
      </c>
      <c r="I23">
        <v>64</v>
      </c>
      <c r="J23" t="s">
        <v>38</v>
      </c>
      <c r="K23">
        <v>4247.7763599999998</v>
      </c>
      <c r="L23">
        <v>-2323.7556478380102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16.079821308312511</v>
      </c>
      <c r="F24" s="4">
        <f t="shared" si="1"/>
        <v>14.740510557441905</v>
      </c>
      <c r="H24" t="s">
        <v>45</v>
      </c>
      <c r="I24">
        <v>128</v>
      </c>
      <c r="J24" t="s">
        <v>42</v>
      </c>
      <c r="K24">
        <v>7960.2874650000003</v>
      </c>
      <c r="L24">
        <v>-4647.6334580531202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14.596934915600036</v>
      </c>
      <c r="F25" s="4">
        <f t="shared" si="1"/>
        <v>17.314638546573097</v>
      </c>
      <c r="H25" t="s">
        <v>40</v>
      </c>
      <c r="I25">
        <v>34</v>
      </c>
      <c r="J25" t="s">
        <v>37</v>
      </c>
      <c r="K25">
        <v>2329.2561209999999</v>
      </c>
      <c r="L25">
        <v>-1234.49430255215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17.411863238165427</v>
      </c>
      <c r="F26" s="4">
        <f t="shared" si="1"/>
        <v>12.880947166463816</v>
      </c>
      <c r="H26" t="s">
        <v>40</v>
      </c>
      <c r="I26">
        <v>96</v>
      </c>
      <c r="J26" t="s">
        <v>38</v>
      </c>
      <c r="K26">
        <v>5513.4823130000004</v>
      </c>
      <c r="L26">
        <v>-3485.79308749129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17.992963289425568</v>
      </c>
      <c r="F27" s="4">
        <f t="shared" si="1"/>
        <v>11.472363877066279</v>
      </c>
      <c r="H27" t="s">
        <v>40</v>
      </c>
      <c r="I27">
        <v>96</v>
      </c>
      <c r="J27" t="s">
        <v>44</v>
      </c>
      <c r="K27">
        <v>5335.4191000000001</v>
      </c>
      <c r="L27">
        <v>-3485.8445915939501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19.727032965586577</v>
      </c>
      <c r="F28" s="4">
        <f t="shared" si="1"/>
        <v>9.1884468878518852</v>
      </c>
      <c r="H28" t="s">
        <v>41</v>
      </c>
      <c r="I28">
        <v>168</v>
      </c>
      <c r="J28" t="s">
        <v>44</v>
      </c>
      <c r="K28">
        <v>8516.2325369999999</v>
      </c>
      <c r="L28">
        <v>-6100.37417816782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16.076151418168404</v>
      </c>
      <c r="F29" s="4">
        <f t="shared" si="1"/>
        <v>15.36544299303246</v>
      </c>
      <c r="H29" t="s">
        <v>40</v>
      </c>
      <c r="I29">
        <v>72</v>
      </c>
      <c r="J29" t="s">
        <v>37</v>
      </c>
      <c r="K29">
        <v>4478.6838669999997</v>
      </c>
      <c r="L29">
        <v>-2614.2766824119999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16.671543948556558</v>
      </c>
      <c r="F30" s="4">
        <f t="shared" si="1"/>
        <v>15.161148043703381</v>
      </c>
      <c r="H30" t="s">
        <v>40</v>
      </c>
      <c r="I30">
        <v>64</v>
      </c>
      <c r="J30" t="s">
        <v>44</v>
      </c>
      <c r="K30">
        <v>3838.8766030000002</v>
      </c>
      <c r="L30">
        <v>-2323.8064754351499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0.46200147603540032</v>
      </c>
      <c r="F37" s="5"/>
      <c r="I37" s="5">
        <f t="shared" ref="I37:J55" si="2">ABS(E37)</f>
        <v>0.46200147603540032</v>
      </c>
      <c r="J37" s="5"/>
    </row>
    <row r="38" spans="4:10" x14ac:dyDescent="0.3">
      <c r="D38" s="3" t="s">
        <v>11</v>
      </c>
      <c r="E38" s="5">
        <f>E13-B13</f>
        <v>0.97132951839789072</v>
      </c>
      <c r="F38" s="4">
        <f>F13-C13</f>
        <v>1.7281150471489308</v>
      </c>
      <c r="I38" s="5">
        <f t="shared" si="2"/>
        <v>0.97132951839789072</v>
      </c>
      <c r="J38" s="4">
        <f t="shared" si="2"/>
        <v>1.7281150471489308</v>
      </c>
    </row>
    <row r="39" spans="4:10" x14ac:dyDescent="0.3">
      <c r="D39" s="3" t="s">
        <v>93</v>
      </c>
      <c r="E39" s="5">
        <f>E14-B14</f>
        <v>0.93893158375980335</v>
      </c>
      <c r="F39" s="4">
        <f>F14-C14</f>
        <v>2.7924612184374906</v>
      </c>
      <c r="I39" s="5">
        <f t="shared" ref="I39" si="3">ABS(E39)</f>
        <v>0.93893158375980335</v>
      </c>
      <c r="J39" s="4">
        <f t="shared" ref="J39" si="4">ABS(F39)</f>
        <v>2.7924612184374906</v>
      </c>
    </row>
    <row r="40" spans="4:10" x14ac:dyDescent="0.3">
      <c r="D40" t="s">
        <v>18</v>
      </c>
      <c r="E40" s="5">
        <f t="shared" ref="E40:F52" si="5">E15-B15</f>
        <v>0.27987791309320542</v>
      </c>
      <c r="F40" s="4">
        <f t="shared" si="5"/>
        <v>4.6042130109191755</v>
      </c>
      <c r="I40" s="5">
        <f t="shared" si="2"/>
        <v>0.27987791309320542</v>
      </c>
      <c r="J40" s="4">
        <f t="shared" si="2"/>
        <v>4.6042130109191755</v>
      </c>
    </row>
    <row r="41" spans="4:10" x14ac:dyDescent="0.3">
      <c r="D41" t="s">
        <v>20</v>
      </c>
      <c r="E41" s="5">
        <f t="shared" si="5"/>
        <v>0.26757668302232673</v>
      </c>
      <c r="F41" s="4">
        <f t="shared" si="5"/>
        <v>4.1014449273290747</v>
      </c>
      <c r="I41" s="5">
        <f t="shared" si="2"/>
        <v>0.26757668302232673</v>
      </c>
      <c r="J41" s="4">
        <f t="shared" si="2"/>
        <v>4.1014449273290747</v>
      </c>
    </row>
    <row r="42" spans="4:10" x14ac:dyDescent="0.3">
      <c r="D42" t="s">
        <v>19</v>
      </c>
      <c r="E42" s="5">
        <f t="shared" si="5"/>
        <v>-0.17274183812982358</v>
      </c>
      <c r="F42" s="4">
        <f t="shared" si="5"/>
        <v>5.8724863900482394</v>
      </c>
      <c r="I42" s="5">
        <f t="shared" si="2"/>
        <v>0.17274183812982358</v>
      </c>
      <c r="J42" s="4">
        <f t="shared" si="2"/>
        <v>5.8724863900482394</v>
      </c>
    </row>
    <row r="43" spans="4:10" x14ac:dyDescent="0.3">
      <c r="D43" t="s">
        <v>21</v>
      </c>
      <c r="E43" s="5">
        <f t="shared" si="5"/>
        <v>0.18483482160546316</v>
      </c>
      <c r="F43" s="4">
        <f t="shared" si="5"/>
        <v>2.6131769202203667</v>
      </c>
      <c r="I43" s="5">
        <f t="shared" si="2"/>
        <v>0.18483482160546316</v>
      </c>
      <c r="J43" s="4">
        <f t="shared" si="2"/>
        <v>2.6131769202203667</v>
      </c>
    </row>
    <row r="44" spans="4:10" x14ac:dyDescent="0.3">
      <c r="D44" t="s">
        <v>22</v>
      </c>
      <c r="E44" s="5">
        <f t="shared" si="5"/>
        <v>-0.19720794237336925</v>
      </c>
      <c r="F44" s="4">
        <f t="shared" si="5"/>
        <v>5.460655943346497</v>
      </c>
      <c r="I44" s="5">
        <f t="shared" si="2"/>
        <v>0.19720794237336925</v>
      </c>
      <c r="J44" s="4">
        <f t="shared" si="2"/>
        <v>5.460655943346497</v>
      </c>
    </row>
    <row r="45" spans="4:10" x14ac:dyDescent="0.3">
      <c r="D45" t="s">
        <v>23</v>
      </c>
      <c r="E45" s="5">
        <f t="shared" si="5"/>
        <v>-0.19118649197888615</v>
      </c>
      <c r="F45" s="4">
        <f t="shared" si="5"/>
        <v>3.429048321763597</v>
      </c>
      <c r="I45" s="5">
        <f t="shared" si="2"/>
        <v>0.19118649197888615</v>
      </c>
      <c r="J45" s="4">
        <f t="shared" si="2"/>
        <v>3.429048321763597</v>
      </c>
    </row>
    <row r="46" spans="4:10" x14ac:dyDescent="0.3">
      <c r="D46" t="s">
        <v>24</v>
      </c>
      <c r="E46" s="5">
        <f t="shared" si="5"/>
        <v>-2.5815988307979154E-2</v>
      </c>
      <c r="F46" s="4">
        <f t="shared" si="5"/>
        <v>5.8335304215861328</v>
      </c>
      <c r="I46" s="5">
        <f t="shared" si="2"/>
        <v>2.5815988307979154E-2</v>
      </c>
      <c r="J46" s="4">
        <f t="shared" si="2"/>
        <v>5.8335304215861328</v>
      </c>
    </row>
    <row r="47" spans="4:10" x14ac:dyDescent="0.3">
      <c r="D47" t="s">
        <v>25</v>
      </c>
      <c r="E47" s="5">
        <f t="shared" si="5"/>
        <v>-0.12613448018545981</v>
      </c>
      <c r="F47" s="4">
        <f t="shared" si="5"/>
        <v>3.6248970137828351</v>
      </c>
      <c r="I47" s="5">
        <f t="shared" si="2"/>
        <v>0.12613448018545981</v>
      </c>
      <c r="J47" s="4">
        <f t="shared" si="2"/>
        <v>3.6248970137828351</v>
      </c>
    </row>
    <row r="48" spans="4:10" x14ac:dyDescent="0.3">
      <c r="D48" t="s">
        <v>26</v>
      </c>
      <c r="E48" s="5">
        <f t="shared" si="5"/>
        <v>-0.29329342790541624</v>
      </c>
      <c r="F48" s="4">
        <f t="shared" si="5"/>
        <v>2.8462704011479065</v>
      </c>
      <c r="I48" s="5">
        <f t="shared" si="2"/>
        <v>0.29329342790541624</v>
      </c>
      <c r="J48" s="4">
        <f t="shared" si="2"/>
        <v>2.8462704011479065</v>
      </c>
    </row>
    <row r="49" spans="4:10" x14ac:dyDescent="0.3">
      <c r="D49" t="s">
        <v>27</v>
      </c>
      <c r="E49" s="5">
        <f t="shared" si="5"/>
        <v>-0.18017869168749101</v>
      </c>
      <c r="F49" s="4">
        <f t="shared" si="5"/>
        <v>4.640510557441905</v>
      </c>
      <c r="I49" s="5">
        <f t="shared" si="2"/>
        <v>0.18017869168749101</v>
      </c>
      <c r="J49" s="4">
        <f t="shared" si="2"/>
        <v>4.640510557441905</v>
      </c>
    </row>
    <row r="50" spans="4:10" x14ac:dyDescent="0.3">
      <c r="D50" t="s">
        <v>28</v>
      </c>
      <c r="E50" s="5">
        <f t="shared" si="5"/>
        <v>0.39693491560003658</v>
      </c>
      <c r="F50" s="4">
        <f t="shared" si="5"/>
        <v>3.4146385465730962</v>
      </c>
      <c r="I50" s="5">
        <f t="shared" si="2"/>
        <v>0.39693491560003658</v>
      </c>
      <c r="J50" s="4">
        <f t="shared" si="2"/>
        <v>3.4146385465730962</v>
      </c>
    </row>
    <row r="51" spans="4:10" x14ac:dyDescent="0.3">
      <c r="D51" t="s">
        <v>29</v>
      </c>
      <c r="E51" s="5">
        <f t="shared" si="5"/>
        <v>-0.38813676183457346</v>
      </c>
      <c r="F51" s="4">
        <f t="shared" si="5"/>
        <v>4.6809471664638167</v>
      </c>
      <c r="I51" s="5">
        <f t="shared" si="2"/>
        <v>0.38813676183457346</v>
      </c>
      <c r="J51" s="4">
        <f t="shared" si="2"/>
        <v>4.6809471664638167</v>
      </c>
    </row>
    <row r="52" spans="4:10" x14ac:dyDescent="0.3">
      <c r="D52" t="s">
        <v>30</v>
      </c>
      <c r="E52" s="5">
        <f t="shared" si="5"/>
        <v>2.2963289425568689E-2</v>
      </c>
      <c r="F52" s="4">
        <f t="shared" si="5"/>
        <v>4.672363877066279</v>
      </c>
      <c r="I52" s="5">
        <f t="shared" si="2"/>
        <v>2.2963289425568689E-2</v>
      </c>
      <c r="J52" s="4">
        <f t="shared" si="2"/>
        <v>4.672363877066279</v>
      </c>
    </row>
    <row r="53" spans="4:10" x14ac:dyDescent="0.3">
      <c r="D53" t="s">
        <v>31</v>
      </c>
      <c r="E53" s="5">
        <f>E28-B28</f>
        <v>0.33703296558657669</v>
      </c>
      <c r="F53" s="4">
        <f>F28-C28</f>
        <v>0.48844688785188595</v>
      </c>
      <c r="I53" s="5">
        <f t="shared" si="2"/>
        <v>0.33703296558657669</v>
      </c>
      <c r="J53" s="4">
        <f t="shared" si="2"/>
        <v>0.48844688785188595</v>
      </c>
    </row>
    <row r="54" spans="4:10" x14ac:dyDescent="0.3">
      <c r="D54" t="s">
        <v>32</v>
      </c>
      <c r="E54" s="5">
        <f t="shared" ref="E54:F55" si="6">E29-B29</f>
        <v>-0.43384858183159736</v>
      </c>
      <c r="F54" s="4">
        <f t="shared" si="6"/>
        <v>4.9654429930324593</v>
      </c>
      <c r="I54" s="5">
        <f t="shared" si="2"/>
        <v>0.43384858183159736</v>
      </c>
      <c r="J54" s="4">
        <f t="shared" si="2"/>
        <v>4.9654429930324593</v>
      </c>
    </row>
    <row r="55" spans="4:10" x14ac:dyDescent="0.3">
      <c r="D55" t="s">
        <v>33</v>
      </c>
      <c r="E55" s="5">
        <f t="shared" si="6"/>
        <v>-0.15845605144344077</v>
      </c>
      <c r="F55" s="4">
        <f t="shared" si="6"/>
        <v>5.9611480437033819</v>
      </c>
      <c r="I55" s="5">
        <f t="shared" si="2"/>
        <v>0.15845605144344077</v>
      </c>
      <c r="J55" s="4">
        <f t="shared" si="2"/>
        <v>5.9611480437033819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8.9183311097275522E-2</v>
      </c>
      <c r="F57" s="5">
        <f>AVERAGE(F38:F55)</f>
        <v>3.9849887604368366</v>
      </c>
      <c r="H57" t="s">
        <v>54</v>
      </c>
      <c r="I57" s="5">
        <f>AVERAGE(I37:I55)</f>
        <v>0.31728860116864782</v>
      </c>
      <c r="J57" s="5">
        <f>AVERAGE(J38:J55)</f>
        <v>3.9849887604368366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1.7420870137081459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4.1563094497128397</v>
      </c>
      <c r="J65" s="4">
        <f>ABS((C13-F13)/C13)*100</f>
        <v>61.718394541033248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4.1527270400698955</v>
      </c>
      <c r="J66" s="4">
        <f>ABS((C14-F14)/C14)*100</f>
        <v>86.992561322040203</v>
      </c>
    </row>
    <row r="67" spans="4:10" x14ac:dyDescent="0.3">
      <c r="E67" s="5"/>
      <c r="F67" s="5"/>
      <c r="H67" t="s">
        <v>18</v>
      </c>
      <c r="I67" s="4">
        <f t="shared" ref="I67:J81" si="7">ABS((B15-E15)/B15)*100</f>
        <v>1.5723478263663226</v>
      </c>
      <c r="J67" s="4">
        <f t="shared" si="7"/>
        <v>63.947402929432997</v>
      </c>
    </row>
    <row r="68" spans="4:10" x14ac:dyDescent="0.3">
      <c r="E68" s="5"/>
      <c r="F68" s="5"/>
      <c r="H68" t="s">
        <v>20</v>
      </c>
      <c r="I68" s="4">
        <f t="shared" si="7"/>
        <v>1.5475805842818204</v>
      </c>
      <c r="J68" s="4">
        <f t="shared" si="7"/>
        <v>37.62793511311078</v>
      </c>
    </row>
    <row r="69" spans="4:10" x14ac:dyDescent="0.3">
      <c r="E69" s="5"/>
      <c r="F69" s="5"/>
      <c r="H69" t="s">
        <v>19</v>
      </c>
      <c r="I69" s="4">
        <f t="shared" si="7"/>
        <v>1.1073194751911768</v>
      </c>
      <c r="J69" s="4">
        <f t="shared" si="7"/>
        <v>63.145014946755261</v>
      </c>
    </row>
    <row r="70" spans="4:10" x14ac:dyDescent="0.3">
      <c r="E70" s="5"/>
      <c r="F70" s="5"/>
      <c r="H70" t="s">
        <v>21</v>
      </c>
      <c r="I70" s="4">
        <f t="shared" si="7"/>
        <v>1.0111314092202579</v>
      </c>
      <c r="J70" s="4">
        <f t="shared" si="7"/>
        <v>29.695192275231435</v>
      </c>
    </row>
    <row r="71" spans="4:10" x14ac:dyDescent="0.3">
      <c r="H71" t="s">
        <v>22</v>
      </c>
      <c r="I71" s="4">
        <f t="shared" si="7"/>
        <v>1.2805710543725277</v>
      </c>
      <c r="J71" s="4">
        <f t="shared" si="7"/>
        <v>47.90049073110962</v>
      </c>
    </row>
    <row r="72" spans="4:10" x14ac:dyDescent="0.3">
      <c r="E72" s="5"/>
      <c r="F72" s="5"/>
      <c r="H72" t="s">
        <v>23</v>
      </c>
      <c r="I72" s="4">
        <f t="shared" si="7"/>
        <v>1.421460906906217</v>
      </c>
      <c r="J72" s="4">
        <f t="shared" si="7"/>
        <v>25.213590601202917</v>
      </c>
    </row>
    <row r="73" spans="4:10" x14ac:dyDescent="0.3">
      <c r="H73" t="s">
        <v>24</v>
      </c>
      <c r="I73" s="4">
        <f t="shared" si="7"/>
        <v>0.14007589966347886</v>
      </c>
      <c r="J73" s="4">
        <f t="shared" si="7"/>
        <v>88.386824569486862</v>
      </c>
    </row>
    <row r="74" spans="4:10" x14ac:dyDescent="0.3">
      <c r="H74" t="s">
        <v>25</v>
      </c>
      <c r="I74" s="4">
        <f t="shared" si="7"/>
        <v>0.74066048259224782</v>
      </c>
      <c r="J74" s="4">
        <f t="shared" si="7"/>
        <v>36.248970137828351</v>
      </c>
    </row>
    <row r="75" spans="4:10" x14ac:dyDescent="0.3">
      <c r="H75" t="s">
        <v>26</v>
      </c>
      <c r="I75" s="4">
        <f t="shared" si="7"/>
        <v>1.9094624212592206</v>
      </c>
      <c r="J75" s="4">
        <f t="shared" si="7"/>
        <v>19.76576667463824</v>
      </c>
    </row>
    <row r="76" spans="4:10" x14ac:dyDescent="0.3">
      <c r="H76" t="s">
        <v>27</v>
      </c>
      <c r="I76" s="4">
        <f t="shared" si="7"/>
        <v>1.1081100349784194</v>
      </c>
      <c r="J76" s="4">
        <f t="shared" si="7"/>
        <v>45.94564908358322</v>
      </c>
    </row>
    <row r="77" spans="4:10" x14ac:dyDescent="0.3">
      <c r="H77" t="s">
        <v>28</v>
      </c>
      <c r="I77" s="4">
        <f t="shared" si="7"/>
        <v>2.7953163070425111</v>
      </c>
      <c r="J77" s="4">
        <f t="shared" si="7"/>
        <v>24.565744939374792</v>
      </c>
    </row>
    <row r="78" spans="4:10" x14ac:dyDescent="0.3">
      <c r="H78" t="s">
        <v>29</v>
      </c>
      <c r="I78" s="4">
        <f t="shared" si="7"/>
        <v>2.1805436058122107</v>
      </c>
      <c r="J78" s="4">
        <f t="shared" si="7"/>
        <v>57.084721542241667</v>
      </c>
    </row>
    <row r="79" spans="4:10" x14ac:dyDescent="0.3">
      <c r="H79" t="s">
        <v>30</v>
      </c>
      <c r="I79" s="4">
        <f t="shared" si="7"/>
        <v>0.12778680815564103</v>
      </c>
      <c r="J79" s="4">
        <f t="shared" si="7"/>
        <v>68.71123348626881</v>
      </c>
    </row>
    <row r="80" spans="4:10" x14ac:dyDescent="0.3">
      <c r="H80" t="s">
        <v>31</v>
      </c>
      <c r="I80" s="4">
        <f t="shared" si="7"/>
        <v>1.7381792964753826</v>
      </c>
      <c r="J80" s="4">
        <f t="shared" si="7"/>
        <v>5.6143320442745521</v>
      </c>
    </row>
    <row r="81" spans="8:10" x14ac:dyDescent="0.3">
      <c r="H81" t="s">
        <v>32</v>
      </c>
      <c r="I81" s="4">
        <f t="shared" si="7"/>
        <v>2.6277927427716374</v>
      </c>
      <c r="J81" s="4">
        <f t="shared" si="7"/>
        <v>47.74464416377365</v>
      </c>
    </row>
    <row r="82" spans="8:10" x14ac:dyDescent="0.3">
      <c r="H82" t="s">
        <v>33</v>
      </c>
      <c r="I82" s="4">
        <f t="shared" ref="I82:J82" si="8">ABS((B30-E30)/B30)*100</f>
        <v>0.94150951540963035</v>
      </c>
      <c r="J82" s="4">
        <f t="shared" si="8"/>
        <v>64.7950874315585</v>
      </c>
    </row>
    <row r="84" spans="8:10" x14ac:dyDescent="0.3">
      <c r="H84" t="s">
        <v>77</v>
      </c>
      <c r="I84" s="4">
        <f>AVERAGE(I64:I82)</f>
        <v>1.7000511512626095</v>
      </c>
      <c r="J84" s="4">
        <f>AVERAGE(J65:J82)</f>
        <v>48.616864251830286</v>
      </c>
    </row>
  </sheetData>
  <hyperlinks>
    <hyperlink ref="G1" location="Overview!A1" display="Overview!A1" xr:uid="{079BC1E3-97AE-4A57-A3C7-FA4FF887974F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88F4A-DEB8-45CB-989B-AED3611C108B}">
  <dimension ref="A1:L84"/>
  <sheetViews>
    <sheetView workbookViewId="0">
      <selection activeCell="F1" sqref="F1: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1</v>
      </c>
      <c r="G4" s="7" t="s">
        <v>62</v>
      </c>
      <c r="H4" s="7"/>
    </row>
    <row r="5" spans="1:12" x14ac:dyDescent="0.3">
      <c r="G5" t="s">
        <v>103</v>
      </c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26.724973273319296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3030.8730030000002</v>
      </c>
      <c r="L12">
        <v>-2941.4667268045901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24.311330343293452</v>
      </c>
      <c r="F13" s="4">
        <f t="shared" si="1"/>
        <v>4.0436052599700298</v>
      </c>
      <c r="H13" t="s">
        <v>35</v>
      </c>
      <c r="I13">
        <v>32</v>
      </c>
      <c r="J13" t="s">
        <v>38</v>
      </c>
      <c r="K13">
        <v>1316.258697</v>
      </c>
      <c r="L13">
        <v>-1162.0116450124001</v>
      </c>
    </row>
    <row r="14" spans="1:12" x14ac:dyDescent="0.3">
      <c r="A14" s="3" t="s">
        <v>93</v>
      </c>
      <c r="B14">
        <v>22.61</v>
      </c>
      <c r="C14">
        <v>3.21</v>
      </c>
      <c r="E14" s="5">
        <f t="shared" si="0"/>
        <v>23.268271384655129</v>
      </c>
      <c r="F14" s="4">
        <f t="shared" si="1"/>
        <v>5.3833452033524996</v>
      </c>
      <c r="H14" t="s">
        <v>94</v>
      </c>
      <c r="I14">
        <v>96</v>
      </c>
      <c r="J14" t="s">
        <v>44</v>
      </c>
      <c r="K14">
        <v>4125.7899399999997</v>
      </c>
      <c r="L14">
        <v>-3485.9859481550602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18.058234098515161</v>
      </c>
      <c r="F15" s="4">
        <f t="shared" si="1"/>
        <v>10.560078003550608</v>
      </c>
      <c r="H15" t="s">
        <v>34</v>
      </c>
      <c r="I15">
        <v>48</v>
      </c>
      <c r="J15" t="s">
        <v>37</v>
      </c>
      <c r="K15">
        <v>2658.0672140000001</v>
      </c>
      <c r="L15">
        <v>-1742.89833182968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17.545018893922713</v>
      </c>
      <c r="F16" s="4">
        <f t="shared" si="1"/>
        <v>13.569597217660224</v>
      </c>
      <c r="H16" t="s">
        <v>39</v>
      </c>
      <c r="I16">
        <v>80</v>
      </c>
      <c r="J16" t="s">
        <v>38</v>
      </c>
      <c r="K16">
        <v>4559.6987090000002</v>
      </c>
      <c r="L16">
        <v>-2904.7388518180901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15.421216648849201</v>
      </c>
      <c r="F17" s="4">
        <f t="shared" si="1"/>
        <v>13.701779425079032</v>
      </c>
      <c r="H17" t="s">
        <v>40</v>
      </c>
      <c r="I17">
        <v>64</v>
      </c>
      <c r="J17" t="s">
        <v>38</v>
      </c>
      <c r="K17">
        <v>4150.1265080000003</v>
      </c>
      <c r="L17">
        <v>-2323.7878593394898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18.405768847427062</v>
      </c>
      <c r="F18" s="4">
        <f t="shared" si="1"/>
        <v>10.259359800683505</v>
      </c>
      <c r="H18" t="s">
        <v>41</v>
      </c>
      <c r="I18">
        <v>96</v>
      </c>
      <c r="J18" t="s">
        <v>42</v>
      </c>
      <c r="K18">
        <v>5215.7560380000004</v>
      </c>
      <c r="L18">
        <v>-3485.8076592613302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15.1949619091302</v>
      </c>
      <c r="F19" s="4">
        <f t="shared" si="1"/>
        <v>15.227491367294194</v>
      </c>
      <c r="H19" t="s">
        <v>40</v>
      </c>
      <c r="I19">
        <v>36</v>
      </c>
      <c r="J19" t="s">
        <v>37</v>
      </c>
      <c r="K19">
        <v>2369.206334</v>
      </c>
      <c r="L19">
        <v>-1307.10975080976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13.25400018064788</v>
      </c>
      <c r="F20" s="4">
        <f t="shared" si="1"/>
        <v>15.349517826681478</v>
      </c>
      <c r="H20" t="s">
        <v>40</v>
      </c>
      <c r="I20">
        <v>192</v>
      </c>
      <c r="J20" t="s">
        <v>43</v>
      </c>
      <c r="K20">
        <v>14486.192650000001</v>
      </c>
      <c r="L20">
        <v>-6971.2430806528801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18.397066498623225</v>
      </c>
      <c r="F21" s="4">
        <f t="shared" si="1"/>
        <v>11.137978326302798</v>
      </c>
      <c r="H21" t="s">
        <v>34</v>
      </c>
      <c r="I21">
        <v>72</v>
      </c>
      <c r="J21" t="s">
        <v>42</v>
      </c>
      <c r="K21">
        <v>3913.6674320000002</v>
      </c>
      <c r="L21">
        <v>-2614.3316497798801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16.888904809496491</v>
      </c>
      <c r="F22" s="4">
        <f t="shared" si="1"/>
        <v>12.206021874328735</v>
      </c>
      <c r="H22" t="s">
        <v>34</v>
      </c>
      <c r="I22">
        <v>64</v>
      </c>
      <c r="J22" t="s">
        <v>44</v>
      </c>
      <c r="K22">
        <v>3789.470112</v>
      </c>
      <c r="L22">
        <v>-2323.8243203950901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15.060940651154722</v>
      </c>
      <c r="F23" s="4">
        <f t="shared" si="1"/>
        <v>15.72663758896878</v>
      </c>
      <c r="H23" t="s">
        <v>40</v>
      </c>
      <c r="I23">
        <v>64</v>
      </c>
      <c r="J23" t="s">
        <v>38</v>
      </c>
      <c r="K23">
        <v>4249.4025760000004</v>
      </c>
      <c r="L23">
        <v>-2323.7385007612502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16.058697389376963</v>
      </c>
      <c r="F24" s="4">
        <f t="shared" si="1"/>
        <v>13.244313486295434</v>
      </c>
      <c r="H24" t="s">
        <v>45</v>
      </c>
      <c r="I24">
        <v>128</v>
      </c>
      <c r="J24" t="s">
        <v>42</v>
      </c>
      <c r="K24">
        <v>7970.7585799999997</v>
      </c>
      <c r="L24">
        <v>-4647.5980213456396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14.591190621533858</v>
      </c>
      <c r="F25" s="4">
        <f t="shared" si="1"/>
        <v>15.702374298988033</v>
      </c>
      <c r="H25" t="s">
        <v>40</v>
      </c>
      <c r="I25">
        <v>34</v>
      </c>
      <c r="J25" t="s">
        <v>37</v>
      </c>
      <c r="K25">
        <v>2330.173108</v>
      </c>
      <c r="L25">
        <v>-1234.486392737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17.403492549635722</v>
      </c>
      <c r="F26" s="4">
        <f t="shared" si="1"/>
        <v>11.543532636953554</v>
      </c>
      <c r="H26" t="s">
        <v>40</v>
      </c>
      <c r="I26">
        <v>96</v>
      </c>
      <c r="J26" t="s">
        <v>38</v>
      </c>
      <c r="K26">
        <v>5516.1341739999998</v>
      </c>
      <c r="L26">
        <v>-3485.7607041610599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17.97165782286471</v>
      </c>
      <c r="F27" s="4">
        <f t="shared" si="1"/>
        <v>10.208998667161504</v>
      </c>
      <c r="H27" t="s">
        <v>40</v>
      </c>
      <c r="I27">
        <v>96</v>
      </c>
      <c r="J27" t="s">
        <v>44</v>
      </c>
      <c r="K27">
        <v>5341.7442590000001</v>
      </c>
      <c r="L27">
        <v>-3485.8095006895301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19.584473324445042</v>
      </c>
      <c r="F28" s="4">
        <f t="shared" si="1"/>
        <v>8.1919759782896389</v>
      </c>
      <c r="H28" t="s">
        <v>41</v>
      </c>
      <c r="I28">
        <v>168</v>
      </c>
      <c r="J28" t="s">
        <v>44</v>
      </c>
      <c r="K28">
        <v>8578.2240459999994</v>
      </c>
      <c r="L28">
        <v>-6100.2956910995599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16.069055067976596</v>
      </c>
      <c r="F29" s="4">
        <f t="shared" si="1"/>
        <v>13.914519914280676</v>
      </c>
      <c r="H29" t="s">
        <v>40</v>
      </c>
      <c r="I29">
        <v>72</v>
      </c>
      <c r="J29" t="s">
        <v>37</v>
      </c>
      <c r="K29">
        <v>4480.6617249999999</v>
      </c>
      <c r="L29">
        <v>-2614.2555076993599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16.663264071537178</v>
      </c>
      <c r="F30" s="4">
        <f t="shared" si="1"/>
        <v>13.711577221447643</v>
      </c>
      <c r="H30" t="s">
        <v>40</v>
      </c>
      <c r="I30">
        <v>64</v>
      </c>
      <c r="J30" t="s">
        <v>44</v>
      </c>
      <c r="K30">
        <v>3840.784118</v>
      </c>
      <c r="L30">
        <v>-2323.7876205053299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0.20497327331929682</v>
      </c>
      <c r="F37" s="5"/>
      <c r="I37" s="5">
        <f t="shared" ref="I37:J55" si="2">ABS(E37)</f>
        <v>0.20497327331929682</v>
      </c>
      <c r="J37" s="5"/>
    </row>
    <row r="38" spans="4:10" x14ac:dyDescent="0.3">
      <c r="D38" s="3" t="s">
        <v>11</v>
      </c>
      <c r="E38" s="5">
        <f>E13-B13</f>
        <v>0.94133034329345122</v>
      </c>
      <c r="F38" s="4">
        <f>F13-C13</f>
        <v>1.24360525997003</v>
      </c>
      <c r="I38" s="5">
        <f t="shared" si="2"/>
        <v>0.94133034329345122</v>
      </c>
      <c r="J38" s="4">
        <f t="shared" si="2"/>
        <v>1.24360525997003</v>
      </c>
    </row>
    <row r="39" spans="4:10" x14ac:dyDescent="0.3">
      <c r="D39" s="3" t="s">
        <v>93</v>
      </c>
      <c r="E39" s="5">
        <f>E14-B14</f>
        <v>0.65827138465513002</v>
      </c>
      <c r="F39" s="4">
        <f>F14-C14</f>
        <v>2.1733452033524996</v>
      </c>
      <c r="I39" s="5">
        <f t="shared" si="2"/>
        <v>0.65827138465513002</v>
      </c>
      <c r="J39" s="4">
        <f t="shared" si="2"/>
        <v>2.1733452033524996</v>
      </c>
    </row>
    <row r="40" spans="4:10" x14ac:dyDescent="0.3">
      <c r="D40" t="s">
        <v>18</v>
      </c>
      <c r="E40" s="5">
        <f t="shared" ref="E40:F52" si="3">E15-B15</f>
        <v>0.25823409851516033</v>
      </c>
      <c r="F40" s="4">
        <f t="shared" si="3"/>
        <v>3.3600780035506075</v>
      </c>
      <c r="I40" s="5">
        <f t="shared" si="2"/>
        <v>0.25823409851516033</v>
      </c>
      <c r="J40" s="4">
        <f t="shared" si="2"/>
        <v>3.3600780035506075</v>
      </c>
    </row>
    <row r="41" spans="4:10" x14ac:dyDescent="0.3">
      <c r="D41" t="s">
        <v>20</v>
      </c>
      <c r="E41" s="5">
        <f t="shared" si="3"/>
        <v>0.25501889392271337</v>
      </c>
      <c r="F41" s="4">
        <f t="shared" si="3"/>
        <v>2.6695972176602236</v>
      </c>
      <c r="I41" s="5">
        <f t="shared" si="2"/>
        <v>0.25501889392271337</v>
      </c>
      <c r="J41" s="4">
        <f t="shared" si="2"/>
        <v>2.6695972176602236</v>
      </c>
    </row>
    <row r="42" spans="4:10" x14ac:dyDescent="0.3">
      <c r="D42" t="s">
        <v>19</v>
      </c>
      <c r="E42" s="5">
        <f t="shared" si="3"/>
        <v>-0.17878335115079835</v>
      </c>
      <c r="F42" s="4">
        <f t="shared" si="3"/>
        <v>4.401779425079031</v>
      </c>
      <c r="I42" s="5">
        <f t="shared" si="2"/>
        <v>0.17878335115079835</v>
      </c>
      <c r="J42" s="4">
        <f t="shared" si="2"/>
        <v>4.401779425079031</v>
      </c>
    </row>
    <row r="43" spans="4:10" x14ac:dyDescent="0.3">
      <c r="D43" t="s">
        <v>21</v>
      </c>
      <c r="E43" s="5">
        <f t="shared" si="3"/>
        <v>0.12576884742706085</v>
      </c>
      <c r="F43" s="4">
        <f t="shared" si="3"/>
        <v>1.4593598006835045</v>
      </c>
      <c r="I43" s="5">
        <f t="shared" si="2"/>
        <v>0.12576884742706085</v>
      </c>
      <c r="J43" s="4">
        <f t="shared" si="2"/>
        <v>1.4593598006835045</v>
      </c>
    </row>
    <row r="44" spans="4:10" x14ac:dyDescent="0.3">
      <c r="D44" t="s">
        <v>22</v>
      </c>
      <c r="E44" s="5">
        <f t="shared" si="3"/>
        <v>-0.20503809086980063</v>
      </c>
      <c r="F44" s="4">
        <f t="shared" si="3"/>
        <v>3.8274913672941935</v>
      </c>
      <c r="I44" s="5">
        <f t="shared" si="2"/>
        <v>0.20503809086980063</v>
      </c>
      <c r="J44" s="4">
        <f t="shared" si="2"/>
        <v>3.8274913672941935</v>
      </c>
    </row>
    <row r="45" spans="4:10" x14ac:dyDescent="0.3">
      <c r="D45" t="s">
        <v>23</v>
      </c>
      <c r="E45" s="5">
        <f t="shared" si="3"/>
        <v>-0.19599981935211908</v>
      </c>
      <c r="F45" s="4">
        <f t="shared" si="3"/>
        <v>1.7495178266814779</v>
      </c>
      <c r="I45" s="5">
        <f t="shared" si="2"/>
        <v>0.19599981935211908</v>
      </c>
      <c r="J45" s="4">
        <f t="shared" si="2"/>
        <v>1.7495178266814779</v>
      </c>
    </row>
    <row r="46" spans="4:10" x14ac:dyDescent="0.3">
      <c r="D46" t="s">
        <v>24</v>
      </c>
      <c r="E46" s="5">
        <f t="shared" si="3"/>
        <v>-3.2933501376774643E-2</v>
      </c>
      <c r="F46" s="4">
        <f t="shared" si="3"/>
        <v>4.5379783263027988</v>
      </c>
      <c r="I46" s="5">
        <f t="shared" si="2"/>
        <v>3.2933501376774643E-2</v>
      </c>
      <c r="J46" s="4">
        <f t="shared" si="2"/>
        <v>4.5379783263027988</v>
      </c>
    </row>
    <row r="47" spans="4:10" x14ac:dyDescent="0.3">
      <c r="D47" t="s">
        <v>25</v>
      </c>
      <c r="E47" s="5">
        <f t="shared" si="3"/>
        <v>-0.14109519050350983</v>
      </c>
      <c r="F47" s="4">
        <f t="shared" si="3"/>
        <v>2.2060218743287354</v>
      </c>
      <c r="I47" s="5">
        <f t="shared" si="2"/>
        <v>0.14109519050350983</v>
      </c>
      <c r="J47" s="4">
        <f t="shared" si="2"/>
        <v>2.2060218743287354</v>
      </c>
    </row>
    <row r="48" spans="4:10" x14ac:dyDescent="0.3">
      <c r="D48" t="s">
        <v>26</v>
      </c>
      <c r="E48" s="5">
        <f t="shared" si="3"/>
        <v>-0.29905934884527774</v>
      </c>
      <c r="F48" s="4">
        <f t="shared" si="3"/>
        <v>1.3266375889687794</v>
      </c>
      <c r="I48" s="5">
        <f t="shared" si="2"/>
        <v>0.29905934884527774</v>
      </c>
      <c r="J48" s="4">
        <f t="shared" si="2"/>
        <v>1.3266375889687794</v>
      </c>
    </row>
    <row r="49" spans="4:10" x14ac:dyDescent="0.3">
      <c r="D49" t="s">
        <v>27</v>
      </c>
      <c r="E49" s="5">
        <f t="shared" si="3"/>
        <v>-0.20130261062303845</v>
      </c>
      <c r="F49" s="4">
        <f t="shared" si="3"/>
        <v>3.1443134862954345</v>
      </c>
      <c r="I49" s="5">
        <f t="shared" si="2"/>
        <v>0.20130261062303845</v>
      </c>
      <c r="J49" s="4">
        <f t="shared" si="2"/>
        <v>3.1443134862954345</v>
      </c>
    </row>
    <row r="50" spans="4:10" x14ac:dyDescent="0.3">
      <c r="D50" t="s">
        <v>28</v>
      </c>
      <c r="E50" s="5">
        <f t="shared" si="3"/>
        <v>0.39119062153385897</v>
      </c>
      <c r="F50" s="4">
        <f t="shared" si="3"/>
        <v>1.8023742989880329</v>
      </c>
      <c r="I50" s="5">
        <f t="shared" si="2"/>
        <v>0.39119062153385897</v>
      </c>
      <c r="J50" s="4">
        <f t="shared" si="2"/>
        <v>1.8023742989880329</v>
      </c>
    </row>
    <row r="51" spans="4:10" x14ac:dyDescent="0.3">
      <c r="D51" t="s">
        <v>29</v>
      </c>
      <c r="E51" s="5">
        <f t="shared" si="3"/>
        <v>-0.39650745036427892</v>
      </c>
      <c r="F51" s="4">
        <f t="shared" si="3"/>
        <v>3.3435326369535545</v>
      </c>
      <c r="I51" s="5">
        <f t="shared" si="2"/>
        <v>0.39650745036427892</v>
      </c>
      <c r="J51" s="4">
        <f t="shared" si="2"/>
        <v>3.3435326369535545</v>
      </c>
    </row>
    <row r="52" spans="4:10" x14ac:dyDescent="0.3">
      <c r="D52" t="s">
        <v>30</v>
      </c>
      <c r="E52" s="5">
        <f t="shared" si="3"/>
        <v>1.657822864711278E-3</v>
      </c>
      <c r="F52" s="4">
        <f t="shared" si="3"/>
        <v>3.4089986671615042</v>
      </c>
      <c r="I52" s="5">
        <f t="shared" si="2"/>
        <v>1.657822864711278E-3</v>
      </c>
      <c r="J52" s="4">
        <f t="shared" si="2"/>
        <v>3.4089986671615042</v>
      </c>
    </row>
    <row r="53" spans="4:10" x14ac:dyDescent="0.3">
      <c r="D53" t="s">
        <v>31</v>
      </c>
      <c r="E53" s="5">
        <f>E28-B28</f>
        <v>0.19447332444504184</v>
      </c>
      <c r="F53" s="4">
        <f>F28-C28</f>
        <v>-0.50802402171036043</v>
      </c>
      <c r="I53" s="5">
        <f t="shared" si="2"/>
        <v>0.19447332444504184</v>
      </c>
      <c r="J53" s="4">
        <f t="shared" si="2"/>
        <v>0.50802402171036043</v>
      </c>
    </row>
    <row r="54" spans="4:10" x14ac:dyDescent="0.3">
      <c r="D54" t="s">
        <v>32</v>
      </c>
      <c r="E54" s="5">
        <f t="shared" ref="E54:F55" si="4">E29-B29</f>
        <v>-0.44094493202340601</v>
      </c>
      <c r="F54" s="4">
        <f t="shared" si="4"/>
        <v>3.514519914280676</v>
      </c>
      <c r="I54" s="5">
        <f t="shared" si="2"/>
        <v>0.44094493202340601</v>
      </c>
      <c r="J54" s="4">
        <f t="shared" si="2"/>
        <v>3.514519914280676</v>
      </c>
    </row>
    <row r="55" spans="4:10" x14ac:dyDescent="0.3">
      <c r="D55" t="s">
        <v>33</v>
      </c>
      <c r="E55" s="5">
        <f t="shared" si="4"/>
        <v>-0.16673592846282048</v>
      </c>
      <c r="F55" s="4">
        <f t="shared" si="4"/>
        <v>4.5115772214476433</v>
      </c>
      <c r="I55" s="5">
        <f t="shared" si="2"/>
        <v>0.16673592846282048</v>
      </c>
      <c r="J55" s="4">
        <f t="shared" si="2"/>
        <v>4.5115772214476433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4.0658862442347399E-2</v>
      </c>
      <c r="F57" s="5">
        <f>AVERAGE(F38:F55)</f>
        <v>2.6762613387382426</v>
      </c>
      <c r="H57" t="s">
        <v>54</v>
      </c>
      <c r="I57" s="5">
        <f>AVERAGE(I37:I55)</f>
        <v>0.27838520176569731</v>
      </c>
      <c r="J57" s="5">
        <f>AVERAGE(J38:J55)</f>
        <v>2.7327084522616163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0.77290072895662454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4.0279432746831461</v>
      </c>
      <c r="J65" s="4">
        <f>ABS((C13-F13)/C13)*100</f>
        <v>44.414473570358219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2.9114170042243699</v>
      </c>
      <c r="J66" s="4">
        <f>ABS((C14-F14)/C14)*100</f>
        <v>67.705458048364477</v>
      </c>
    </row>
    <row r="67" spans="4:10" x14ac:dyDescent="0.3">
      <c r="E67" s="5"/>
      <c r="F67" s="5"/>
      <c r="H67" t="s">
        <v>18</v>
      </c>
      <c r="I67" s="4">
        <f t="shared" ref="I67:J82" si="5">ABS((B15-E15)/B15)*100</f>
        <v>1.4507533624447209</v>
      </c>
      <c r="J67" s="4">
        <f t="shared" si="5"/>
        <v>46.667750049313995</v>
      </c>
    </row>
    <row r="68" spans="4:10" x14ac:dyDescent="0.3">
      <c r="E68" s="5"/>
      <c r="F68" s="5"/>
      <c r="H68" t="s">
        <v>20</v>
      </c>
      <c r="I68" s="4">
        <f t="shared" si="5"/>
        <v>1.474950225116908</v>
      </c>
      <c r="J68" s="4">
        <f t="shared" si="5"/>
        <v>24.49171759321306</v>
      </c>
    </row>
    <row r="69" spans="4:10" x14ac:dyDescent="0.3">
      <c r="E69" s="5"/>
      <c r="F69" s="5"/>
      <c r="H69" t="s">
        <v>19</v>
      </c>
      <c r="I69" s="4">
        <f t="shared" si="5"/>
        <v>1.1460471227615279</v>
      </c>
      <c r="J69" s="4">
        <f t="shared" si="5"/>
        <v>47.330961559989575</v>
      </c>
    </row>
    <row r="70" spans="4:10" x14ac:dyDescent="0.3">
      <c r="E70" s="5"/>
      <c r="F70" s="5"/>
      <c r="H70" t="s">
        <v>21</v>
      </c>
      <c r="I70" s="4">
        <f t="shared" si="5"/>
        <v>0.68801338855066108</v>
      </c>
      <c r="J70" s="4">
        <f t="shared" si="5"/>
        <v>16.583634098676185</v>
      </c>
    </row>
    <row r="71" spans="4:10" x14ac:dyDescent="0.3">
      <c r="H71" t="s">
        <v>22</v>
      </c>
      <c r="I71" s="4">
        <f t="shared" si="5"/>
        <v>1.3314161744792248</v>
      </c>
      <c r="J71" s="4">
        <f t="shared" si="5"/>
        <v>33.574485678019236</v>
      </c>
    </row>
    <row r="72" spans="4:10" x14ac:dyDescent="0.3">
      <c r="E72" s="5"/>
      <c r="F72" s="5"/>
      <c r="H72" t="s">
        <v>23</v>
      </c>
      <c r="I72" s="4">
        <f t="shared" si="5"/>
        <v>1.4572477275250488</v>
      </c>
      <c r="J72" s="4">
        <f t="shared" si="5"/>
        <v>12.864101666775573</v>
      </c>
    </row>
    <row r="73" spans="4:10" x14ac:dyDescent="0.3">
      <c r="H73" t="s">
        <v>24</v>
      </c>
      <c r="I73" s="4">
        <f t="shared" si="5"/>
        <v>0.17869506986855477</v>
      </c>
      <c r="J73" s="4">
        <f t="shared" si="5"/>
        <v>68.757247368224228</v>
      </c>
    </row>
    <row r="74" spans="4:10" x14ac:dyDescent="0.3">
      <c r="H74" t="s">
        <v>25</v>
      </c>
      <c r="I74" s="4">
        <f t="shared" si="5"/>
        <v>0.82850963302119673</v>
      </c>
      <c r="J74" s="4">
        <f t="shared" si="5"/>
        <v>22.060218743287354</v>
      </c>
    </row>
    <row r="75" spans="4:10" x14ac:dyDescent="0.3">
      <c r="H75" t="s">
        <v>26</v>
      </c>
      <c r="I75" s="4">
        <f t="shared" si="5"/>
        <v>1.9470009690447772</v>
      </c>
      <c r="J75" s="4">
        <f t="shared" si="5"/>
        <v>9.2127610345054123</v>
      </c>
    </row>
    <row r="76" spans="4:10" x14ac:dyDescent="0.3">
      <c r="H76" t="s">
        <v>27</v>
      </c>
      <c r="I76" s="4">
        <f t="shared" si="5"/>
        <v>1.238023435566042</v>
      </c>
      <c r="J76" s="4">
        <f t="shared" si="5"/>
        <v>31.131816695994402</v>
      </c>
    </row>
    <row r="77" spans="4:10" x14ac:dyDescent="0.3">
      <c r="H77" t="s">
        <v>28</v>
      </c>
      <c r="I77" s="4">
        <f t="shared" si="5"/>
        <v>2.7548635319285846</v>
      </c>
      <c r="J77" s="4">
        <f t="shared" si="5"/>
        <v>12.966721575453475</v>
      </c>
    </row>
    <row r="78" spans="4:10" x14ac:dyDescent="0.3">
      <c r="H78" t="s">
        <v>29</v>
      </c>
      <c r="I78" s="4">
        <f t="shared" si="5"/>
        <v>2.2275699458667355</v>
      </c>
      <c r="J78" s="4">
        <f t="shared" si="5"/>
        <v>40.774788255531156</v>
      </c>
    </row>
    <row r="79" spans="4:10" x14ac:dyDescent="0.3">
      <c r="H79" t="s">
        <v>30</v>
      </c>
      <c r="I79" s="4">
        <f t="shared" si="5"/>
        <v>9.2255028642809021E-3</v>
      </c>
      <c r="J79" s="4">
        <f t="shared" si="5"/>
        <v>50.132333340610359</v>
      </c>
    </row>
    <row r="80" spans="4:10" x14ac:dyDescent="0.3">
      <c r="H80" t="s">
        <v>31</v>
      </c>
      <c r="I80" s="4">
        <f t="shared" si="5"/>
        <v>1.002956804770716</v>
      </c>
      <c r="J80" s="4">
        <f t="shared" si="5"/>
        <v>5.8393565713834539</v>
      </c>
    </row>
    <row r="81" spans="8:10" x14ac:dyDescent="0.3">
      <c r="H81" t="s">
        <v>32</v>
      </c>
      <c r="I81" s="4">
        <f t="shared" si="5"/>
        <v>2.6707748759745971</v>
      </c>
      <c r="J81" s="4">
        <f t="shared" si="5"/>
        <v>33.79346071423727</v>
      </c>
    </row>
    <row r="82" spans="8:10" x14ac:dyDescent="0.3">
      <c r="H82" t="s">
        <v>33</v>
      </c>
      <c r="I82" s="4">
        <f t="shared" si="5"/>
        <v>0.99070664564955735</v>
      </c>
      <c r="J82" s="4">
        <f t="shared" si="5"/>
        <v>49.038882841822215</v>
      </c>
    </row>
    <row r="84" spans="8:10" x14ac:dyDescent="0.3">
      <c r="H84" t="s">
        <v>77</v>
      </c>
      <c r="I84" s="4">
        <f>AVERAGE(I64:I82)</f>
        <v>1.5320534433314357</v>
      </c>
      <c r="J84" s="4">
        <f>AVERAGE(J65:J82)</f>
        <v>34.296676078097761</v>
      </c>
    </row>
  </sheetData>
  <hyperlinks>
    <hyperlink ref="G1" location="Overview!A1" display="Overview!A1" xr:uid="{E18C73DB-D5F6-4378-AE8C-A8A1B27A1072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29DE8-A25F-4B63-8231-FF8235D511E2}">
  <dimension ref="A1:L84"/>
  <sheetViews>
    <sheetView workbookViewId="0">
      <selection activeCell="F1" sqref="F1: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74</v>
      </c>
      <c r="G4" s="7" t="s">
        <v>62</v>
      </c>
      <c r="H4" s="7"/>
    </row>
    <row r="5" spans="1:12" x14ac:dyDescent="0.3">
      <c r="G5" t="s">
        <v>103</v>
      </c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26.675660092123543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3036.475938</v>
      </c>
      <c r="L12">
        <v>-2942.7496451202001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24.474422147764876</v>
      </c>
      <c r="F13" s="4">
        <f t="shared" si="1"/>
        <v>4.2851864592399416</v>
      </c>
      <c r="H13" t="s">
        <v>35</v>
      </c>
      <c r="I13">
        <v>32</v>
      </c>
      <c r="J13" t="s">
        <v>38</v>
      </c>
      <c r="K13">
        <v>1307.4874580000001</v>
      </c>
      <c r="L13">
        <v>-1162.5155325099799</v>
      </c>
    </row>
    <row r="14" spans="1:12" x14ac:dyDescent="0.3">
      <c r="A14" s="3" t="s">
        <v>93</v>
      </c>
      <c r="B14">
        <v>22.61</v>
      </c>
      <c r="C14">
        <v>3.21</v>
      </c>
      <c r="E14" s="5">
        <f t="shared" si="0"/>
        <v>22.876831862400746</v>
      </c>
      <c r="F14" s="4">
        <f t="shared" si="1"/>
        <v>5.1973532947484564</v>
      </c>
      <c r="H14" t="s">
        <v>94</v>
      </c>
      <c r="I14">
        <v>96</v>
      </c>
      <c r="J14" t="s">
        <v>44</v>
      </c>
      <c r="K14">
        <v>4196.3852589999997</v>
      </c>
      <c r="L14">
        <v>-3487.51324463225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18.084947510001562</v>
      </c>
      <c r="F15" s="4">
        <f t="shared" si="1"/>
        <v>10.073729421156553</v>
      </c>
      <c r="H15" t="s">
        <v>34</v>
      </c>
      <c r="I15">
        <v>48</v>
      </c>
      <c r="J15" t="s">
        <v>37</v>
      </c>
      <c r="K15">
        <v>2654.1409629999998</v>
      </c>
      <c r="L15">
        <v>-1743.6674712597001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17.621245536093017</v>
      </c>
      <c r="F16" s="4">
        <f t="shared" si="1"/>
        <v>12.63583559020006</v>
      </c>
      <c r="H16" t="s">
        <v>39</v>
      </c>
      <c r="I16">
        <v>80</v>
      </c>
      <c r="J16" t="s">
        <v>38</v>
      </c>
      <c r="K16">
        <v>4539.9741940000004</v>
      </c>
      <c r="L16">
        <v>-2906.0343837191699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15.474198940742193</v>
      </c>
      <c r="F17" s="4">
        <f t="shared" si="1"/>
        <v>12.512026344280795</v>
      </c>
      <c r="H17" t="s">
        <v>40</v>
      </c>
      <c r="I17">
        <v>64</v>
      </c>
      <c r="J17" t="s">
        <v>38</v>
      </c>
      <c r="K17">
        <v>4135.9168410000002</v>
      </c>
      <c r="L17">
        <v>-2324.8305249883801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18.280787686555911</v>
      </c>
      <c r="F18" s="4">
        <f t="shared" si="1"/>
        <v>9.6496634352747268</v>
      </c>
      <c r="H18" t="s">
        <v>41</v>
      </c>
      <c r="I18">
        <v>96</v>
      </c>
      <c r="J18" t="s">
        <v>42</v>
      </c>
      <c r="K18">
        <v>5251.4148539999997</v>
      </c>
      <c r="L18">
        <v>-3487.3504482677899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15.28512760484989</v>
      </c>
      <c r="F19" s="4">
        <f t="shared" si="1"/>
        <v>14.241481508916468</v>
      </c>
      <c r="H19" t="s">
        <v>40</v>
      </c>
      <c r="I19">
        <v>36</v>
      </c>
      <c r="J19" t="s">
        <v>37</v>
      </c>
      <c r="K19">
        <v>2355.230583</v>
      </c>
      <c r="L19">
        <v>-1307.6934565760901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13.33742754940206</v>
      </c>
      <c r="F20" s="4">
        <f t="shared" si="1"/>
        <v>14.956951992888794</v>
      </c>
      <c r="H20" t="s">
        <v>40</v>
      </c>
      <c r="I20">
        <v>192</v>
      </c>
      <c r="J20" t="s">
        <v>43</v>
      </c>
      <c r="K20">
        <v>14395.579604</v>
      </c>
      <c r="L20">
        <v>-6974.3127801398005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18.38639996299737</v>
      </c>
      <c r="F21" s="4">
        <f t="shared" si="1"/>
        <v>10.057911042663385</v>
      </c>
      <c r="H21" t="s">
        <v>34</v>
      </c>
      <c r="I21">
        <v>72</v>
      </c>
      <c r="J21" t="s">
        <v>42</v>
      </c>
      <c r="K21">
        <v>3915.9378750000001</v>
      </c>
      <c r="L21">
        <v>-2615.5016406825298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16.973848588535418</v>
      </c>
      <c r="F22" s="4">
        <f t="shared" si="1"/>
        <v>11.729596125536492</v>
      </c>
      <c r="H22" t="s">
        <v>34</v>
      </c>
      <c r="I22">
        <v>64</v>
      </c>
      <c r="J22" t="s">
        <v>44</v>
      </c>
      <c r="K22">
        <v>3770.5061209999999</v>
      </c>
      <c r="L22">
        <v>-2324.8495977530101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15.145847549545326</v>
      </c>
      <c r="F23" s="4">
        <f t="shared" si="1"/>
        <v>14.687310252729409</v>
      </c>
      <c r="H23" t="s">
        <v>40</v>
      </c>
      <c r="I23">
        <v>64</v>
      </c>
      <c r="J23" t="s">
        <v>38</v>
      </c>
      <c r="K23">
        <v>4225.5806279999997</v>
      </c>
      <c r="L23">
        <v>-2324.77749958497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16.172784882654291</v>
      </c>
      <c r="F24" s="4">
        <f t="shared" si="1"/>
        <v>12.158589110933093</v>
      </c>
      <c r="H24" t="s">
        <v>45</v>
      </c>
      <c r="I24">
        <v>128</v>
      </c>
      <c r="J24" t="s">
        <v>42</v>
      </c>
      <c r="K24">
        <v>7914.5305479999997</v>
      </c>
      <c r="L24">
        <v>-4649.6782809706601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14.649952825040586</v>
      </c>
      <c r="F25" s="4">
        <f t="shared" si="1"/>
        <v>15.181893716073242</v>
      </c>
      <c r="H25" t="s">
        <v>40</v>
      </c>
      <c r="I25">
        <v>34</v>
      </c>
      <c r="J25" t="s">
        <v>37</v>
      </c>
      <c r="K25">
        <v>2320.8265860000001</v>
      </c>
      <c r="L25">
        <v>-1235.0316418398299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17.477770026578945</v>
      </c>
      <c r="F26" s="4">
        <f t="shared" si="1"/>
        <v>10.304280322025612</v>
      </c>
      <c r="H26" t="s">
        <v>40</v>
      </c>
      <c r="I26">
        <v>96</v>
      </c>
      <c r="J26" t="s">
        <v>38</v>
      </c>
      <c r="K26">
        <v>5492.6915650000001</v>
      </c>
      <c r="L26">
        <v>-3487.3265125477001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18.035423965744037</v>
      </c>
      <c r="F27" s="4">
        <f t="shared" si="1"/>
        <v>9.4035130361496027</v>
      </c>
      <c r="H27" t="s">
        <v>40</v>
      </c>
      <c r="I27">
        <v>96</v>
      </c>
      <c r="J27" t="s">
        <v>44</v>
      </c>
      <c r="K27">
        <v>5322.8579589999999</v>
      </c>
      <c r="L27">
        <v>-3487.3594486268898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19.582235828228026</v>
      </c>
      <c r="F28" s="4">
        <f t="shared" si="1"/>
        <v>7.7707709174083552</v>
      </c>
      <c r="H28" t="s">
        <v>41</v>
      </c>
      <c r="I28">
        <v>168</v>
      </c>
      <c r="J28" t="s">
        <v>44</v>
      </c>
      <c r="K28">
        <v>8579.2042070000007</v>
      </c>
      <c r="L28">
        <v>-6102.98351071244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16.17963055501253</v>
      </c>
      <c r="F29" s="4">
        <f t="shared" si="1"/>
        <v>12.636885382412771</v>
      </c>
      <c r="H29" t="s">
        <v>40</v>
      </c>
      <c r="I29">
        <v>72</v>
      </c>
      <c r="J29" t="s">
        <v>37</v>
      </c>
      <c r="K29">
        <v>4450.0398050000003</v>
      </c>
      <c r="L29">
        <v>-2615.43091655843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16.726955116989441</v>
      </c>
      <c r="F30" s="4">
        <f t="shared" si="1"/>
        <v>12.676936599119511</v>
      </c>
      <c r="H30" t="s">
        <v>40</v>
      </c>
      <c r="I30">
        <v>64</v>
      </c>
      <c r="J30" t="s">
        <v>44</v>
      </c>
      <c r="K30">
        <v>3826.1596060000002</v>
      </c>
      <c r="L30">
        <v>-2324.8265050842401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0.15566009212354359</v>
      </c>
      <c r="F37" s="5"/>
      <c r="I37" s="5">
        <f t="shared" ref="I37:J55" si="2">ABS(E37)</f>
        <v>0.15566009212354359</v>
      </c>
      <c r="J37" s="5"/>
    </row>
    <row r="38" spans="4:10" x14ac:dyDescent="0.3">
      <c r="D38" s="3" t="s">
        <v>11</v>
      </c>
      <c r="E38" s="5">
        <f>E13-B13</f>
        <v>1.1044221477648755</v>
      </c>
      <c r="F38" s="4">
        <f>F13-C13</f>
        <v>1.4851864592399417</v>
      </c>
      <c r="I38" s="5">
        <f t="shared" si="2"/>
        <v>1.1044221477648755</v>
      </c>
      <c r="J38" s="4">
        <f t="shared" si="2"/>
        <v>1.4851864592399417</v>
      </c>
    </row>
    <row r="39" spans="4:10" x14ac:dyDescent="0.3">
      <c r="D39" s="3" t="s">
        <v>93</v>
      </c>
      <c r="E39" s="5">
        <f>E14-B14</f>
        <v>0.26683186240074619</v>
      </c>
      <c r="F39" s="4">
        <f>F14-C14</f>
        <v>1.9873532947484565</v>
      </c>
      <c r="I39" s="5">
        <f t="shared" si="2"/>
        <v>0.26683186240074619</v>
      </c>
      <c r="J39" s="4">
        <f t="shared" si="2"/>
        <v>1.9873532947484565</v>
      </c>
    </row>
    <row r="40" spans="4:10" x14ac:dyDescent="0.3">
      <c r="D40" t="s">
        <v>18</v>
      </c>
      <c r="E40" s="5">
        <f t="shared" ref="E40:F52" si="3">E15-B15</f>
        <v>0.28494751000156171</v>
      </c>
      <c r="F40" s="4">
        <f t="shared" si="3"/>
        <v>2.8737294211565532</v>
      </c>
      <c r="I40" s="5">
        <f t="shared" si="2"/>
        <v>0.28494751000156171</v>
      </c>
      <c r="J40" s="4">
        <f t="shared" si="2"/>
        <v>2.8737294211565532</v>
      </c>
    </row>
    <row r="41" spans="4:10" x14ac:dyDescent="0.3">
      <c r="D41" t="s">
        <v>20</v>
      </c>
      <c r="E41" s="5">
        <f t="shared" si="3"/>
        <v>0.33124553609301799</v>
      </c>
      <c r="F41" s="4">
        <f t="shared" si="3"/>
        <v>1.7358355902000593</v>
      </c>
      <c r="I41" s="5">
        <f t="shared" si="2"/>
        <v>0.33124553609301799</v>
      </c>
      <c r="J41" s="4">
        <f t="shared" si="2"/>
        <v>1.7358355902000593</v>
      </c>
    </row>
    <row r="42" spans="4:10" x14ac:dyDescent="0.3">
      <c r="D42" t="s">
        <v>19</v>
      </c>
      <c r="E42" s="5">
        <f t="shared" si="3"/>
        <v>-0.12580105925780671</v>
      </c>
      <c r="F42" s="4">
        <f t="shared" si="3"/>
        <v>3.2120263442807939</v>
      </c>
      <c r="I42" s="5">
        <f t="shared" si="2"/>
        <v>0.12580105925780671</v>
      </c>
      <c r="J42" s="4">
        <f t="shared" si="2"/>
        <v>3.2120263442807939</v>
      </c>
    </row>
    <row r="43" spans="4:10" x14ac:dyDescent="0.3">
      <c r="D43" t="s">
        <v>21</v>
      </c>
      <c r="E43" s="5">
        <f t="shared" si="3"/>
        <v>7.8768655590977232E-4</v>
      </c>
      <c r="F43" s="4">
        <f t="shared" si="3"/>
        <v>0.8496634352747261</v>
      </c>
      <c r="I43" s="5">
        <f t="shared" si="2"/>
        <v>7.8768655590977232E-4</v>
      </c>
      <c r="J43" s="4">
        <f t="shared" si="2"/>
        <v>0.8496634352747261</v>
      </c>
    </row>
    <row r="44" spans="4:10" x14ac:dyDescent="0.3">
      <c r="D44" t="s">
        <v>22</v>
      </c>
      <c r="E44" s="5">
        <f t="shared" si="3"/>
        <v>-0.11487239515011005</v>
      </c>
      <c r="F44" s="4">
        <f t="shared" si="3"/>
        <v>2.841481508916468</v>
      </c>
      <c r="I44" s="5">
        <f t="shared" si="2"/>
        <v>0.11487239515011005</v>
      </c>
      <c r="J44" s="4">
        <f t="shared" si="2"/>
        <v>2.841481508916468</v>
      </c>
    </row>
    <row r="45" spans="4:10" x14ac:dyDescent="0.3">
      <c r="D45" t="s">
        <v>23</v>
      </c>
      <c r="E45" s="5">
        <f t="shared" si="3"/>
        <v>-0.11257245059793952</v>
      </c>
      <c r="F45" s="4">
        <f t="shared" si="3"/>
        <v>1.3569519928887939</v>
      </c>
      <c r="I45" s="5">
        <f t="shared" si="2"/>
        <v>0.11257245059793952</v>
      </c>
      <c r="J45" s="4">
        <f t="shared" si="2"/>
        <v>1.3569519928887939</v>
      </c>
    </row>
    <row r="46" spans="4:10" x14ac:dyDescent="0.3">
      <c r="D46" t="s">
        <v>24</v>
      </c>
      <c r="E46" s="5">
        <f t="shared" si="3"/>
        <v>-4.3600037002629932E-2</v>
      </c>
      <c r="F46" s="4">
        <f t="shared" si="3"/>
        <v>3.457911042663385</v>
      </c>
      <c r="I46" s="5">
        <f t="shared" si="2"/>
        <v>4.3600037002629932E-2</v>
      </c>
      <c r="J46" s="4">
        <f t="shared" si="2"/>
        <v>3.457911042663385</v>
      </c>
    </row>
    <row r="47" spans="4:10" x14ac:dyDescent="0.3">
      <c r="D47" t="s">
        <v>25</v>
      </c>
      <c r="E47" s="5">
        <f t="shared" si="3"/>
        <v>-5.6151411464583134E-2</v>
      </c>
      <c r="F47" s="4">
        <f t="shared" si="3"/>
        <v>1.7295961255364922</v>
      </c>
      <c r="I47" s="5">
        <f t="shared" si="2"/>
        <v>5.6151411464583134E-2</v>
      </c>
      <c r="J47" s="4">
        <f t="shared" si="2"/>
        <v>1.7295961255364922</v>
      </c>
    </row>
    <row r="48" spans="4:10" x14ac:dyDescent="0.3">
      <c r="D48" t="s">
        <v>26</v>
      </c>
      <c r="E48" s="5">
        <f t="shared" si="3"/>
        <v>-0.21415245045467302</v>
      </c>
      <c r="F48" s="4">
        <f t="shared" si="3"/>
        <v>0.28731025272940869</v>
      </c>
      <c r="I48" s="5">
        <f t="shared" si="2"/>
        <v>0.21415245045467302</v>
      </c>
      <c r="J48" s="4">
        <f t="shared" si="2"/>
        <v>0.28731025272940869</v>
      </c>
    </row>
    <row r="49" spans="4:10" x14ac:dyDescent="0.3">
      <c r="D49" t="s">
        <v>27</v>
      </c>
      <c r="E49" s="5">
        <f t="shared" si="3"/>
        <v>-8.7215117345710524E-2</v>
      </c>
      <c r="F49" s="4">
        <f t="shared" si="3"/>
        <v>2.0585891109330934</v>
      </c>
      <c r="I49" s="5">
        <f t="shared" si="2"/>
        <v>8.7215117345710524E-2</v>
      </c>
      <c r="J49" s="4">
        <f t="shared" si="2"/>
        <v>2.0585891109330934</v>
      </c>
    </row>
    <row r="50" spans="4:10" x14ac:dyDescent="0.3">
      <c r="D50" t="s">
        <v>28</v>
      </c>
      <c r="E50" s="5">
        <f t="shared" si="3"/>
        <v>0.44995282504058665</v>
      </c>
      <c r="F50" s="4">
        <f t="shared" si="3"/>
        <v>1.2818937160732418</v>
      </c>
      <c r="I50" s="5">
        <f t="shared" si="2"/>
        <v>0.44995282504058665</v>
      </c>
      <c r="J50" s="4">
        <f t="shared" si="2"/>
        <v>1.2818937160732418</v>
      </c>
    </row>
    <row r="51" spans="4:10" x14ac:dyDescent="0.3">
      <c r="D51" t="s">
        <v>29</v>
      </c>
      <c r="E51" s="5">
        <f t="shared" si="3"/>
        <v>-0.32222997342105586</v>
      </c>
      <c r="F51" s="4">
        <f t="shared" si="3"/>
        <v>2.1042803220256125</v>
      </c>
      <c r="I51" s="5">
        <f t="shared" si="2"/>
        <v>0.32222997342105586</v>
      </c>
      <c r="J51" s="4">
        <f t="shared" si="2"/>
        <v>2.1042803220256125</v>
      </c>
    </row>
    <row r="52" spans="4:10" x14ac:dyDescent="0.3">
      <c r="D52" t="s">
        <v>30</v>
      </c>
      <c r="E52" s="5">
        <f t="shared" si="3"/>
        <v>6.5423965744038526E-2</v>
      </c>
      <c r="F52" s="4">
        <f t="shared" si="3"/>
        <v>2.6035130361496028</v>
      </c>
      <c r="I52" s="5">
        <f t="shared" si="2"/>
        <v>6.5423965744038526E-2</v>
      </c>
      <c r="J52" s="4">
        <f t="shared" si="2"/>
        <v>2.6035130361496028</v>
      </c>
    </row>
    <row r="53" spans="4:10" x14ac:dyDescent="0.3">
      <c r="D53" t="s">
        <v>31</v>
      </c>
      <c r="E53" s="5">
        <f>E28-B28</f>
        <v>0.19223582822802499</v>
      </c>
      <c r="F53" s="4">
        <f>F28-C28</f>
        <v>-0.92922908259164405</v>
      </c>
      <c r="I53" s="5">
        <f t="shared" si="2"/>
        <v>0.19223582822802499</v>
      </c>
      <c r="J53" s="4">
        <f t="shared" si="2"/>
        <v>0.92922908259164405</v>
      </c>
    </row>
    <row r="54" spans="4:10" x14ac:dyDescent="0.3">
      <c r="D54" t="s">
        <v>32</v>
      </c>
      <c r="E54" s="5">
        <f t="shared" ref="E54:F55" si="4">E29-B29</f>
        <v>-0.33036944498747189</v>
      </c>
      <c r="F54" s="4">
        <f t="shared" si="4"/>
        <v>2.2368853824127708</v>
      </c>
      <c r="I54" s="5">
        <f t="shared" si="2"/>
        <v>0.33036944498747189</v>
      </c>
      <c r="J54" s="4">
        <f t="shared" si="2"/>
        <v>2.2368853824127708</v>
      </c>
    </row>
    <row r="55" spans="4:10" x14ac:dyDescent="0.3">
      <c r="D55" t="s">
        <v>33</v>
      </c>
      <c r="E55" s="5">
        <f t="shared" si="4"/>
        <v>-0.1030448830105577</v>
      </c>
      <c r="F55" s="4">
        <f t="shared" si="4"/>
        <v>3.4769365991195116</v>
      </c>
      <c r="I55" s="5">
        <f t="shared" si="2"/>
        <v>0.1030448830105577</v>
      </c>
      <c r="J55" s="4">
        <f t="shared" si="2"/>
        <v>3.4769365991195116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7.0605170066303499E-2</v>
      </c>
      <c r="F57" s="5">
        <f>AVERAGE(F38:F55)</f>
        <v>1.9249952528754035</v>
      </c>
      <c r="H57" t="s">
        <v>54</v>
      </c>
      <c r="I57" s="5">
        <f>AVERAGE(I37:I55)</f>
        <v>0.229553509297097</v>
      </c>
      <c r="J57" s="5">
        <f>AVERAGE(J38:J55)</f>
        <v>2.0282429287189192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0.58695359020944038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4.7258115009194492</v>
      </c>
      <c r="J65" s="4">
        <f>ABS((C13-F13)/C13)*100</f>
        <v>53.042373544283642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1.1801497673628756</v>
      </c>
      <c r="J66" s="4">
        <f>ABS((C14-F14)/C14)*100</f>
        <v>61.911317593409855</v>
      </c>
    </row>
    <row r="67" spans="4:10" x14ac:dyDescent="0.3">
      <c r="E67" s="5"/>
      <c r="F67" s="5"/>
      <c r="H67" t="s">
        <v>18</v>
      </c>
      <c r="I67" s="4">
        <f t="shared" ref="I67:J82" si="5">ABS((B15-E15)/B15)*100</f>
        <v>1.600828707873942</v>
      </c>
      <c r="J67" s="4">
        <f t="shared" si="5"/>
        <v>39.912908627174346</v>
      </c>
    </row>
    <row r="68" spans="4:10" x14ac:dyDescent="0.3">
      <c r="E68" s="5"/>
      <c r="F68" s="5"/>
      <c r="H68" t="s">
        <v>20</v>
      </c>
      <c r="I68" s="4">
        <f t="shared" si="5"/>
        <v>1.9158214927300059</v>
      </c>
      <c r="J68" s="4">
        <f t="shared" si="5"/>
        <v>15.92509715779871</v>
      </c>
    </row>
    <row r="69" spans="4:10" x14ac:dyDescent="0.3">
      <c r="E69" s="5"/>
      <c r="F69" s="5"/>
      <c r="H69" t="s">
        <v>19</v>
      </c>
      <c r="I69" s="4">
        <f t="shared" si="5"/>
        <v>0.80641704652440216</v>
      </c>
      <c r="J69" s="4">
        <f t="shared" si="5"/>
        <v>34.537917680438639</v>
      </c>
    </row>
    <row r="70" spans="4:10" x14ac:dyDescent="0.3">
      <c r="E70" s="5"/>
      <c r="F70" s="5"/>
      <c r="H70" t="s">
        <v>21</v>
      </c>
      <c r="I70" s="4">
        <f t="shared" si="5"/>
        <v>4.3090074174495204E-3</v>
      </c>
      <c r="J70" s="4">
        <f t="shared" si="5"/>
        <v>9.6552663099400675</v>
      </c>
    </row>
    <row r="71" spans="4:10" x14ac:dyDescent="0.3">
      <c r="H71" t="s">
        <v>22</v>
      </c>
      <c r="I71" s="4">
        <f t="shared" si="5"/>
        <v>0.74592464383188339</v>
      </c>
      <c r="J71" s="4">
        <f t="shared" si="5"/>
        <v>24.925276394004104</v>
      </c>
    </row>
    <row r="72" spans="4:10" x14ac:dyDescent="0.3">
      <c r="E72" s="5"/>
      <c r="F72" s="5"/>
      <c r="H72" t="s">
        <v>23</v>
      </c>
      <c r="I72" s="4">
        <f t="shared" si="5"/>
        <v>0.83696989292148349</v>
      </c>
      <c r="J72" s="4">
        <f t="shared" si="5"/>
        <v>9.9775881830058388</v>
      </c>
    </row>
    <row r="73" spans="4:10" x14ac:dyDescent="0.3">
      <c r="H73" t="s">
        <v>24</v>
      </c>
      <c r="I73" s="4">
        <f t="shared" si="5"/>
        <v>0.236571009238361</v>
      </c>
      <c r="J73" s="4">
        <f t="shared" si="5"/>
        <v>52.392591555505838</v>
      </c>
    </row>
    <row r="74" spans="4:10" x14ac:dyDescent="0.3">
      <c r="H74" t="s">
        <v>25</v>
      </c>
      <c r="I74" s="4">
        <f t="shared" si="5"/>
        <v>0.32972056056713522</v>
      </c>
      <c r="J74" s="4">
        <f t="shared" si="5"/>
        <v>17.295961255364922</v>
      </c>
    </row>
    <row r="75" spans="4:10" x14ac:dyDescent="0.3">
      <c r="H75" t="s">
        <v>26</v>
      </c>
      <c r="I75" s="4">
        <f t="shared" si="5"/>
        <v>1.3942216826476108</v>
      </c>
      <c r="J75" s="4">
        <f t="shared" si="5"/>
        <v>1.9952100883986714</v>
      </c>
    </row>
    <row r="76" spans="4:10" x14ac:dyDescent="0.3">
      <c r="H76" t="s">
        <v>27</v>
      </c>
      <c r="I76" s="4">
        <f t="shared" si="5"/>
        <v>0.53637833545947433</v>
      </c>
      <c r="J76" s="4">
        <f t="shared" si="5"/>
        <v>20.382070405278153</v>
      </c>
    </row>
    <row r="77" spans="4:10" x14ac:dyDescent="0.3">
      <c r="H77" t="s">
        <v>28</v>
      </c>
      <c r="I77" s="4">
        <f t="shared" si="5"/>
        <v>3.1686818664830043</v>
      </c>
      <c r="J77" s="4">
        <f t="shared" si="5"/>
        <v>9.2222569501672069</v>
      </c>
    </row>
    <row r="78" spans="4:10" x14ac:dyDescent="0.3">
      <c r="H78" t="s">
        <v>29</v>
      </c>
      <c r="I78" s="4">
        <f t="shared" si="5"/>
        <v>1.8102807495564934</v>
      </c>
      <c r="J78" s="4">
        <f t="shared" si="5"/>
        <v>25.661955146653813</v>
      </c>
    </row>
    <row r="79" spans="4:10" x14ac:dyDescent="0.3">
      <c r="H79" t="s">
        <v>30</v>
      </c>
      <c r="I79" s="4">
        <f t="shared" si="5"/>
        <v>0.36407326513098792</v>
      </c>
      <c r="J79" s="4">
        <f t="shared" si="5"/>
        <v>38.286956413964752</v>
      </c>
    </row>
    <row r="80" spans="4:10" x14ac:dyDescent="0.3">
      <c r="H80" t="s">
        <v>31</v>
      </c>
      <c r="I80" s="4">
        <f t="shared" si="5"/>
        <v>0.99141737095422899</v>
      </c>
      <c r="J80" s="4">
        <f t="shared" si="5"/>
        <v>10.680794052777518</v>
      </c>
    </row>
    <row r="81" spans="8:10" x14ac:dyDescent="0.3">
      <c r="H81" t="s">
        <v>32</v>
      </c>
      <c r="I81" s="4">
        <f t="shared" si="5"/>
        <v>2.0010263173075216</v>
      </c>
      <c r="J81" s="4">
        <f t="shared" si="5"/>
        <v>21.508513292430486</v>
      </c>
    </row>
    <row r="82" spans="8:10" x14ac:dyDescent="0.3">
      <c r="H82" t="s">
        <v>33</v>
      </c>
      <c r="I82" s="4">
        <f t="shared" si="5"/>
        <v>0.61226906126296921</v>
      </c>
      <c r="J82" s="4">
        <f t="shared" si="5"/>
        <v>37.792789120864263</v>
      </c>
    </row>
    <row r="84" spans="8:10" x14ac:dyDescent="0.3">
      <c r="H84" t="s">
        <v>77</v>
      </c>
      <c r="I84" s="4">
        <f>AVERAGE(I64:I82)</f>
        <v>1.2551487299157218</v>
      </c>
      <c r="J84" s="4">
        <f>AVERAGE(J65:J82)</f>
        <v>26.950380209525605</v>
      </c>
    </row>
  </sheetData>
  <hyperlinks>
    <hyperlink ref="G1" location="Overview!A1" display="Overview!A1" xr:uid="{A9547885-A00A-4BB6-BB4A-78BE4F1B9845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355FD-5A78-4802-9E80-A96D91CE6531}">
  <dimension ref="A1:L84"/>
  <sheetViews>
    <sheetView workbookViewId="0">
      <selection activeCell="F1" sqref="F1: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1</v>
      </c>
      <c r="G4" s="7" t="s">
        <v>63</v>
      </c>
      <c r="H4" s="7"/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27.150527765986489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2983.3674209999999</v>
      </c>
      <c r="L12">
        <v>-2942.42401600015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24.496839622147455</v>
      </c>
      <c r="F13" s="4">
        <f t="shared" si="1"/>
        <v>5.637137723374507</v>
      </c>
      <c r="H13" t="s">
        <v>35</v>
      </c>
      <c r="I13">
        <v>32</v>
      </c>
      <c r="J13" t="s">
        <v>38</v>
      </c>
      <c r="K13">
        <v>1306.2909540000001</v>
      </c>
      <c r="L13">
        <v>-1162.37041111279</v>
      </c>
    </row>
    <row r="14" spans="1:12" x14ac:dyDescent="0.3">
      <c r="A14" s="3" t="s">
        <v>93</v>
      </c>
      <c r="B14">
        <v>22.61</v>
      </c>
      <c r="C14">
        <v>3.21</v>
      </c>
      <c r="E14" s="5">
        <f t="shared" si="0"/>
        <v>23.858237537626138</v>
      </c>
      <c r="F14" s="4">
        <f t="shared" si="1"/>
        <v>7.6728495181467</v>
      </c>
      <c r="H14" t="s">
        <v>94</v>
      </c>
      <c r="I14">
        <v>96</v>
      </c>
      <c r="J14" t="s">
        <v>44</v>
      </c>
      <c r="K14">
        <v>4023.7674659999998</v>
      </c>
      <c r="L14">
        <v>-3487.0367986137398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18.466529261249164</v>
      </c>
      <c r="F15" s="4">
        <f t="shared" si="1"/>
        <v>14.420292763371162</v>
      </c>
      <c r="H15" t="s">
        <v>34</v>
      </c>
      <c r="I15">
        <v>48</v>
      </c>
      <c r="J15" t="s">
        <v>37</v>
      </c>
      <c r="K15">
        <v>2599.2973189999998</v>
      </c>
      <c r="L15">
        <v>-1743.3950409608599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17.665143917276094</v>
      </c>
      <c r="F16" s="4">
        <f t="shared" si="1"/>
        <v>18.740535104614427</v>
      </c>
      <c r="H16" t="s">
        <v>39</v>
      </c>
      <c r="I16">
        <v>80</v>
      </c>
      <c r="J16" t="s">
        <v>38</v>
      </c>
      <c r="K16">
        <v>4528.6922299999997</v>
      </c>
      <c r="L16">
        <v>-2905.5267621220501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15.48621584183806</v>
      </c>
      <c r="F17" s="4">
        <f t="shared" si="1"/>
        <v>18.877220507977519</v>
      </c>
      <c r="H17" t="s">
        <v>40</v>
      </c>
      <c r="I17">
        <v>64</v>
      </c>
      <c r="J17" t="s">
        <v>38</v>
      </c>
      <c r="K17">
        <v>4132.7074769999999</v>
      </c>
      <c r="L17">
        <v>-2324.41807781134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18.607663707483574</v>
      </c>
      <c r="F18" s="4">
        <f t="shared" si="1"/>
        <v>14.206245995758451</v>
      </c>
      <c r="H18" t="s">
        <v>41</v>
      </c>
      <c r="I18">
        <v>96</v>
      </c>
      <c r="J18" t="s">
        <v>42</v>
      </c>
      <c r="K18">
        <v>5159.1646060000003</v>
      </c>
      <c r="L18">
        <v>-3486.7979084285198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15.262855110038656</v>
      </c>
      <c r="F19" s="4">
        <f t="shared" si="1"/>
        <v>21.245905029800475</v>
      </c>
      <c r="H19" t="s">
        <v>40</v>
      </c>
      <c r="I19">
        <v>36</v>
      </c>
      <c r="J19" t="s">
        <v>37</v>
      </c>
      <c r="K19">
        <v>2358.6674800000001</v>
      </c>
      <c r="L19">
        <v>-1307.4526901327999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13.398352492646277</v>
      </c>
      <c r="F20" s="4">
        <f t="shared" si="1"/>
        <v>21.151367229921227</v>
      </c>
      <c r="H20" t="s">
        <v>40</v>
      </c>
      <c r="I20">
        <v>192</v>
      </c>
      <c r="J20" t="s">
        <v>43</v>
      </c>
      <c r="K20">
        <v>14330.120073</v>
      </c>
      <c r="L20">
        <v>-6973.0879274908602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18.513363284902137</v>
      </c>
      <c r="F21" s="4">
        <f t="shared" si="1"/>
        <v>15.611975501925093</v>
      </c>
      <c r="H21" t="s">
        <v>34</v>
      </c>
      <c r="I21">
        <v>72</v>
      </c>
      <c r="J21" t="s">
        <v>42</v>
      </c>
      <c r="K21">
        <v>3889.0826529999999</v>
      </c>
      <c r="L21">
        <v>-2615.0598815047001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17.011573402396266</v>
      </c>
      <c r="F22" s="4">
        <f t="shared" si="1"/>
        <v>16.946754598705777</v>
      </c>
      <c r="H22" t="s">
        <v>34</v>
      </c>
      <c r="I22">
        <v>64</v>
      </c>
      <c r="J22" t="s">
        <v>44</v>
      </c>
      <c r="K22">
        <v>3762.1446580000002</v>
      </c>
      <c r="L22">
        <v>-2324.4651354543498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15.123916274334121</v>
      </c>
      <c r="F23" s="4">
        <f t="shared" si="1"/>
        <v>21.043639137990727</v>
      </c>
      <c r="H23" t="s">
        <v>40</v>
      </c>
      <c r="I23">
        <v>64</v>
      </c>
      <c r="J23" t="s">
        <v>38</v>
      </c>
      <c r="K23">
        <v>4231.7081660000003</v>
      </c>
      <c r="L23">
        <v>-2324.36526851074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16.146666546135165</v>
      </c>
      <c r="F24" s="4">
        <f t="shared" si="1"/>
        <v>18.678611989219551</v>
      </c>
      <c r="H24" t="s">
        <v>45</v>
      </c>
      <c r="I24">
        <v>128</v>
      </c>
      <c r="J24" t="s">
        <v>42</v>
      </c>
      <c r="K24">
        <v>7927.3328419999998</v>
      </c>
      <c r="L24">
        <v>-4648.8458383098796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14.680404117915876</v>
      </c>
      <c r="F25" s="4">
        <f t="shared" si="1"/>
        <v>21.343460173143455</v>
      </c>
      <c r="H25" t="s">
        <v>40</v>
      </c>
      <c r="I25">
        <v>34</v>
      </c>
      <c r="J25" t="s">
        <v>37</v>
      </c>
      <c r="K25">
        <v>2316.0125379999999</v>
      </c>
      <c r="L25">
        <v>-1234.81516623888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17.486220875709385</v>
      </c>
      <c r="F26" s="4">
        <f t="shared" si="1"/>
        <v>16.235342212236137</v>
      </c>
      <c r="H26" t="s">
        <v>40</v>
      </c>
      <c r="I26">
        <v>96</v>
      </c>
      <c r="J26" t="s">
        <v>38</v>
      </c>
      <c r="K26">
        <v>5490.0370229999999</v>
      </c>
      <c r="L26">
        <v>-3486.7237155990101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18.187800648927201</v>
      </c>
      <c r="F27" s="4">
        <f t="shared" si="1"/>
        <v>14.46427554695363</v>
      </c>
      <c r="H27" t="s">
        <v>40</v>
      </c>
      <c r="I27">
        <v>96</v>
      </c>
      <c r="J27" t="s">
        <v>44</v>
      </c>
      <c r="K27">
        <v>5278.2632629999998</v>
      </c>
      <c r="L27">
        <v>-3486.78847371451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19.890182805740242</v>
      </c>
      <c r="F28" s="4">
        <f t="shared" si="1"/>
        <v>11.708348020639043</v>
      </c>
      <c r="H28" t="s">
        <v>41</v>
      </c>
      <c r="I28">
        <v>168</v>
      </c>
      <c r="J28" t="s">
        <v>44</v>
      </c>
      <c r="K28">
        <v>8446.3778760000005</v>
      </c>
      <c r="L28">
        <v>-6102.0561748059899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16.144217000813821</v>
      </c>
      <c r="F29" s="4">
        <f t="shared" si="1"/>
        <v>18.909164335650186</v>
      </c>
      <c r="H29" t="s">
        <v>40</v>
      </c>
      <c r="I29">
        <v>72</v>
      </c>
      <c r="J29" t="s">
        <v>37</v>
      </c>
      <c r="K29">
        <v>4459.8013019999999</v>
      </c>
      <c r="L29">
        <v>-2614.9694615308899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16.766981552414112</v>
      </c>
      <c r="F30" s="4">
        <f t="shared" si="1"/>
        <v>18.877109170801919</v>
      </c>
      <c r="H30" t="s">
        <v>40</v>
      </c>
      <c r="I30">
        <v>64</v>
      </c>
      <c r="J30" t="s">
        <v>44</v>
      </c>
      <c r="K30">
        <v>3817.0257299999998</v>
      </c>
      <c r="L30">
        <v>-2324.41808052533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0.63052776598648919</v>
      </c>
      <c r="F37" s="5"/>
      <c r="I37" s="5">
        <f t="shared" ref="I37:J55" si="2">ABS(E37)</f>
        <v>0.63052776598648919</v>
      </c>
      <c r="J37" s="5"/>
    </row>
    <row r="38" spans="4:10" x14ac:dyDescent="0.3">
      <c r="D38" s="3" t="s">
        <v>11</v>
      </c>
      <c r="E38" s="5">
        <f>E13-B13</f>
        <v>1.1268396221474539</v>
      </c>
      <c r="F38" s="4">
        <f>F13-C13</f>
        <v>2.8371377233745072</v>
      </c>
      <c r="I38" s="5">
        <f t="shared" si="2"/>
        <v>1.1268396221474539</v>
      </c>
      <c r="J38" s="4">
        <f t="shared" si="2"/>
        <v>2.8371377233745072</v>
      </c>
    </row>
    <row r="39" spans="4:10" x14ac:dyDescent="0.3">
      <c r="D39" s="3" t="s">
        <v>93</v>
      </c>
      <c r="E39" s="5">
        <f>E14-B14</f>
        <v>1.2482375376261388</v>
      </c>
      <c r="F39" s="4">
        <f>F14-C14</f>
        <v>4.4628495181467001</v>
      </c>
      <c r="I39" s="5">
        <f t="shared" ref="I39" si="3">ABS(E39)</f>
        <v>1.2482375376261388</v>
      </c>
      <c r="J39" s="4">
        <f t="shared" ref="J39" si="4">ABS(F39)</f>
        <v>4.4628495181467001</v>
      </c>
    </row>
    <row r="40" spans="4:10" x14ac:dyDescent="0.3">
      <c r="D40" t="s">
        <v>18</v>
      </c>
      <c r="E40" s="5">
        <f t="shared" ref="E40:F52" si="5">E15-B15</f>
        <v>0.66652926124916334</v>
      </c>
      <c r="F40" s="4">
        <f t="shared" si="5"/>
        <v>7.2202927633711615</v>
      </c>
      <c r="I40" s="5">
        <f t="shared" si="2"/>
        <v>0.66652926124916334</v>
      </c>
      <c r="J40" s="4">
        <f t="shared" si="2"/>
        <v>7.2202927633711615</v>
      </c>
    </row>
    <row r="41" spans="4:10" x14ac:dyDescent="0.3">
      <c r="D41" t="s">
        <v>20</v>
      </c>
      <c r="E41" s="5">
        <f t="shared" si="5"/>
        <v>0.37514391727609464</v>
      </c>
      <c r="F41" s="4">
        <f t="shared" si="5"/>
        <v>7.8405351046144265</v>
      </c>
      <c r="I41" s="5">
        <f t="shared" si="2"/>
        <v>0.37514391727609464</v>
      </c>
      <c r="J41" s="4">
        <f t="shared" si="2"/>
        <v>7.8405351046144265</v>
      </c>
    </row>
    <row r="42" spans="4:10" x14ac:dyDescent="0.3">
      <c r="D42" t="s">
        <v>19</v>
      </c>
      <c r="E42" s="5">
        <f t="shared" si="5"/>
        <v>-0.11378415816193943</v>
      </c>
      <c r="F42" s="4">
        <f t="shared" si="5"/>
        <v>9.5772205079775183</v>
      </c>
      <c r="I42" s="5">
        <f t="shared" si="2"/>
        <v>0.11378415816193943</v>
      </c>
      <c r="J42" s="4">
        <f t="shared" si="2"/>
        <v>9.5772205079775183</v>
      </c>
    </row>
    <row r="43" spans="4:10" x14ac:dyDescent="0.3">
      <c r="D43" t="s">
        <v>21</v>
      </c>
      <c r="E43" s="5">
        <f t="shared" si="5"/>
        <v>0.32766370748357332</v>
      </c>
      <c r="F43" s="4">
        <f t="shared" si="5"/>
        <v>5.4062459957584501</v>
      </c>
      <c r="I43" s="5">
        <f t="shared" si="2"/>
        <v>0.32766370748357332</v>
      </c>
      <c r="J43" s="4">
        <f t="shared" si="2"/>
        <v>5.4062459957584501</v>
      </c>
    </row>
    <row r="44" spans="4:10" x14ac:dyDescent="0.3">
      <c r="D44" t="s">
        <v>22</v>
      </c>
      <c r="E44" s="5">
        <f t="shared" si="5"/>
        <v>-0.13714488996134477</v>
      </c>
      <c r="F44" s="4">
        <f t="shared" si="5"/>
        <v>9.8459050298004751</v>
      </c>
      <c r="I44" s="5">
        <f t="shared" si="2"/>
        <v>0.13714488996134477</v>
      </c>
      <c r="J44" s="4">
        <f t="shared" si="2"/>
        <v>9.8459050298004751</v>
      </c>
    </row>
    <row r="45" spans="4:10" x14ac:dyDescent="0.3">
      <c r="D45" t="s">
        <v>23</v>
      </c>
      <c r="E45" s="5">
        <f t="shared" si="5"/>
        <v>-5.1647507353722588E-2</v>
      </c>
      <c r="F45" s="4">
        <f t="shared" si="5"/>
        <v>7.5513672299212278</v>
      </c>
      <c r="I45" s="5">
        <f t="shared" si="2"/>
        <v>5.1647507353722588E-2</v>
      </c>
      <c r="J45" s="4">
        <f t="shared" si="2"/>
        <v>7.5513672299212278</v>
      </c>
    </row>
    <row r="46" spans="4:10" x14ac:dyDescent="0.3">
      <c r="D46" t="s">
        <v>24</v>
      </c>
      <c r="E46" s="5">
        <f t="shared" si="5"/>
        <v>8.3363284902137735E-2</v>
      </c>
      <c r="F46" s="4">
        <f t="shared" si="5"/>
        <v>9.0119755019250931</v>
      </c>
      <c r="I46" s="5">
        <f t="shared" si="2"/>
        <v>8.3363284902137735E-2</v>
      </c>
      <c r="J46" s="4">
        <f t="shared" si="2"/>
        <v>9.0119755019250931</v>
      </c>
    </row>
    <row r="47" spans="4:10" x14ac:dyDescent="0.3">
      <c r="D47" t="s">
        <v>25</v>
      </c>
      <c r="E47" s="5">
        <f t="shared" si="5"/>
        <v>-1.8426597603735217E-2</v>
      </c>
      <c r="F47" s="4">
        <f t="shared" si="5"/>
        <v>6.9467545987057768</v>
      </c>
      <c r="I47" s="5">
        <f t="shared" si="2"/>
        <v>1.8426597603735217E-2</v>
      </c>
      <c r="J47" s="4">
        <f t="shared" si="2"/>
        <v>6.9467545987057768</v>
      </c>
    </row>
    <row r="48" spans="4:10" x14ac:dyDescent="0.3">
      <c r="D48" t="s">
        <v>26</v>
      </c>
      <c r="E48" s="5">
        <f t="shared" si="5"/>
        <v>-0.23608372566587832</v>
      </c>
      <c r="F48" s="4">
        <f t="shared" si="5"/>
        <v>6.6436391379907267</v>
      </c>
      <c r="I48" s="5">
        <f t="shared" si="2"/>
        <v>0.23608372566587832</v>
      </c>
      <c r="J48" s="4">
        <f t="shared" si="2"/>
        <v>6.6436391379907267</v>
      </c>
    </row>
    <row r="49" spans="4:10" x14ac:dyDescent="0.3">
      <c r="D49" t="s">
        <v>27</v>
      </c>
      <c r="E49" s="5">
        <f t="shared" si="5"/>
        <v>-0.11333345386483629</v>
      </c>
      <c r="F49" s="4">
        <f t="shared" si="5"/>
        <v>8.5786119892195511</v>
      </c>
      <c r="I49" s="5">
        <f t="shared" si="2"/>
        <v>0.11333345386483629</v>
      </c>
      <c r="J49" s="4">
        <f t="shared" si="2"/>
        <v>8.5786119892195511</v>
      </c>
    </row>
    <row r="50" spans="4:10" x14ac:dyDescent="0.3">
      <c r="D50" t="s">
        <v>28</v>
      </c>
      <c r="E50" s="5">
        <f t="shared" si="5"/>
        <v>0.48040411791587623</v>
      </c>
      <c r="F50" s="4">
        <f t="shared" si="5"/>
        <v>7.4434601731434551</v>
      </c>
      <c r="I50" s="5">
        <f t="shared" si="2"/>
        <v>0.48040411791587623</v>
      </c>
      <c r="J50" s="4">
        <f t="shared" si="2"/>
        <v>7.4434601731434551</v>
      </c>
    </row>
    <row r="51" spans="4:10" x14ac:dyDescent="0.3">
      <c r="D51" t="s">
        <v>29</v>
      </c>
      <c r="E51" s="5">
        <f t="shared" si="5"/>
        <v>-0.31377912429061539</v>
      </c>
      <c r="F51" s="4">
        <f t="shared" si="5"/>
        <v>8.035342212236138</v>
      </c>
      <c r="I51" s="5">
        <f t="shared" si="2"/>
        <v>0.31377912429061539</v>
      </c>
      <c r="J51" s="4">
        <f t="shared" si="2"/>
        <v>8.035342212236138</v>
      </c>
    </row>
    <row r="52" spans="4:10" x14ac:dyDescent="0.3">
      <c r="D52" t="s">
        <v>30</v>
      </c>
      <c r="E52" s="5">
        <f t="shared" si="5"/>
        <v>0.21780064892720219</v>
      </c>
      <c r="F52" s="4">
        <f t="shared" si="5"/>
        <v>7.6642755469536299</v>
      </c>
      <c r="I52" s="5">
        <f t="shared" si="2"/>
        <v>0.21780064892720219</v>
      </c>
      <c r="J52" s="4">
        <f t="shared" si="2"/>
        <v>7.6642755469536299</v>
      </c>
    </row>
    <row r="53" spans="4:10" x14ac:dyDescent="0.3">
      <c r="D53" t="s">
        <v>31</v>
      </c>
      <c r="E53" s="5">
        <f>E28-B28</f>
        <v>0.50018280574024132</v>
      </c>
      <c r="F53" s="4">
        <f>F28-C28</f>
        <v>3.0083480206390441</v>
      </c>
      <c r="I53" s="5">
        <f t="shared" si="2"/>
        <v>0.50018280574024132</v>
      </c>
      <c r="J53" s="4">
        <f t="shared" si="2"/>
        <v>3.0083480206390441</v>
      </c>
    </row>
    <row r="54" spans="4:10" x14ac:dyDescent="0.3">
      <c r="D54" t="s">
        <v>32</v>
      </c>
      <c r="E54" s="5">
        <f t="shared" ref="E54:F55" si="6">E29-B29</f>
        <v>-0.36578299918618029</v>
      </c>
      <c r="F54" s="4">
        <f t="shared" si="6"/>
        <v>8.5091643356501852</v>
      </c>
      <c r="I54" s="5">
        <f t="shared" si="2"/>
        <v>0.36578299918618029</v>
      </c>
      <c r="J54" s="4">
        <f t="shared" si="2"/>
        <v>8.5091643356501852</v>
      </c>
    </row>
    <row r="55" spans="4:10" x14ac:dyDescent="0.3">
      <c r="D55" t="s">
        <v>33</v>
      </c>
      <c r="E55" s="5">
        <f t="shared" si="6"/>
        <v>-6.301844758588615E-2</v>
      </c>
      <c r="F55" s="4">
        <f t="shared" si="6"/>
        <v>9.6771091708019199</v>
      </c>
      <c r="I55" s="5">
        <f t="shared" si="2"/>
        <v>6.301844758588615E-2</v>
      </c>
      <c r="J55" s="4">
        <f t="shared" si="2"/>
        <v>9.6771091708019199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0.22335219818843327</v>
      </c>
      <c r="F57" s="5">
        <f>AVERAGE(F38:F55)</f>
        <v>7.2366796977905556</v>
      </c>
      <c r="H57" t="s">
        <v>54</v>
      </c>
      <c r="I57" s="5">
        <f>AVERAGE(I37:I55)</f>
        <v>0.37208913541728994</v>
      </c>
      <c r="J57" s="5">
        <f>AVERAGE(J38:J55)</f>
        <v>7.2366796977905556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2.3775556786820857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4.8217356531769529</v>
      </c>
      <c r="J65" s="4">
        <f>ABS((C13-F13)/C13)*100</f>
        <v>101.32634726337525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5.5207321434150325</v>
      </c>
      <c r="J66" s="4">
        <f>ABS((C14-F14)/C14)*100</f>
        <v>139.02958000457008</v>
      </c>
    </row>
    <row r="67" spans="4:10" x14ac:dyDescent="0.3">
      <c r="E67" s="5"/>
      <c r="F67" s="5"/>
      <c r="H67" t="s">
        <v>18</v>
      </c>
      <c r="I67" s="4">
        <f t="shared" ref="I67:J81" si="7">ABS((B15-E15)/B15)*100</f>
        <v>3.7445464115121534</v>
      </c>
      <c r="J67" s="4">
        <f t="shared" si="7"/>
        <v>100.28184393571058</v>
      </c>
    </row>
    <row r="68" spans="4:10" x14ac:dyDescent="0.3">
      <c r="E68" s="5"/>
      <c r="F68" s="5"/>
      <c r="H68" t="s">
        <v>20</v>
      </c>
      <c r="I68" s="4">
        <f t="shared" si="7"/>
        <v>2.1697161207408597</v>
      </c>
      <c r="J68" s="4">
        <f t="shared" si="7"/>
        <v>71.93151472123327</v>
      </c>
    </row>
    <row r="69" spans="4:10" x14ac:dyDescent="0.3">
      <c r="E69" s="5"/>
      <c r="F69" s="5"/>
      <c r="H69" t="s">
        <v>19</v>
      </c>
      <c r="I69" s="4">
        <f t="shared" si="7"/>
        <v>0.72938562924320149</v>
      </c>
      <c r="J69" s="4">
        <f t="shared" si="7"/>
        <v>102.98086567717762</v>
      </c>
    </row>
    <row r="70" spans="4:10" x14ac:dyDescent="0.3">
      <c r="E70" s="5"/>
      <c r="F70" s="5"/>
      <c r="H70" t="s">
        <v>21</v>
      </c>
      <c r="I70" s="4">
        <f t="shared" si="7"/>
        <v>1.7924710475031362</v>
      </c>
      <c r="J70" s="4">
        <f t="shared" si="7"/>
        <v>61.434613588164197</v>
      </c>
    </row>
    <row r="71" spans="4:10" x14ac:dyDescent="0.3">
      <c r="H71" t="s">
        <v>22</v>
      </c>
      <c r="I71" s="4">
        <f t="shared" si="7"/>
        <v>0.89055123351522569</v>
      </c>
      <c r="J71" s="4">
        <f t="shared" si="7"/>
        <v>86.36758798070592</v>
      </c>
    </row>
    <row r="72" spans="4:10" x14ac:dyDescent="0.3">
      <c r="E72" s="5"/>
      <c r="F72" s="5"/>
      <c r="H72" t="s">
        <v>23</v>
      </c>
      <c r="I72" s="4">
        <f t="shared" si="7"/>
        <v>0.38399633720239845</v>
      </c>
      <c r="J72" s="4">
        <f t="shared" si="7"/>
        <v>55.524759043538438</v>
      </c>
    </row>
    <row r="73" spans="4:10" x14ac:dyDescent="0.3">
      <c r="H73" t="s">
        <v>24</v>
      </c>
      <c r="I73" s="4">
        <f t="shared" si="7"/>
        <v>0.45232384645761115</v>
      </c>
      <c r="J73" s="4">
        <f t="shared" si="7"/>
        <v>136.54508336250143</v>
      </c>
    </row>
    <row r="74" spans="4:10" x14ac:dyDescent="0.3">
      <c r="H74" t="s">
        <v>25</v>
      </c>
      <c r="I74" s="4">
        <f t="shared" si="7"/>
        <v>0.10820080800784038</v>
      </c>
      <c r="J74" s="4">
        <f t="shared" si="7"/>
        <v>69.467545987057761</v>
      </c>
    </row>
    <row r="75" spans="4:10" x14ac:dyDescent="0.3">
      <c r="H75" t="s">
        <v>26</v>
      </c>
      <c r="I75" s="4">
        <f t="shared" si="7"/>
        <v>1.5370034223038953</v>
      </c>
      <c r="J75" s="4">
        <f t="shared" si="7"/>
        <v>46.136382902713379</v>
      </c>
    </row>
    <row r="76" spans="4:10" x14ac:dyDescent="0.3">
      <c r="H76" t="s">
        <v>27</v>
      </c>
      <c r="I76" s="4">
        <f t="shared" si="7"/>
        <v>0.69700771134585648</v>
      </c>
      <c r="J76" s="4">
        <f t="shared" si="7"/>
        <v>84.936752368510412</v>
      </c>
    </row>
    <row r="77" spans="4:10" x14ac:dyDescent="0.3">
      <c r="H77" t="s">
        <v>28</v>
      </c>
      <c r="I77" s="4">
        <f t="shared" si="7"/>
        <v>3.3831275909568745</v>
      </c>
      <c r="J77" s="4">
        <f t="shared" si="7"/>
        <v>53.550073188082415</v>
      </c>
    </row>
    <row r="78" spans="4:10" x14ac:dyDescent="0.3">
      <c r="H78" t="s">
        <v>29</v>
      </c>
      <c r="I78" s="4">
        <f t="shared" si="7"/>
        <v>1.762804069048401</v>
      </c>
      <c r="J78" s="4">
        <f t="shared" si="7"/>
        <v>97.991978198001689</v>
      </c>
    </row>
    <row r="79" spans="4:10" x14ac:dyDescent="0.3">
      <c r="H79" t="s">
        <v>30</v>
      </c>
      <c r="I79" s="4">
        <f t="shared" si="7"/>
        <v>1.2120236445587214</v>
      </c>
      <c r="J79" s="4">
        <f t="shared" si="7"/>
        <v>112.70993451402398</v>
      </c>
    </row>
    <row r="80" spans="4:10" x14ac:dyDescent="0.3">
      <c r="H80" t="s">
        <v>31</v>
      </c>
      <c r="I80" s="4">
        <f t="shared" si="7"/>
        <v>2.5795915716361075</v>
      </c>
      <c r="J80" s="4">
        <f t="shared" si="7"/>
        <v>34.578712880908554</v>
      </c>
    </row>
    <row r="81" spans="8:10" x14ac:dyDescent="0.3">
      <c r="H81" t="s">
        <v>32</v>
      </c>
      <c r="I81" s="4">
        <f t="shared" si="7"/>
        <v>2.2155239199647503</v>
      </c>
      <c r="J81" s="4">
        <f t="shared" si="7"/>
        <v>81.818887842790247</v>
      </c>
    </row>
    <row r="82" spans="8:10" x14ac:dyDescent="0.3">
      <c r="H82" t="s">
        <v>33</v>
      </c>
      <c r="I82" s="4">
        <f t="shared" ref="I82:J82" si="8">ABS((B30-E30)/B30)*100</f>
        <v>0.37444116212647743</v>
      </c>
      <c r="J82" s="4">
        <f t="shared" si="8"/>
        <v>105.18596924784696</v>
      </c>
    </row>
    <row r="84" spans="8:10" x14ac:dyDescent="0.3">
      <c r="H84" t="s">
        <v>77</v>
      </c>
      <c r="I84" s="4">
        <f>AVERAGE(I64:I82)</f>
        <v>1.9343546316525042</v>
      </c>
      <c r="J84" s="4">
        <f>AVERAGE(J65:J82)</f>
        <v>85.655468483717357</v>
      </c>
    </row>
  </sheetData>
  <hyperlinks>
    <hyperlink ref="G1" location="Overview!A1" display="Overview!A1" xr:uid="{7B74CF2F-BE19-451D-95E5-0BBF1BD7FEFE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D4BBE-6F0E-45A9-A221-9B8CADB2E15C}">
  <dimension ref="A1:L84"/>
  <sheetViews>
    <sheetView workbookViewId="0">
      <selection activeCell="G1" sqref="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74</v>
      </c>
      <c r="G4" s="7" t="s">
        <v>56</v>
      </c>
      <c r="H4" s="7"/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26.722495153984376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3031.1540719999998</v>
      </c>
      <c r="L12">
        <v>-2930.8706373127102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24.3848345209238</v>
      </c>
      <c r="F13" s="4">
        <f t="shared" si="1"/>
        <v>2.875420467208655</v>
      </c>
      <c r="H13" t="s">
        <v>35</v>
      </c>
      <c r="I13">
        <v>32</v>
      </c>
      <c r="J13" t="s">
        <v>38</v>
      </c>
      <c r="K13">
        <v>1312.2910460000001</v>
      </c>
      <c r="L13">
        <v>-1157.83977360312</v>
      </c>
    </row>
    <row r="14" spans="1:12" x14ac:dyDescent="0.3">
      <c r="A14" s="3" t="s">
        <v>93</v>
      </c>
      <c r="B14">
        <v>22.61</v>
      </c>
      <c r="C14">
        <v>3.21</v>
      </c>
      <c r="E14" s="5">
        <f>I14/K14*1000</f>
        <v>23.552110226388084</v>
      </c>
      <c r="F14" s="4">
        <f>(L14/I14-$L$12/$I$12)*2625.4995</f>
        <v>4.2168892719193529</v>
      </c>
      <c r="H14" t="s">
        <v>94</v>
      </c>
      <c r="I14">
        <v>96</v>
      </c>
      <c r="J14" t="s">
        <v>44</v>
      </c>
      <c r="K14">
        <v>4076.0678800000001</v>
      </c>
      <c r="L14">
        <v>-3473.4702707123201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18.45306116782195</v>
      </c>
      <c r="F15" s="4">
        <f t="shared" si="1"/>
        <v>9.1659209212229644</v>
      </c>
      <c r="H15" t="s">
        <v>34</v>
      </c>
      <c r="I15">
        <v>48</v>
      </c>
      <c r="J15" t="s">
        <v>37</v>
      </c>
      <c r="K15">
        <v>2601.194434</v>
      </c>
      <c r="L15">
        <v>-1736.6446559943599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18.464008495637433</v>
      </c>
      <c r="F16" s="4">
        <f t="shared" si="1"/>
        <v>12.384294786452754</v>
      </c>
      <c r="H16" t="s">
        <v>39</v>
      </c>
      <c r="I16">
        <v>80</v>
      </c>
      <c r="J16" t="s">
        <v>38</v>
      </c>
      <c r="K16">
        <v>4332.7536389999996</v>
      </c>
      <c r="L16">
        <v>-2894.3096948760499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15.594379575271876</v>
      </c>
      <c r="F17" s="4">
        <f t="shared" si="1"/>
        <v>13.491485339231298</v>
      </c>
      <c r="H17" t="s">
        <v>40</v>
      </c>
      <c r="I17">
        <v>64</v>
      </c>
      <c r="J17" t="s">
        <v>38</v>
      </c>
      <c r="K17">
        <v>4104.0427220000001</v>
      </c>
      <c r="L17">
        <v>-2315.42076667636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18.660732656834178</v>
      </c>
      <c r="F18" s="4">
        <f t="shared" si="1"/>
        <v>9.8460226151702575</v>
      </c>
      <c r="H18" t="s">
        <v>41</v>
      </c>
      <c r="I18">
        <v>96</v>
      </c>
      <c r="J18" t="s">
        <v>42</v>
      </c>
      <c r="K18">
        <v>5144.4925430000003</v>
      </c>
      <c r="L18">
        <v>-3473.26444443014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15.093424296638755</v>
      </c>
      <c r="F19" s="4">
        <f t="shared" si="1"/>
        <v>14.619049914170263</v>
      </c>
      <c r="H19" t="s">
        <v>40</v>
      </c>
      <c r="I19">
        <v>36</v>
      </c>
      <c r="J19" t="s">
        <v>37</v>
      </c>
      <c r="K19">
        <v>2385.144636</v>
      </c>
      <c r="L19">
        <v>-1302.40872045468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13.337696531048692</v>
      </c>
      <c r="F20" s="4">
        <f t="shared" si="1"/>
        <v>13.995623003704146</v>
      </c>
      <c r="H20" t="s">
        <v>40</v>
      </c>
      <c r="I20">
        <v>192</v>
      </c>
      <c r="J20" t="s">
        <v>43</v>
      </c>
      <c r="K20">
        <v>14395.289288</v>
      </c>
      <c r="L20">
        <v>-6946.2254329751804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18.64827947277599</v>
      </c>
      <c r="F21" s="4">
        <f t="shared" si="1"/>
        <v>11.461539569361571</v>
      </c>
      <c r="H21" t="s">
        <v>34</v>
      </c>
      <c r="I21">
        <v>72</v>
      </c>
      <c r="J21" t="s">
        <v>42</v>
      </c>
      <c r="K21">
        <v>3860.9459980000001</v>
      </c>
      <c r="L21">
        <v>-2604.90403043064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17.185269055026598</v>
      </c>
      <c r="F22" s="4">
        <f t="shared" si="1"/>
        <v>11.290333966901455</v>
      </c>
      <c r="H22" t="s">
        <v>34</v>
      </c>
      <c r="I22">
        <v>64</v>
      </c>
      <c r="J22" t="s">
        <v>44</v>
      </c>
      <c r="K22">
        <v>3724.1197560000001</v>
      </c>
      <c r="L22">
        <v>-2315.47442263319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15.064915643055061</v>
      </c>
      <c r="F23" s="4">
        <f t="shared" si="1"/>
        <v>15.741967275417991</v>
      </c>
      <c r="H23" t="s">
        <v>40</v>
      </c>
      <c r="I23">
        <v>64</v>
      </c>
      <c r="J23" t="s">
        <v>38</v>
      </c>
      <c r="K23">
        <v>4248.2813390000001</v>
      </c>
      <c r="L23">
        <v>-2315.3659082222198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16.296268711466446</v>
      </c>
      <c r="F24" s="4">
        <f t="shared" si="1"/>
        <v>12.677646300119088</v>
      </c>
      <c r="H24" t="s">
        <v>45</v>
      </c>
      <c r="I24">
        <v>128</v>
      </c>
      <c r="J24" t="s">
        <v>42</v>
      </c>
      <c r="K24">
        <v>7854.5587500000001</v>
      </c>
      <c r="L24">
        <v>-4630.8812101445101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14.642520430409446</v>
      </c>
      <c r="F25" s="4">
        <f t="shared" si="1"/>
        <v>14.442099345987785</v>
      </c>
      <c r="H25" t="s">
        <v>40</v>
      </c>
      <c r="I25">
        <v>34</v>
      </c>
      <c r="J25" t="s">
        <v>37</v>
      </c>
      <c r="K25">
        <v>2322.0046139999999</v>
      </c>
      <c r="L25">
        <v>-1230.05497192455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17.493178295958941</v>
      </c>
      <c r="F26" s="4">
        <f t="shared" si="1"/>
        <v>11.757124905944885</v>
      </c>
      <c r="H26" t="s">
        <v>40</v>
      </c>
      <c r="I26">
        <v>96</v>
      </c>
      <c r="J26" t="s">
        <v>38</v>
      </c>
      <c r="K26">
        <v>5487.8535149999998</v>
      </c>
      <c r="L26">
        <v>-3473.1945659860899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18.268553238288067</v>
      </c>
      <c r="F27" s="4">
        <f t="shared" si="1"/>
        <v>9.8802753137583181</v>
      </c>
      <c r="H27" t="s">
        <v>40</v>
      </c>
      <c r="I27">
        <v>96</v>
      </c>
      <c r="J27" t="s">
        <v>44</v>
      </c>
      <c r="K27">
        <v>5254.9317259999998</v>
      </c>
      <c r="L27">
        <v>-3473.2631919983401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19.851737621347354</v>
      </c>
      <c r="F28" s="4">
        <f t="shared" si="1"/>
        <v>7.3920110302639035</v>
      </c>
      <c r="H28" t="s">
        <v>41</v>
      </c>
      <c r="I28">
        <v>168</v>
      </c>
      <c r="J28" t="s">
        <v>44</v>
      </c>
      <c r="K28">
        <v>8462.7352630000005</v>
      </c>
      <c r="L28">
        <v>-6078.3698046142099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16.019142130846202</v>
      </c>
      <c r="F29" s="4">
        <f t="shared" si="1"/>
        <v>14.132491475665427</v>
      </c>
      <c r="H29" t="s">
        <v>40</v>
      </c>
      <c r="I29">
        <v>72</v>
      </c>
      <c r="J29" t="s">
        <v>37</v>
      </c>
      <c r="K29">
        <v>4494.6227090000002</v>
      </c>
      <c r="L29">
        <v>-2604.8307839732502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16.96431181726852</v>
      </c>
      <c r="F30" s="4">
        <f t="shared" si="1"/>
        <v>13.112824417331328</v>
      </c>
      <c r="H30" t="s">
        <v>40</v>
      </c>
      <c r="I30">
        <v>64</v>
      </c>
      <c r="J30" t="s">
        <v>44</v>
      </c>
      <c r="K30">
        <v>3772.6257740000001</v>
      </c>
      <c r="L30">
        <v>-2315.4299970338602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0.20249515398437623</v>
      </c>
      <c r="F37" s="5"/>
      <c r="I37" s="5">
        <f t="shared" ref="I37:J55" si="2">ABS(E37)</f>
        <v>0.20249515398437623</v>
      </c>
      <c r="J37" s="5"/>
    </row>
    <row r="38" spans="4:10" x14ac:dyDescent="0.3">
      <c r="D38" s="3" t="s">
        <v>11</v>
      </c>
      <c r="E38" s="5">
        <f>E13-B13</f>
        <v>1.0148345209237988</v>
      </c>
      <c r="F38" s="4">
        <f>F13-C13</f>
        <v>7.542046720865514E-2</v>
      </c>
      <c r="I38" s="5">
        <f t="shared" si="2"/>
        <v>1.0148345209237988</v>
      </c>
      <c r="J38" s="4">
        <f t="shared" si="2"/>
        <v>7.542046720865514E-2</v>
      </c>
    </row>
    <row r="39" spans="4:10" x14ac:dyDescent="0.3">
      <c r="D39" s="3" t="s">
        <v>93</v>
      </c>
      <c r="E39" s="5">
        <f>E14-B14</f>
        <v>0.94211022638808473</v>
      </c>
      <c r="F39" s="4">
        <f>F14-C14</f>
        <v>1.006889271919353</v>
      </c>
      <c r="I39" s="5">
        <f t="shared" ref="I39" si="3">ABS(E39)</f>
        <v>0.94211022638808473</v>
      </c>
      <c r="J39" s="4">
        <f t="shared" ref="J39" si="4">ABS(F39)</f>
        <v>1.006889271919353</v>
      </c>
    </row>
    <row r="40" spans="4:10" x14ac:dyDescent="0.3">
      <c r="D40" t="s">
        <v>18</v>
      </c>
      <c r="E40" s="5">
        <f t="shared" ref="E40:F52" si="5">E15-B15</f>
        <v>0.65306116782194934</v>
      </c>
      <c r="F40" s="4">
        <f t="shared" si="5"/>
        <v>1.9659209212229642</v>
      </c>
      <c r="I40" s="5">
        <f t="shared" si="2"/>
        <v>0.65306116782194934</v>
      </c>
      <c r="J40" s="4">
        <f t="shared" si="2"/>
        <v>1.9659209212229642</v>
      </c>
    </row>
    <row r="41" spans="4:10" x14ac:dyDescent="0.3">
      <c r="D41" t="s">
        <v>20</v>
      </c>
      <c r="E41" s="5">
        <f t="shared" si="5"/>
        <v>1.1740084956374339</v>
      </c>
      <c r="F41" s="4">
        <f t="shared" si="5"/>
        <v>1.4842947864527538</v>
      </c>
      <c r="I41" s="5">
        <f t="shared" si="2"/>
        <v>1.1740084956374339</v>
      </c>
      <c r="J41" s="4">
        <f t="shared" si="2"/>
        <v>1.4842947864527538</v>
      </c>
    </row>
    <row r="42" spans="4:10" x14ac:dyDescent="0.3">
      <c r="D42" t="s">
        <v>19</v>
      </c>
      <c r="E42" s="5">
        <f t="shared" si="5"/>
        <v>-5.6204247281232966E-3</v>
      </c>
      <c r="F42" s="4">
        <f t="shared" si="5"/>
        <v>4.1914853392312974</v>
      </c>
      <c r="I42" s="5">
        <f t="shared" si="2"/>
        <v>5.6204247281232966E-3</v>
      </c>
      <c r="J42" s="4">
        <f t="shared" si="2"/>
        <v>4.1914853392312974</v>
      </c>
    </row>
    <row r="43" spans="4:10" x14ac:dyDescent="0.3">
      <c r="D43" t="s">
        <v>21</v>
      </c>
      <c r="E43" s="5">
        <f t="shared" si="5"/>
        <v>0.38073265683417645</v>
      </c>
      <c r="F43" s="4">
        <f t="shared" si="5"/>
        <v>1.0460226151702567</v>
      </c>
      <c r="I43" s="5">
        <f t="shared" si="2"/>
        <v>0.38073265683417645</v>
      </c>
      <c r="J43" s="4">
        <f t="shared" si="2"/>
        <v>1.0460226151702567</v>
      </c>
    </row>
    <row r="44" spans="4:10" x14ac:dyDescent="0.3">
      <c r="D44" t="s">
        <v>22</v>
      </c>
      <c r="E44" s="5">
        <f t="shared" si="5"/>
        <v>-0.30657570336124529</v>
      </c>
      <c r="F44" s="4">
        <f t="shared" si="5"/>
        <v>3.2190499141702631</v>
      </c>
      <c r="I44" s="5">
        <f t="shared" si="2"/>
        <v>0.30657570336124529</v>
      </c>
      <c r="J44" s="4">
        <f t="shared" si="2"/>
        <v>3.2190499141702631</v>
      </c>
    </row>
    <row r="45" spans="4:10" x14ac:dyDescent="0.3">
      <c r="D45" t="s">
        <v>23</v>
      </c>
      <c r="E45" s="5">
        <f t="shared" si="5"/>
        <v>-0.11230346895130694</v>
      </c>
      <c r="F45" s="4">
        <f t="shared" si="5"/>
        <v>0.39562300370414683</v>
      </c>
      <c r="I45" s="5">
        <f t="shared" si="2"/>
        <v>0.11230346895130694</v>
      </c>
      <c r="J45" s="4">
        <f t="shared" si="2"/>
        <v>0.39562300370414683</v>
      </c>
    </row>
    <row r="46" spans="4:10" x14ac:dyDescent="0.3">
      <c r="D46" t="s">
        <v>24</v>
      </c>
      <c r="E46" s="5">
        <f t="shared" si="5"/>
        <v>0.2182794727759898</v>
      </c>
      <c r="F46" s="4">
        <f t="shared" si="5"/>
        <v>4.8615395693615717</v>
      </c>
      <c r="I46" s="5">
        <f t="shared" si="2"/>
        <v>0.2182794727759898</v>
      </c>
      <c r="J46" s="4">
        <f t="shared" si="2"/>
        <v>4.8615395693615717</v>
      </c>
    </row>
    <row r="47" spans="4:10" x14ac:dyDescent="0.3">
      <c r="D47" t="s">
        <v>25</v>
      </c>
      <c r="E47" s="5">
        <f t="shared" si="5"/>
        <v>0.15526905502659716</v>
      </c>
      <c r="F47" s="4">
        <f t="shared" si="5"/>
        <v>1.2903339669014553</v>
      </c>
      <c r="I47" s="5">
        <f t="shared" si="2"/>
        <v>0.15526905502659716</v>
      </c>
      <c r="J47" s="4">
        <f t="shared" si="2"/>
        <v>1.2903339669014553</v>
      </c>
    </row>
    <row r="48" spans="4:10" x14ac:dyDescent="0.3">
      <c r="D48" t="s">
        <v>26</v>
      </c>
      <c r="E48" s="5">
        <f t="shared" si="5"/>
        <v>-0.29508435694493862</v>
      </c>
      <c r="F48" s="4">
        <f t="shared" si="5"/>
        <v>1.341967275417991</v>
      </c>
      <c r="I48" s="5">
        <f t="shared" si="2"/>
        <v>0.29508435694493862</v>
      </c>
      <c r="J48" s="4">
        <f t="shared" si="2"/>
        <v>1.341967275417991</v>
      </c>
    </row>
    <row r="49" spans="4:10" x14ac:dyDescent="0.3">
      <c r="D49" t="s">
        <v>27</v>
      </c>
      <c r="E49" s="5">
        <f t="shared" si="5"/>
        <v>3.6268711466444614E-2</v>
      </c>
      <c r="F49" s="4">
        <f t="shared" si="5"/>
        <v>2.5776463001190884</v>
      </c>
      <c r="I49" s="5">
        <f t="shared" si="2"/>
        <v>3.6268711466444614E-2</v>
      </c>
      <c r="J49" s="4">
        <f t="shared" si="2"/>
        <v>2.5776463001190884</v>
      </c>
    </row>
    <row r="50" spans="4:10" x14ac:dyDescent="0.3">
      <c r="D50" t="s">
        <v>28</v>
      </c>
      <c r="E50" s="5">
        <f t="shared" si="5"/>
        <v>0.44252043040944677</v>
      </c>
      <c r="F50" s="4">
        <f t="shared" si="5"/>
        <v>0.54209934598778453</v>
      </c>
      <c r="I50" s="5">
        <f t="shared" si="2"/>
        <v>0.44252043040944677</v>
      </c>
      <c r="J50" s="4">
        <f t="shared" si="2"/>
        <v>0.54209934598778453</v>
      </c>
    </row>
    <row r="51" spans="4:10" x14ac:dyDescent="0.3">
      <c r="D51" t="s">
        <v>29</v>
      </c>
      <c r="E51" s="5">
        <f t="shared" si="5"/>
        <v>-0.30682170404105946</v>
      </c>
      <c r="F51" s="4">
        <f t="shared" si="5"/>
        <v>3.5571249059448853</v>
      </c>
      <c r="I51" s="5">
        <f t="shared" si="2"/>
        <v>0.30682170404105946</v>
      </c>
      <c r="J51" s="4">
        <f t="shared" si="2"/>
        <v>3.5571249059448853</v>
      </c>
    </row>
    <row r="52" spans="4:10" x14ac:dyDescent="0.3">
      <c r="D52" t="s">
        <v>30</v>
      </c>
      <c r="E52" s="5">
        <f t="shared" si="5"/>
        <v>0.29855323828806846</v>
      </c>
      <c r="F52" s="4">
        <f t="shared" si="5"/>
        <v>3.0802753137583183</v>
      </c>
      <c r="I52" s="5">
        <f t="shared" si="2"/>
        <v>0.29855323828806846</v>
      </c>
      <c r="J52" s="4">
        <f t="shared" si="2"/>
        <v>3.0802753137583183</v>
      </c>
    </row>
    <row r="53" spans="4:10" x14ac:dyDescent="0.3">
      <c r="D53" t="s">
        <v>31</v>
      </c>
      <c r="E53" s="5">
        <f>E28-B28</f>
        <v>0.46173762134735341</v>
      </c>
      <c r="F53" s="4">
        <f>F28-C28</f>
        <v>-1.3079889697360958</v>
      </c>
      <c r="I53" s="5">
        <f t="shared" si="2"/>
        <v>0.46173762134735341</v>
      </c>
      <c r="J53" s="4">
        <f t="shared" si="2"/>
        <v>1.3079889697360958</v>
      </c>
    </row>
    <row r="54" spans="4:10" x14ac:dyDescent="0.3">
      <c r="D54" t="s">
        <v>32</v>
      </c>
      <c r="E54" s="5">
        <f t="shared" ref="E54:F55" si="6">E29-B29</f>
        <v>-0.4908578691537997</v>
      </c>
      <c r="F54" s="4">
        <f t="shared" si="6"/>
        <v>3.7324914756654266</v>
      </c>
      <c r="I54" s="5">
        <f t="shared" si="2"/>
        <v>0.4908578691537997</v>
      </c>
      <c r="J54" s="4">
        <f t="shared" si="2"/>
        <v>3.7324914756654266</v>
      </c>
    </row>
    <row r="55" spans="4:10" x14ac:dyDescent="0.3">
      <c r="D55" t="s">
        <v>33</v>
      </c>
      <c r="E55" s="5">
        <f t="shared" si="6"/>
        <v>0.13431181726852159</v>
      </c>
      <c r="F55" s="4">
        <f t="shared" si="6"/>
        <v>3.9128244173313291</v>
      </c>
      <c r="I55" s="5">
        <f t="shared" si="2"/>
        <v>0.13431181726852159</v>
      </c>
      <c r="J55" s="4">
        <f t="shared" si="2"/>
        <v>3.9128244173313291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0.24194310742061936</v>
      </c>
      <c r="F57" s="5">
        <f>AVERAGE(F38:F55)</f>
        <v>2.054056662212858</v>
      </c>
      <c r="H57" t="s">
        <v>54</v>
      </c>
      <c r="I57" s="5">
        <f>AVERAGE(I37:I55)</f>
        <v>0.40165505765014287</v>
      </c>
      <c r="J57" s="5">
        <f>AVERAGE(J38:J55)</f>
        <v>2.1993887699613128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0.76355638757306277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4.342466927359002</v>
      </c>
      <c r="J65" s="4">
        <f>ABS((C13-F13)/C13)*100</f>
        <v>2.6935881145948266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4.166785609854422</v>
      </c>
      <c r="J66" s="4">
        <f>ABS((C14-F14)/C14)*100</f>
        <v>31.367267037986075</v>
      </c>
    </row>
    <row r="67" spans="4:10" x14ac:dyDescent="0.3">
      <c r="E67" s="5"/>
      <c r="F67" s="5"/>
      <c r="H67" t="s">
        <v>18</v>
      </c>
      <c r="I67" s="4">
        <f t="shared" ref="I67:J81" si="7">ABS((B15-E15)/B15)*100</f>
        <v>3.6688829652918504</v>
      </c>
      <c r="J67" s="4">
        <f t="shared" si="7"/>
        <v>27.304457239207835</v>
      </c>
    </row>
    <row r="68" spans="4:10" x14ac:dyDescent="0.3">
      <c r="E68" s="5"/>
      <c r="F68" s="5"/>
      <c r="H68" t="s">
        <v>20</v>
      </c>
      <c r="I68" s="4">
        <f t="shared" si="7"/>
        <v>6.7901011893431686</v>
      </c>
      <c r="J68" s="4">
        <f t="shared" si="7"/>
        <v>13.617383361951868</v>
      </c>
    </row>
    <row r="69" spans="4:10" x14ac:dyDescent="0.3">
      <c r="E69" s="5"/>
      <c r="F69" s="5"/>
      <c r="H69" t="s">
        <v>19</v>
      </c>
      <c r="I69" s="4">
        <f t="shared" si="7"/>
        <v>3.6028363641816004E-2</v>
      </c>
      <c r="J69" s="4">
        <f t="shared" si="7"/>
        <v>45.069734830444055</v>
      </c>
    </row>
    <row r="70" spans="4:10" x14ac:dyDescent="0.3">
      <c r="E70" s="5"/>
      <c r="F70" s="5"/>
      <c r="H70" t="s">
        <v>21</v>
      </c>
      <c r="I70" s="4">
        <f t="shared" si="7"/>
        <v>2.0827825866202212</v>
      </c>
      <c r="J70" s="4">
        <f t="shared" si="7"/>
        <v>11.886620626934736</v>
      </c>
    </row>
    <row r="71" spans="4:10" x14ac:dyDescent="0.3">
      <c r="H71" t="s">
        <v>22</v>
      </c>
      <c r="I71" s="4">
        <f t="shared" si="7"/>
        <v>1.9907513205275666</v>
      </c>
      <c r="J71" s="4">
        <f t="shared" si="7"/>
        <v>28.237279948861953</v>
      </c>
    </row>
    <row r="72" spans="4:10" x14ac:dyDescent="0.3">
      <c r="E72" s="5"/>
      <c r="F72" s="5"/>
      <c r="H72" t="s">
        <v>23</v>
      </c>
      <c r="I72" s="4">
        <f t="shared" si="7"/>
        <v>0.83497002937774678</v>
      </c>
      <c r="J72" s="4">
        <f t="shared" si="7"/>
        <v>2.9089926742951975</v>
      </c>
    </row>
    <row r="73" spans="4:10" x14ac:dyDescent="0.3">
      <c r="H73" t="s">
        <v>24</v>
      </c>
      <c r="I73" s="4">
        <f t="shared" si="7"/>
        <v>1.184370443711285</v>
      </c>
      <c r="J73" s="4">
        <f t="shared" si="7"/>
        <v>73.659690444872311</v>
      </c>
    </row>
    <row r="74" spans="4:10" x14ac:dyDescent="0.3">
      <c r="H74" t="s">
        <v>25</v>
      </c>
      <c r="I74" s="4">
        <f t="shared" si="7"/>
        <v>0.91173843233468677</v>
      </c>
      <c r="J74" s="4">
        <f t="shared" si="7"/>
        <v>12.903339669014551</v>
      </c>
    </row>
    <row r="75" spans="4:10" x14ac:dyDescent="0.3">
      <c r="H75" t="s">
        <v>26</v>
      </c>
      <c r="I75" s="4">
        <f t="shared" si="7"/>
        <v>1.9211221155269445</v>
      </c>
      <c r="J75" s="4">
        <f t="shared" si="7"/>
        <v>9.3192171904027141</v>
      </c>
    </row>
    <row r="76" spans="4:10" x14ac:dyDescent="0.3">
      <c r="H76" t="s">
        <v>27</v>
      </c>
      <c r="I76" s="4">
        <f t="shared" si="7"/>
        <v>0.22305480606669503</v>
      </c>
      <c r="J76" s="4">
        <f t="shared" si="7"/>
        <v>25.521250496228596</v>
      </c>
    </row>
    <row r="77" spans="4:10" x14ac:dyDescent="0.3">
      <c r="H77" t="s">
        <v>28</v>
      </c>
      <c r="I77" s="4">
        <f t="shared" si="7"/>
        <v>3.1163410592214564</v>
      </c>
      <c r="J77" s="4">
        <f t="shared" si="7"/>
        <v>3.8999952948761476</v>
      </c>
    </row>
    <row r="78" spans="4:10" x14ac:dyDescent="0.3">
      <c r="H78" t="s">
        <v>29</v>
      </c>
      <c r="I78" s="4">
        <f t="shared" si="7"/>
        <v>1.7237174384329184</v>
      </c>
      <c r="J78" s="4">
        <f t="shared" si="7"/>
        <v>43.379572023718119</v>
      </c>
    </row>
    <row r="79" spans="4:10" x14ac:dyDescent="0.3">
      <c r="H79" t="s">
        <v>30</v>
      </c>
      <c r="I79" s="4">
        <f t="shared" si="7"/>
        <v>1.661398098431099</v>
      </c>
      <c r="J79" s="4">
        <f t="shared" si="7"/>
        <v>45.298166378798797</v>
      </c>
    </row>
    <row r="80" spans="4:10" x14ac:dyDescent="0.3">
      <c r="H80" t="s">
        <v>31</v>
      </c>
      <c r="I80" s="4">
        <f t="shared" si="7"/>
        <v>2.3813183153550974</v>
      </c>
      <c r="J80" s="4">
        <f t="shared" si="7"/>
        <v>15.034355973978114</v>
      </c>
    </row>
    <row r="81" spans="8:10" x14ac:dyDescent="0.3">
      <c r="H81" t="s">
        <v>32</v>
      </c>
      <c r="I81" s="4">
        <f t="shared" si="7"/>
        <v>2.9730943013555398</v>
      </c>
      <c r="J81" s="4">
        <f t="shared" si="7"/>
        <v>35.889341112167564</v>
      </c>
    </row>
    <row r="82" spans="8:10" x14ac:dyDescent="0.3">
      <c r="H82" t="s">
        <v>33</v>
      </c>
      <c r="I82" s="4">
        <f t="shared" ref="I82:J82" si="8">ABS((B30-E30)/B30)*100</f>
        <v>0.79805001347903504</v>
      </c>
      <c r="J82" s="4">
        <f t="shared" si="8"/>
        <v>42.53070018838401</v>
      </c>
    </row>
    <row r="84" spans="8:10" x14ac:dyDescent="0.3">
      <c r="H84" t="s">
        <v>77</v>
      </c>
      <c r="I84" s="4">
        <f>AVERAGE(I64:I82)</f>
        <v>2.1879226528159794</v>
      </c>
      <c r="J84" s="4">
        <f>AVERAGE(J65:J82)</f>
        <v>26.140052922595416</v>
      </c>
    </row>
  </sheetData>
  <hyperlinks>
    <hyperlink ref="G1" location="Overview!A1" display="Overview!A1" xr:uid="{6438BDCD-8BA0-4F08-AD18-1B0361585DAA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651CB-700A-4D17-8928-107E7AE4715A}">
  <dimension ref="A1:L84"/>
  <sheetViews>
    <sheetView workbookViewId="0">
      <selection activeCell="G1" sqref="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1</v>
      </c>
      <c r="G4" s="7" t="s">
        <v>63</v>
      </c>
      <c r="H4" s="7"/>
    </row>
    <row r="5" spans="1:12" x14ac:dyDescent="0.3">
      <c r="G5" t="s">
        <v>103</v>
      </c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27.101518648218885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2988.7624030000002</v>
      </c>
      <c r="L12">
        <v>-2942.3582644288199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24.463931726108267</v>
      </c>
      <c r="F13" s="4">
        <f t="shared" si="1"/>
        <v>5.266113332237361</v>
      </c>
      <c r="H13" t="s">
        <v>35</v>
      </c>
      <c r="I13">
        <v>32</v>
      </c>
      <c r="J13" t="s">
        <v>38</v>
      </c>
      <c r="K13">
        <v>1308.0481239999999</v>
      </c>
      <c r="L13">
        <v>-1162.34895728689</v>
      </c>
    </row>
    <row r="14" spans="1:12" x14ac:dyDescent="0.3">
      <c r="A14" s="3" t="s">
        <v>93</v>
      </c>
      <c r="B14">
        <v>22.61</v>
      </c>
      <c r="C14">
        <v>3.21</v>
      </c>
      <c r="E14" s="5">
        <f t="shared" si="0"/>
        <v>23.801592170962913</v>
      </c>
      <c r="F14" s="4">
        <f t="shared" si="1"/>
        <v>7.2123045166622006</v>
      </c>
      <c r="H14" t="s">
        <v>94</v>
      </c>
      <c r="I14">
        <v>96</v>
      </c>
      <c r="J14" t="s">
        <v>44</v>
      </c>
      <c r="K14">
        <v>4033.3436230000002</v>
      </c>
      <c r="L14">
        <v>-3486.9757104097898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18.44583607466318</v>
      </c>
      <c r="F15" s="4">
        <f t="shared" si="1"/>
        <v>13.307517763748844</v>
      </c>
      <c r="H15" t="s">
        <v>34</v>
      </c>
      <c r="I15">
        <v>48</v>
      </c>
      <c r="J15" t="s">
        <v>37</v>
      </c>
      <c r="K15">
        <v>2602.2133020000001</v>
      </c>
      <c r="L15">
        <v>-1743.3764210812701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17.630845683222276</v>
      </c>
      <c r="F16" s="4">
        <f t="shared" si="1"/>
        <v>17.409633090984808</v>
      </c>
      <c r="H16" t="s">
        <v>39</v>
      </c>
      <c r="I16">
        <v>80</v>
      </c>
      <c r="J16" t="s">
        <v>38</v>
      </c>
      <c r="K16">
        <v>4537.5021390000002</v>
      </c>
      <c r="L16">
        <v>-2905.5023754051099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15.480125077088603</v>
      </c>
      <c r="F17" s="4">
        <f t="shared" si="1"/>
        <v>17.50353033917024</v>
      </c>
      <c r="H17" t="s">
        <v>40</v>
      </c>
      <c r="I17">
        <v>64</v>
      </c>
      <c r="J17" t="s">
        <v>38</v>
      </c>
      <c r="K17">
        <v>4134.3335200000001</v>
      </c>
      <c r="L17">
        <v>-2324.3996114552901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18.581796615285288</v>
      </c>
      <c r="F18" s="4">
        <f t="shared" si="1"/>
        <v>13.134546617212537</v>
      </c>
      <c r="H18" t="s">
        <v>41</v>
      </c>
      <c r="I18">
        <v>96</v>
      </c>
      <c r="J18" t="s">
        <v>42</v>
      </c>
      <c r="K18">
        <v>5166.3465050000004</v>
      </c>
      <c r="L18">
        <v>-3486.75916676099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15.256659379782425</v>
      </c>
      <c r="F19" s="4">
        <f t="shared" si="1"/>
        <v>19.709827164959794</v>
      </c>
      <c r="H19" t="s">
        <v>40</v>
      </c>
      <c r="I19">
        <v>36</v>
      </c>
      <c r="J19" t="s">
        <v>37</v>
      </c>
      <c r="K19">
        <v>2359.6253350000002</v>
      </c>
      <c r="L19">
        <v>-1307.4445294150901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13.3936470784121</v>
      </c>
      <c r="F20" s="4">
        <f t="shared" si="1"/>
        <v>19.57732415351601</v>
      </c>
      <c r="H20" t="s">
        <v>40</v>
      </c>
      <c r="I20">
        <v>192</v>
      </c>
      <c r="J20" t="s">
        <v>43</v>
      </c>
      <c r="K20">
        <v>14335.154485999999</v>
      </c>
      <c r="L20">
        <v>-6973.0471800188197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18.478304575888401</v>
      </c>
      <c r="F21" s="4">
        <f t="shared" si="1"/>
        <v>14.42490839758258</v>
      </c>
      <c r="H21" t="s">
        <v>34</v>
      </c>
      <c r="I21">
        <v>72</v>
      </c>
      <c r="J21" t="s">
        <v>42</v>
      </c>
      <c r="K21">
        <v>3896.4613720000002</v>
      </c>
      <c r="L21">
        <v>-2615.0339890239402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17.002408918563656</v>
      </c>
      <c r="F22" s="4">
        <f t="shared" si="1"/>
        <v>15.630685868258857</v>
      </c>
      <c r="H22" t="s">
        <v>34</v>
      </c>
      <c r="I22">
        <v>64</v>
      </c>
      <c r="J22" t="s">
        <v>44</v>
      </c>
      <c r="K22">
        <v>3764.1724949999998</v>
      </c>
      <c r="L22">
        <v>-2324.4452645000301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15.117986681795932</v>
      </c>
      <c r="F23" s="4">
        <f t="shared" si="1"/>
        <v>19.620720986471134</v>
      </c>
      <c r="H23" t="s">
        <v>40</v>
      </c>
      <c r="I23">
        <v>64</v>
      </c>
      <c r="J23" t="s">
        <v>38</v>
      </c>
      <c r="K23">
        <v>4233.3679309999998</v>
      </c>
      <c r="L23">
        <v>-2324.3480021514501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16.136059121423369</v>
      </c>
      <c r="F24" s="4">
        <f t="shared" si="1"/>
        <v>17.259004183163764</v>
      </c>
      <c r="H24" t="s">
        <v>45</v>
      </c>
      <c r="I24">
        <v>128</v>
      </c>
      <c r="J24" t="s">
        <v>42</v>
      </c>
      <c r="K24">
        <v>7932.5440639999997</v>
      </c>
      <c r="L24">
        <v>-4648.8111442032596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14.674133133191969</v>
      </c>
      <c r="F25" s="4">
        <f t="shared" si="1"/>
        <v>19.829120192139037</v>
      </c>
      <c r="H25" t="s">
        <v>40</v>
      </c>
      <c r="I25">
        <v>34</v>
      </c>
      <c r="J25" t="s">
        <v>37</v>
      </c>
      <c r="K25">
        <v>2317.002285</v>
      </c>
      <c r="L25">
        <v>-1234.8071773905899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17.477263526577534</v>
      </c>
      <c r="F26" s="4">
        <f t="shared" si="1"/>
        <v>15.00963242235331</v>
      </c>
      <c r="H26" t="s">
        <v>40</v>
      </c>
      <c r="I26">
        <v>96</v>
      </c>
      <c r="J26" t="s">
        <v>38</v>
      </c>
      <c r="K26">
        <v>5492.8507460000001</v>
      </c>
      <c r="L26">
        <v>-3486.6906052406798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18.092731061240301</v>
      </c>
      <c r="F27" s="4">
        <f t="shared" si="1"/>
        <v>13.377226532096923</v>
      </c>
      <c r="H27" t="s">
        <v>40</v>
      </c>
      <c r="I27">
        <v>96</v>
      </c>
      <c r="J27" t="s">
        <v>44</v>
      </c>
      <c r="K27">
        <v>5305.998286</v>
      </c>
      <c r="L27">
        <v>-3486.7502932983102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19.87250938518557</v>
      </c>
      <c r="F28" s="4">
        <f t="shared" si="1"/>
        <v>10.759846343550223</v>
      </c>
      <c r="H28" t="s">
        <v>41</v>
      </c>
      <c r="I28">
        <v>168</v>
      </c>
      <c r="J28" t="s">
        <v>44</v>
      </c>
      <c r="K28">
        <v>8453.8895790000006</v>
      </c>
      <c r="L28">
        <v>-6101.98049373497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16.136875600186578</v>
      </c>
      <c r="F29" s="4">
        <f t="shared" si="1"/>
        <v>17.556262660896287</v>
      </c>
      <c r="H29" t="s">
        <v>40</v>
      </c>
      <c r="I29">
        <v>72</v>
      </c>
      <c r="J29" t="s">
        <v>37</v>
      </c>
      <c r="K29">
        <v>4461.830269</v>
      </c>
      <c r="L29">
        <v>-2614.9481167901199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16.7345419863953</v>
      </c>
      <c r="F30" s="4">
        <f t="shared" si="1"/>
        <v>17.557136866161297</v>
      </c>
      <c r="H30" t="s">
        <v>40</v>
      </c>
      <c r="I30">
        <v>64</v>
      </c>
      <c r="J30" t="s">
        <v>44</v>
      </c>
      <c r="K30">
        <v>3824.4249559999998</v>
      </c>
      <c r="L30">
        <v>-2324.3983047257602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0.58151864821888566</v>
      </c>
      <c r="F37" s="5"/>
      <c r="I37" s="5">
        <f t="shared" ref="I37:J55" si="2">ABS(E37)</f>
        <v>0.58151864821888566</v>
      </c>
      <c r="J37" s="5"/>
    </row>
    <row r="38" spans="4:10" x14ac:dyDescent="0.3">
      <c r="D38" s="3" t="s">
        <v>11</v>
      </c>
      <c r="E38" s="5">
        <f>E13-B13</f>
        <v>1.0939317261082664</v>
      </c>
      <c r="F38" s="4">
        <f>F13-C13</f>
        <v>2.4661133322373612</v>
      </c>
      <c r="I38" s="5">
        <f t="shared" si="2"/>
        <v>1.0939317261082664</v>
      </c>
      <c r="J38" s="4">
        <f t="shared" si="2"/>
        <v>2.4661133322373612</v>
      </c>
    </row>
    <row r="39" spans="4:10" x14ac:dyDescent="0.3">
      <c r="D39" s="3" t="s">
        <v>93</v>
      </c>
      <c r="E39" s="5">
        <f>E14-B14</f>
        <v>1.1915921709629131</v>
      </c>
      <c r="F39" s="4">
        <f>F14-C14</f>
        <v>4.0023045166622007</v>
      </c>
      <c r="I39" s="5">
        <f t="shared" si="2"/>
        <v>1.1915921709629131</v>
      </c>
      <c r="J39" s="4">
        <f t="shared" si="2"/>
        <v>4.0023045166622007</v>
      </c>
    </row>
    <row r="40" spans="4:10" x14ac:dyDescent="0.3">
      <c r="D40" t="s">
        <v>18</v>
      </c>
      <c r="E40" s="5">
        <f t="shared" ref="E40:F52" si="3">E15-B15</f>
        <v>0.64583607466317972</v>
      </c>
      <c r="F40" s="4">
        <f t="shared" si="3"/>
        <v>6.1075177637488443</v>
      </c>
      <c r="I40" s="5">
        <f t="shared" si="2"/>
        <v>0.64583607466317972</v>
      </c>
      <c r="J40" s="4">
        <f t="shared" si="2"/>
        <v>6.1075177637488443</v>
      </c>
    </row>
    <row r="41" spans="4:10" x14ac:dyDescent="0.3">
      <c r="D41" t="s">
        <v>20</v>
      </c>
      <c r="E41" s="5">
        <f t="shared" si="3"/>
        <v>0.34084568322227682</v>
      </c>
      <c r="F41" s="4">
        <f t="shared" si="3"/>
        <v>6.5096330909848081</v>
      </c>
      <c r="I41" s="5">
        <f t="shared" si="2"/>
        <v>0.34084568322227682</v>
      </c>
      <c r="J41" s="4">
        <f t="shared" si="2"/>
        <v>6.5096330909848081</v>
      </c>
    </row>
    <row r="42" spans="4:10" x14ac:dyDescent="0.3">
      <c r="D42" t="s">
        <v>19</v>
      </c>
      <c r="E42" s="5">
        <f t="shared" si="3"/>
        <v>-0.11987492291139645</v>
      </c>
      <c r="F42" s="4">
        <f t="shared" si="3"/>
        <v>8.2035303391702392</v>
      </c>
      <c r="I42" s="5">
        <f t="shared" si="2"/>
        <v>0.11987492291139645</v>
      </c>
      <c r="J42" s="4">
        <f t="shared" si="2"/>
        <v>8.2035303391702392</v>
      </c>
    </row>
    <row r="43" spans="4:10" x14ac:dyDescent="0.3">
      <c r="D43" t="s">
        <v>21</v>
      </c>
      <c r="E43" s="5">
        <f t="shared" si="3"/>
        <v>0.30179661528528712</v>
      </c>
      <c r="F43" s="4">
        <f t="shared" si="3"/>
        <v>4.3345466172125366</v>
      </c>
      <c r="I43" s="5">
        <f t="shared" si="2"/>
        <v>0.30179661528528712</v>
      </c>
      <c r="J43" s="4">
        <f t="shared" si="2"/>
        <v>4.3345466172125366</v>
      </c>
    </row>
    <row r="44" spans="4:10" x14ac:dyDescent="0.3">
      <c r="D44" t="s">
        <v>22</v>
      </c>
      <c r="E44" s="5">
        <f t="shared" si="3"/>
        <v>-0.14334062021757532</v>
      </c>
      <c r="F44" s="4">
        <f t="shared" si="3"/>
        <v>8.3098271649597937</v>
      </c>
      <c r="I44" s="5">
        <f t="shared" si="2"/>
        <v>0.14334062021757532</v>
      </c>
      <c r="J44" s="4">
        <f t="shared" si="2"/>
        <v>8.3098271649597937</v>
      </c>
    </row>
    <row r="45" spans="4:10" x14ac:dyDescent="0.3">
      <c r="D45" t="s">
        <v>23</v>
      </c>
      <c r="E45" s="5">
        <f t="shared" si="3"/>
        <v>-5.6352921587899729E-2</v>
      </c>
      <c r="F45" s="4">
        <f t="shared" si="3"/>
        <v>5.97732415351601</v>
      </c>
      <c r="I45" s="5">
        <f t="shared" si="2"/>
        <v>5.6352921587899729E-2</v>
      </c>
      <c r="J45" s="4">
        <f t="shared" si="2"/>
        <v>5.97732415351601</v>
      </c>
    </row>
    <row r="46" spans="4:10" x14ac:dyDescent="0.3">
      <c r="D46" t="s">
        <v>24</v>
      </c>
      <c r="E46" s="5">
        <f t="shared" si="3"/>
        <v>4.8304575888401757E-2</v>
      </c>
      <c r="F46" s="4">
        <f t="shared" si="3"/>
        <v>7.8249083975825808</v>
      </c>
      <c r="I46" s="5">
        <f t="shared" si="2"/>
        <v>4.8304575888401757E-2</v>
      </c>
      <c r="J46" s="4">
        <f t="shared" si="2"/>
        <v>7.8249083975825808</v>
      </c>
    </row>
    <row r="47" spans="4:10" x14ac:dyDescent="0.3">
      <c r="D47" t="s">
        <v>25</v>
      </c>
      <c r="E47" s="5">
        <f t="shared" si="3"/>
        <v>-2.7591081436344922E-2</v>
      </c>
      <c r="F47" s="4">
        <f t="shared" si="3"/>
        <v>5.6306858682588565</v>
      </c>
      <c r="I47" s="5">
        <f t="shared" si="2"/>
        <v>2.7591081436344922E-2</v>
      </c>
      <c r="J47" s="4">
        <f t="shared" si="2"/>
        <v>5.6306858682588565</v>
      </c>
    </row>
    <row r="48" spans="4:10" x14ac:dyDescent="0.3">
      <c r="D48" t="s">
        <v>26</v>
      </c>
      <c r="E48" s="5">
        <f t="shared" si="3"/>
        <v>-0.24201331820406757</v>
      </c>
      <c r="F48" s="4">
        <f t="shared" si="3"/>
        <v>5.2207209864711341</v>
      </c>
      <c r="I48" s="5">
        <f t="shared" si="2"/>
        <v>0.24201331820406757</v>
      </c>
      <c r="J48" s="4">
        <f t="shared" si="2"/>
        <v>5.2207209864711341</v>
      </c>
    </row>
    <row r="49" spans="4:10" x14ac:dyDescent="0.3">
      <c r="D49" t="s">
        <v>27</v>
      </c>
      <c r="E49" s="5">
        <f t="shared" si="3"/>
        <v>-0.12394087857663294</v>
      </c>
      <c r="F49" s="4">
        <f t="shared" si="3"/>
        <v>7.1590041831637645</v>
      </c>
      <c r="I49" s="5">
        <f t="shared" si="2"/>
        <v>0.12394087857663294</v>
      </c>
      <c r="J49" s="4">
        <f t="shared" si="2"/>
        <v>7.1590041831637645</v>
      </c>
    </row>
    <row r="50" spans="4:10" x14ac:dyDescent="0.3">
      <c r="D50" t="s">
        <v>28</v>
      </c>
      <c r="E50" s="5">
        <f t="shared" si="3"/>
        <v>0.47413313319196959</v>
      </c>
      <c r="F50" s="4">
        <f t="shared" si="3"/>
        <v>5.9291201921390364</v>
      </c>
      <c r="I50" s="5">
        <f t="shared" si="2"/>
        <v>0.47413313319196959</v>
      </c>
      <c r="J50" s="4">
        <f t="shared" si="2"/>
        <v>5.9291201921390364</v>
      </c>
    </row>
    <row r="51" spans="4:10" x14ac:dyDescent="0.3">
      <c r="D51" t="s">
        <v>29</v>
      </c>
      <c r="E51" s="5">
        <f t="shared" si="3"/>
        <v>-0.32273647342246647</v>
      </c>
      <c r="F51" s="4">
        <f t="shared" si="3"/>
        <v>6.8096324223533102</v>
      </c>
      <c r="I51" s="5">
        <f t="shared" si="2"/>
        <v>0.32273647342246647</v>
      </c>
      <c r="J51" s="4">
        <f t="shared" si="2"/>
        <v>6.8096324223533102</v>
      </c>
    </row>
    <row r="52" spans="4:10" x14ac:dyDescent="0.3">
      <c r="D52" t="s">
        <v>30</v>
      </c>
      <c r="E52" s="5">
        <f t="shared" si="3"/>
        <v>0.12273106124030164</v>
      </c>
      <c r="F52" s="4">
        <f t="shared" si="3"/>
        <v>6.5772265320969234</v>
      </c>
      <c r="I52" s="5">
        <f t="shared" si="2"/>
        <v>0.12273106124030164</v>
      </c>
      <c r="J52" s="4">
        <f t="shared" si="2"/>
        <v>6.5772265320969234</v>
      </c>
    </row>
    <row r="53" spans="4:10" x14ac:dyDescent="0.3">
      <c r="D53" t="s">
        <v>31</v>
      </c>
      <c r="E53" s="5">
        <f>E28-B28</f>
        <v>0.48250938518556907</v>
      </c>
      <c r="F53" s="4">
        <f>F28-C28</f>
        <v>2.0598463435502232</v>
      </c>
      <c r="I53" s="5">
        <f t="shared" si="2"/>
        <v>0.48250938518556907</v>
      </c>
      <c r="J53" s="4">
        <f t="shared" si="2"/>
        <v>2.0598463435502232</v>
      </c>
    </row>
    <row r="54" spans="4:10" x14ac:dyDescent="0.3">
      <c r="D54" t="s">
        <v>32</v>
      </c>
      <c r="E54" s="5">
        <f t="shared" ref="E54:F55" si="4">E29-B29</f>
        <v>-0.37312439981342393</v>
      </c>
      <c r="F54" s="4">
        <f t="shared" si="4"/>
        <v>7.1562626608962869</v>
      </c>
      <c r="I54" s="5">
        <f t="shared" si="2"/>
        <v>0.37312439981342393</v>
      </c>
      <c r="J54" s="4">
        <f t="shared" si="2"/>
        <v>7.1562626608962869</v>
      </c>
    </row>
    <row r="55" spans="4:10" x14ac:dyDescent="0.3">
      <c r="D55" t="s">
        <v>33</v>
      </c>
      <c r="E55" s="5">
        <f t="shared" si="4"/>
        <v>-9.5458013604698522E-2</v>
      </c>
      <c r="F55" s="4">
        <f t="shared" si="4"/>
        <v>8.3571368661612979</v>
      </c>
      <c r="I55" s="5">
        <f t="shared" si="2"/>
        <v>9.5458013604698522E-2</v>
      </c>
      <c r="J55" s="4">
        <f t="shared" si="2"/>
        <v>8.3571368661612979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0.19888244443118658</v>
      </c>
      <c r="F57" s="5">
        <f>AVERAGE(F38:F55)</f>
        <v>6.0352967461758453</v>
      </c>
      <c r="H57" t="s">
        <v>54</v>
      </c>
      <c r="I57" s="5">
        <f>AVERAGE(I37:I55)</f>
        <v>0.35724377388113454</v>
      </c>
      <c r="J57" s="5">
        <f>AVERAGE(J38:J55)</f>
        <v>6.0352967461758453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2.1927550837816203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4.6809230898941649</v>
      </c>
      <c r="J65" s="4">
        <f>ABS((C13-F13)/C13)*100</f>
        <v>88.075476151334328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5.2701997831177048</v>
      </c>
      <c r="J66" s="4">
        <f>ABS((C14-F14)/C14)*100</f>
        <v>124.68238369664178</v>
      </c>
    </row>
    <row r="67" spans="4:10" x14ac:dyDescent="0.3">
      <c r="E67" s="5"/>
      <c r="F67" s="5"/>
      <c r="H67" t="s">
        <v>18</v>
      </c>
      <c r="I67" s="4">
        <f t="shared" ref="I67:J82" si="5">ABS((B15-E15)/B15)*100</f>
        <v>3.6282925542875266</v>
      </c>
      <c r="J67" s="4">
        <f t="shared" si="5"/>
        <v>84.826635607622833</v>
      </c>
    </row>
    <row r="68" spans="4:10" x14ac:dyDescent="0.3">
      <c r="E68" s="5"/>
      <c r="F68" s="5"/>
      <c r="H68" t="s">
        <v>20</v>
      </c>
      <c r="I68" s="4">
        <f t="shared" si="5"/>
        <v>1.9713457676245045</v>
      </c>
      <c r="J68" s="4">
        <f t="shared" si="5"/>
        <v>59.721404504447783</v>
      </c>
    </row>
    <row r="69" spans="4:10" x14ac:dyDescent="0.3">
      <c r="E69" s="5"/>
      <c r="F69" s="5"/>
      <c r="H69" t="s">
        <v>19</v>
      </c>
      <c r="I69" s="4">
        <f t="shared" si="5"/>
        <v>0.76842899302177214</v>
      </c>
      <c r="J69" s="4">
        <f t="shared" si="5"/>
        <v>88.210003646991808</v>
      </c>
    </row>
    <row r="70" spans="4:10" x14ac:dyDescent="0.3">
      <c r="E70" s="5"/>
      <c r="F70" s="5"/>
      <c r="H70" t="s">
        <v>21</v>
      </c>
      <c r="I70" s="4">
        <f t="shared" si="5"/>
        <v>1.6509661667685291</v>
      </c>
      <c r="J70" s="4">
        <f t="shared" si="5"/>
        <v>49.256211559233364</v>
      </c>
    </row>
    <row r="71" spans="4:10" x14ac:dyDescent="0.3">
      <c r="H71" t="s">
        <v>22</v>
      </c>
      <c r="I71" s="4">
        <f t="shared" si="5"/>
        <v>0.93078324816607338</v>
      </c>
      <c r="J71" s="4">
        <f t="shared" si="5"/>
        <v>72.893220745261345</v>
      </c>
    </row>
    <row r="72" spans="4:10" x14ac:dyDescent="0.3">
      <c r="E72" s="5"/>
      <c r="F72" s="5"/>
      <c r="H72" t="s">
        <v>23</v>
      </c>
      <c r="I72" s="4">
        <f t="shared" si="5"/>
        <v>0.41898082964981209</v>
      </c>
      <c r="J72" s="4">
        <f t="shared" si="5"/>
        <v>43.950912893500075</v>
      </c>
    </row>
    <row r="73" spans="4:10" x14ac:dyDescent="0.3">
      <c r="H73" t="s">
        <v>24</v>
      </c>
      <c r="I73" s="4">
        <f t="shared" si="5"/>
        <v>0.26209753601954294</v>
      </c>
      <c r="J73" s="4">
        <f t="shared" si="5"/>
        <v>118.55921814519061</v>
      </c>
    </row>
    <row r="74" spans="4:10" x14ac:dyDescent="0.3">
      <c r="H74" t="s">
        <v>25</v>
      </c>
      <c r="I74" s="4">
        <f t="shared" si="5"/>
        <v>0.16201457097090383</v>
      </c>
      <c r="J74" s="4">
        <f t="shared" si="5"/>
        <v>56.306858682588569</v>
      </c>
    </row>
    <row r="75" spans="4:10" x14ac:dyDescent="0.3">
      <c r="H75" t="s">
        <v>26</v>
      </c>
      <c r="I75" s="4">
        <f t="shared" si="5"/>
        <v>1.575607540391065</v>
      </c>
      <c r="J75" s="4">
        <f t="shared" si="5"/>
        <v>36.255006850493984</v>
      </c>
    </row>
    <row r="76" spans="4:10" x14ac:dyDescent="0.3">
      <c r="H76" t="s">
        <v>27</v>
      </c>
      <c r="I76" s="4">
        <f t="shared" si="5"/>
        <v>0.76224402568654936</v>
      </c>
      <c r="J76" s="4">
        <f t="shared" si="5"/>
        <v>70.881229536274901</v>
      </c>
    </row>
    <row r="77" spans="4:10" x14ac:dyDescent="0.3">
      <c r="H77" t="s">
        <v>28</v>
      </c>
      <c r="I77" s="4">
        <f t="shared" si="5"/>
        <v>3.3389657267040116</v>
      </c>
      <c r="J77" s="4">
        <f t="shared" si="5"/>
        <v>42.65554095064055</v>
      </c>
    </row>
    <row r="78" spans="4:10" x14ac:dyDescent="0.3">
      <c r="H78" t="s">
        <v>29</v>
      </c>
      <c r="I78" s="4">
        <f t="shared" si="5"/>
        <v>1.8131262551823961</v>
      </c>
      <c r="J78" s="4">
        <f t="shared" si="5"/>
        <v>83.044297833576962</v>
      </c>
    </row>
    <row r="79" spans="4:10" x14ac:dyDescent="0.3">
      <c r="H79" t="s">
        <v>30</v>
      </c>
      <c r="I79" s="4">
        <f t="shared" si="5"/>
        <v>0.68297752498776654</v>
      </c>
      <c r="J79" s="4">
        <f t="shared" si="5"/>
        <v>96.723919589660639</v>
      </c>
    </row>
    <row r="80" spans="4:10" x14ac:dyDescent="0.3">
      <c r="H80" t="s">
        <v>31</v>
      </c>
      <c r="I80" s="4">
        <f t="shared" si="5"/>
        <v>2.4884444826486285</v>
      </c>
      <c r="J80" s="4">
        <f t="shared" si="5"/>
        <v>23.676394753450843</v>
      </c>
    </row>
    <row r="81" spans="8:10" x14ac:dyDescent="0.3">
      <c r="H81" t="s">
        <v>32</v>
      </c>
      <c r="I81" s="4">
        <f t="shared" si="5"/>
        <v>2.2599903077736156</v>
      </c>
      <c r="J81" s="4">
        <f t="shared" si="5"/>
        <v>68.810217893233528</v>
      </c>
    </row>
    <row r="82" spans="8:10" x14ac:dyDescent="0.3">
      <c r="H82" t="s">
        <v>33</v>
      </c>
      <c r="I82" s="4">
        <f t="shared" si="5"/>
        <v>0.5671896233196585</v>
      </c>
      <c r="J82" s="4">
        <f t="shared" si="5"/>
        <v>90.838444197405423</v>
      </c>
    </row>
    <row r="84" spans="8:10" x14ac:dyDescent="0.3">
      <c r="H84" t="s">
        <v>77</v>
      </c>
      <c r="I84" s="4">
        <f>AVERAGE(I64:I82)</f>
        <v>1.8644912163155705</v>
      </c>
      <c r="J84" s="4">
        <f>AVERAGE(J65:J82)</f>
        <v>72.187076513197184</v>
      </c>
    </row>
  </sheetData>
  <hyperlinks>
    <hyperlink ref="G1" location="Overview!A1" display="Overview!A1" xr:uid="{A4428EB2-9D5E-49B7-AC44-E9D99D4BCE37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57B5B-1BBF-4DF0-8B71-2F79F5698A42}">
  <dimension ref="A1:L84"/>
  <sheetViews>
    <sheetView workbookViewId="0">
      <selection activeCell="F1" sqref="F1: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1</v>
      </c>
      <c r="G4" s="7" t="s">
        <v>65</v>
      </c>
      <c r="H4" s="7"/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26.041491340383825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3110.4209409999999</v>
      </c>
      <c r="L12">
        <v>-2946.3242695256199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23.601922510824444</v>
      </c>
      <c r="F13" s="4">
        <f t="shared" si="1"/>
        <v>2.2411333741947694</v>
      </c>
      <c r="H13" t="s">
        <v>35</v>
      </c>
      <c r="I13">
        <v>32</v>
      </c>
      <c r="J13" t="s">
        <v>38</v>
      </c>
      <c r="K13">
        <v>1355.8217549999999</v>
      </c>
      <c r="L13">
        <v>-1163.95264304578</v>
      </c>
    </row>
    <row r="14" spans="1:12" x14ac:dyDescent="0.3">
      <c r="A14" s="3" t="s">
        <v>93</v>
      </c>
      <c r="B14">
        <v>22.61</v>
      </c>
      <c r="C14">
        <v>3.21</v>
      </c>
      <c r="E14" s="5">
        <f t="shared" si="0"/>
        <v>22.91710180911593</v>
      </c>
      <c r="F14" s="4">
        <f t="shared" si="1"/>
        <v>3.1999602392122046</v>
      </c>
      <c r="H14" t="s">
        <v>94</v>
      </c>
      <c r="I14">
        <v>96</v>
      </c>
      <c r="J14" t="s">
        <v>44</v>
      </c>
      <c r="K14">
        <v>4189.0113680000004</v>
      </c>
      <c r="L14">
        <v>-3491.82287014036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17.988598293489364</v>
      </c>
      <c r="F15" s="4">
        <f t="shared" si="1"/>
        <v>9.6022819613133805</v>
      </c>
      <c r="H15" t="s">
        <v>34</v>
      </c>
      <c r="I15">
        <v>48</v>
      </c>
      <c r="J15" t="s">
        <v>37</v>
      </c>
      <c r="K15">
        <v>2668.3568789999999</v>
      </c>
      <c r="L15">
        <v>-1745.7943863171099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17.668445694954602</v>
      </c>
      <c r="F16" s="4">
        <f t="shared" si="1"/>
        <v>12.8225262345565</v>
      </c>
      <c r="H16" t="s">
        <v>39</v>
      </c>
      <c r="I16">
        <v>80</v>
      </c>
      <c r="J16" t="s">
        <v>38</v>
      </c>
      <c r="K16">
        <v>4527.8459339999999</v>
      </c>
      <c r="L16">
        <v>-2909.5591884219002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15.385998719048294</v>
      </c>
      <c r="F17" s="4">
        <f t="shared" si="1"/>
        <v>13.253440435385189</v>
      </c>
      <c r="H17" t="s">
        <v>40</v>
      </c>
      <c r="I17">
        <v>64</v>
      </c>
      <c r="J17" t="s">
        <v>38</v>
      </c>
      <c r="K17">
        <v>4159.6259799999998</v>
      </c>
      <c r="L17">
        <v>-2327.6368466376898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18.280079731431627</v>
      </c>
      <c r="F18" s="4">
        <f t="shared" si="1"/>
        <v>9.4120065736548693</v>
      </c>
      <c r="H18" t="s">
        <v>41</v>
      </c>
      <c r="I18">
        <v>96</v>
      </c>
      <c r="J18" t="s">
        <v>42</v>
      </c>
      <c r="K18">
        <v>5251.6182319999998</v>
      </c>
      <c r="L18">
        <v>-3491.5957299530901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15.196549672363551</v>
      </c>
      <c r="F19" s="4">
        <f t="shared" si="1"/>
        <v>15.003747063011033</v>
      </c>
      <c r="H19" t="s">
        <v>40</v>
      </c>
      <c r="I19">
        <v>36</v>
      </c>
      <c r="J19" t="s">
        <v>37</v>
      </c>
      <c r="K19">
        <v>2368.958795</v>
      </c>
      <c r="L19">
        <v>-1309.2717265953099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13.345475107753128</v>
      </c>
      <c r="F20" s="4">
        <f t="shared" si="1"/>
        <v>15.759493712700193</v>
      </c>
      <c r="H20" t="s">
        <v>40</v>
      </c>
      <c r="I20">
        <v>192</v>
      </c>
      <c r="J20" t="s">
        <v>43</v>
      </c>
      <c r="K20">
        <v>14386.898814</v>
      </c>
      <c r="L20">
        <v>-6982.72727488893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18.338245653956697</v>
      </c>
      <c r="F21" s="4">
        <f t="shared" si="1"/>
        <v>10.455219586831264</v>
      </c>
      <c r="H21" t="s">
        <v>34</v>
      </c>
      <c r="I21">
        <v>72</v>
      </c>
      <c r="J21" t="s">
        <v>42</v>
      </c>
      <c r="K21">
        <v>3926.2207170000001</v>
      </c>
      <c r="L21">
        <v>-2618.6681890659402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16.880651230731026</v>
      </c>
      <c r="F22" s="4">
        <f t="shared" si="1"/>
        <v>12.131419932453753</v>
      </c>
      <c r="H22" t="s">
        <v>34</v>
      </c>
      <c r="I22">
        <v>64</v>
      </c>
      <c r="J22" t="s">
        <v>44</v>
      </c>
      <c r="K22">
        <v>3791.3229249999999</v>
      </c>
      <c r="L22">
        <v>-2327.6641973616902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15.027058562223226</v>
      </c>
      <c r="F23" s="4">
        <f t="shared" si="1"/>
        <v>15.796820581040816</v>
      </c>
      <c r="H23" t="s">
        <v>40</v>
      </c>
      <c r="I23">
        <v>64</v>
      </c>
      <c r="J23" t="s">
        <v>38</v>
      </c>
      <c r="K23">
        <v>4258.9838680000003</v>
      </c>
      <c r="L23">
        <v>-2327.5748484048499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16.061165300153462</v>
      </c>
      <c r="F24" s="4">
        <f t="shared" si="1"/>
        <v>12.684670940849035</v>
      </c>
      <c r="H24" t="s">
        <v>45</v>
      </c>
      <c r="I24">
        <v>128</v>
      </c>
      <c r="J24" t="s">
        <v>42</v>
      </c>
      <c r="K24">
        <v>7969.5338170000005</v>
      </c>
      <c r="L24">
        <v>-4655.3014222828697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14.555152330555536</v>
      </c>
      <c r="F25" s="4">
        <f t="shared" si="1"/>
        <v>15.947838864120937</v>
      </c>
      <c r="H25" t="s">
        <v>40</v>
      </c>
      <c r="I25">
        <v>34</v>
      </c>
      <c r="J25" t="s">
        <v>37</v>
      </c>
      <c r="K25">
        <v>2335.9425740000001</v>
      </c>
      <c r="L25">
        <v>-1236.5221825408801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17.399607232358587</v>
      </c>
      <c r="F26" s="4">
        <f t="shared" si="1"/>
        <v>10.297623529275953</v>
      </c>
      <c r="H26" t="s">
        <v>40</v>
      </c>
      <c r="I26">
        <v>96</v>
      </c>
      <c r="J26" t="s">
        <v>38</v>
      </c>
      <c r="K26">
        <v>5517.365922</v>
      </c>
      <c r="L26">
        <v>-3491.5633478377099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17.906967395083303</v>
      </c>
      <c r="F27" s="4">
        <f t="shared" si="1"/>
        <v>9.4682855608919887</v>
      </c>
      <c r="H27" t="s">
        <v>40</v>
      </c>
      <c r="I27">
        <v>96</v>
      </c>
      <c r="J27" t="s">
        <v>44</v>
      </c>
      <c r="K27">
        <v>5361.0417600000001</v>
      </c>
      <c r="L27">
        <v>-3491.5936721417002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19.402294778004368</v>
      </c>
      <c r="F28" s="4">
        <f t="shared" si="1"/>
        <v>7.4063651955430521</v>
      </c>
      <c r="H28" t="s">
        <v>41</v>
      </c>
      <c r="I28">
        <v>168</v>
      </c>
      <c r="J28" t="s">
        <v>44</v>
      </c>
      <c r="K28">
        <v>8658.7695899999999</v>
      </c>
      <c r="L28">
        <v>-6110.4208640454799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16.101562829563139</v>
      </c>
      <c r="F29" s="4">
        <f t="shared" si="1"/>
        <v>13.246752488888223</v>
      </c>
      <c r="H29" t="s">
        <v>40</v>
      </c>
      <c r="I29">
        <v>72</v>
      </c>
      <c r="J29" t="s">
        <v>37</v>
      </c>
      <c r="K29">
        <v>4471.6156289999999</v>
      </c>
      <c r="L29">
        <v>-2618.5916358733198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16.639894662145235</v>
      </c>
      <c r="F30" s="4">
        <f t="shared" si="1"/>
        <v>13.236498702873703</v>
      </c>
      <c r="H30" t="s">
        <v>40</v>
      </c>
      <c r="I30">
        <v>64</v>
      </c>
      <c r="J30" t="s">
        <v>44</v>
      </c>
      <c r="K30">
        <v>3846.1781940000001</v>
      </c>
      <c r="L30">
        <v>-2327.6372596146798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-0.47850865961617473</v>
      </c>
      <c r="F37" s="5"/>
      <c r="I37" s="5">
        <f t="shared" ref="I37:J55" si="2">ABS(E37)</f>
        <v>0.47850865961617473</v>
      </c>
      <c r="J37" s="5"/>
    </row>
    <row r="38" spans="4:10" x14ac:dyDescent="0.3">
      <c r="D38" s="3" t="s">
        <v>11</v>
      </c>
      <c r="E38" s="5">
        <f>E13-B13</f>
        <v>0.23192251082444315</v>
      </c>
      <c r="F38" s="4">
        <f>F13-C13</f>
        <v>-0.55886662580523039</v>
      </c>
      <c r="I38" s="5">
        <f t="shared" si="2"/>
        <v>0.23192251082444315</v>
      </c>
      <c r="J38" s="4">
        <f t="shared" si="2"/>
        <v>0.55886662580523039</v>
      </c>
    </row>
    <row r="39" spans="4:10" x14ac:dyDescent="0.3">
      <c r="D39" s="3" t="s">
        <v>93</v>
      </c>
      <c r="E39" s="5">
        <f>E14-B14</f>
        <v>0.30710180911593099</v>
      </c>
      <c r="F39" s="4">
        <f>F14-C14</f>
        <v>-1.0039760787795338E-2</v>
      </c>
      <c r="I39" s="5">
        <f t="shared" ref="I39" si="3">ABS(E39)</f>
        <v>0.30710180911593099</v>
      </c>
      <c r="J39" s="4">
        <f t="shared" ref="J39" si="4">ABS(F39)</f>
        <v>1.0039760787795338E-2</v>
      </c>
    </row>
    <row r="40" spans="4:10" x14ac:dyDescent="0.3">
      <c r="D40" t="s">
        <v>18</v>
      </c>
      <c r="E40" s="5">
        <f t="shared" ref="E40:F52" si="5">E15-B15</f>
        <v>0.1885982934893633</v>
      </c>
      <c r="F40" s="4">
        <f t="shared" si="5"/>
        <v>2.4022819613133803</v>
      </c>
      <c r="I40" s="5">
        <f t="shared" si="2"/>
        <v>0.1885982934893633</v>
      </c>
      <c r="J40" s="4">
        <f t="shared" si="2"/>
        <v>2.4022819613133803</v>
      </c>
    </row>
    <row r="41" spans="4:10" x14ac:dyDescent="0.3">
      <c r="D41" t="s">
        <v>20</v>
      </c>
      <c r="E41" s="5">
        <f t="shared" si="5"/>
        <v>0.37844569495460334</v>
      </c>
      <c r="F41" s="4">
        <f t="shared" si="5"/>
        <v>1.9225262345565</v>
      </c>
      <c r="I41" s="5">
        <f t="shared" si="2"/>
        <v>0.37844569495460334</v>
      </c>
      <c r="J41" s="4">
        <f t="shared" si="2"/>
        <v>1.9225262345565</v>
      </c>
    </row>
    <row r="42" spans="4:10" x14ac:dyDescent="0.3">
      <c r="D42" t="s">
        <v>19</v>
      </c>
      <c r="E42" s="5">
        <f t="shared" si="5"/>
        <v>-0.21400128095170601</v>
      </c>
      <c r="F42" s="4">
        <f t="shared" si="5"/>
        <v>3.953440435385188</v>
      </c>
      <c r="I42" s="5">
        <f t="shared" si="2"/>
        <v>0.21400128095170601</v>
      </c>
      <c r="J42" s="4">
        <f t="shared" si="2"/>
        <v>3.953440435385188</v>
      </c>
    </row>
    <row r="43" spans="4:10" x14ac:dyDescent="0.3">
      <c r="D43" t="s">
        <v>21</v>
      </c>
      <c r="E43" s="5">
        <f t="shared" si="5"/>
        <v>7.9731431625873483E-5</v>
      </c>
      <c r="F43" s="4">
        <f t="shared" si="5"/>
        <v>0.61200657365486855</v>
      </c>
      <c r="I43" s="5">
        <f t="shared" si="2"/>
        <v>7.9731431625873483E-5</v>
      </c>
      <c r="J43" s="4">
        <f t="shared" si="2"/>
        <v>0.61200657365486855</v>
      </c>
    </row>
    <row r="44" spans="4:10" x14ac:dyDescent="0.3">
      <c r="D44" t="s">
        <v>22</v>
      </c>
      <c r="E44" s="5">
        <f t="shared" si="5"/>
        <v>-0.20345032763644966</v>
      </c>
      <c r="F44" s="4">
        <f t="shared" si="5"/>
        <v>3.6037470630110331</v>
      </c>
      <c r="I44" s="5">
        <f t="shared" si="2"/>
        <v>0.20345032763644966</v>
      </c>
      <c r="J44" s="4">
        <f t="shared" si="2"/>
        <v>3.6037470630110331</v>
      </c>
    </row>
    <row r="45" spans="4:10" x14ac:dyDescent="0.3">
      <c r="D45" t="s">
        <v>23</v>
      </c>
      <c r="E45" s="5">
        <f t="shared" si="5"/>
        <v>-0.10452489224687156</v>
      </c>
      <c r="F45" s="4">
        <f t="shared" si="5"/>
        <v>2.1594937127001934</v>
      </c>
      <c r="I45" s="5">
        <f t="shared" si="2"/>
        <v>0.10452489224687156</v>
      </c>
      <c r="J45" s="4">
        <f t="shared" si="2"/>
        <v>2.1594937127001934</v>
      </c>
    </row>
    <row r="46" spans="4:10" x14ac:dyDescent="0.3">
      <c r="D46" t="s">
        <v>24</v>
      </c>
      <c r="E46" s="5">
        <f t="shared" si="5"/>
        <v>-9.1754346043302348E-2</v>
      </c>
      <c r="F46" s="4">
        <f t="shared" si="5"/>
        <v>3.8552195868312644</v>
      </c>
      <c r="I46" s="5">
        <f t="shared" si="2"/>
        <v>9.1754346043302348E-2</v>
      </c>
      <c r="J46" s="4">
        <f t="shared" si="2"/>
        <v>3.8552195868312644</v>
      </c>
    </row>
    <row r="47" spans="4:10" x14ac:dyDescent="0.3">
      <c r="D47" t="s">
        <v>25</v>
      </c>
      <c r="E47" s="5">
        <f t="shared" si="5"/>
        <v>-0.14934876926897545</v>
      </c>
      <c r="F47" s="4">
        <f t="shared" si="5"/>
        <v>2.1314199324537526</v>
      </c>
      <c r="I47" s="5">
        <f t="shared" si="2"/>
        <v>0.14934876926897545</v>
      </c>
      <c r="J47" s="4">
        <f t="shared" si="2"/>
        <v>2.1314199324537526</v>
      </c>
    </row>
    <row r="48" spans="4:10" x14ac:dyDescent="0.3">
      <c r="D48" t="s">
        <v>26</v>
      </c>
      <c r="E48" s="5">
        <f t="shared" si="5"/>
        <v>-0.33294143777677299</v>
      </c>
      <c r="F48" s="4">
        <f t="shared" si="5"/>
        <v>1.3968205810408154</v>
      </c>
      <c r="I48" s="5">
        <f t="shared" si="2"/>
        <v>0.33294143777677299</v>
      </c>
      <c r="J48" s="4">
        <f t="shared" si="2"/>
        <v>1.3968205810408154</v>
      </c>
    </row>
    <row r="49" spans="4:10" x14ac:dyDescent="0.3">
      <c r="D49" t="s">
        <v>27</v>
      </c>
      <c r="E49" s="5">
        <f t="shared" si="5"/>
        <v>-0.19883469984653956</v>
      </c>
      <c r="F49" s="4">
        <f t="shared" si="5"/>
        <v>2.5846709408490351</v>
      </c>
      <c r="I49" s="5">
        <f t="shared" si="2"/>
        <v>0.19883469984653956</v>
      </c>
      <c r="J49" s="4">
        <f t="shared" si="2"/>
        <v>2.5846709408490351</v>
      </c>
    </row>
    <row r="50" spans="4:10" x14ac:dyDescent="0.3">
      <c r="D50" t="s">
        <v>28</v>
      </c>
      <c r="E50" s="5">
        <f t="shared" si="5"/>
        <v>0.35515233055553708</v>
      </c>
      <c r="F50" s="4">
        <f t="shared" si="5"/>
        <v>2.0478388641209371</v>
      </c>
      <c r="I50" s="5">
        <f t="shared" si="2"/>
        <v>0.35515233055553708</v>
      </c>
      <c r="J50" s="4">
        <f t="shared" si="2"/>
        <v>2.0478388641209371</v>
      </c>
    </row>
    <row r="51" spans="4:10" x14ac:dyDescent="0.3">
      <c r="D51" t="s">
        <v>29</v>
      </c>
      <c r="E51" s="5">
        <f t="shared" si="5"/>
        <v>-0.40039276764141363</v>
      </c>
      <c r="F51" s="4">
        <f t="shared" si="5"/>
        <v>2.0976235292759533</v>
      </c>
      <c r="I51" s="5">
        <f t="shared" si="2"/>
        <v>0.40039276764141363</v>
      </c>
      <c r="J51" s="4">
        <f t="shared" si="2"/>
        <v>2.0976235292759533</v>
      </c>
    </row>
    <row r="52" spans="4:10" x14ac:dyDescent="0.3">
      <c r="D52" t="s">
        <v>30</v>
      </c>
      <c r="E52" s="5">
        <f t="shared" si="5"/>
        <v>-6.3032604916696044E-2</v>
      </c>
      <c r="F52" s="4">
        <f t="shared" si="5"/>
        <v>2.6682855608919889</v>
      </c>
      <c r="I52" s="5">
        <f t="shared" si="2"/>
        <v>6.3032604916696044E-2</v>
      </c>
      <c r="J52" s="4">
        <f t="shared" si="2"/>
        <v>2.6682855608919889</v>
      </c>
    </row>
    <row r="53" spans="4:10" x14ac:dyDescent="0.3">
      <c r="D53" t="s">
        <v>31</v>
      </c>
      <c r="E53" s="5">
        <f>E28-B28</f>
        <v>1.2294778004367402E-2</v>
      </c>
      <c r="F53" s="4">
        <f>F28-C28</f>
        <v>-1.2936348044569472</v>
      </c>
      <c r="I53" s="5">
        <f t="shared" si="2"/>
        <v>1.2294778004367402E-2</v>
      </c>
      <c r="J53" s="4">
        <f t="shared" si="2"/>
        <v>1.2936348044569472</v>
      </c>
    </row>
    <row r="54" spans="4:10" x14ac:dyDescent="0.3">
      <c r="D54" t="s">
        <v>32</v>
      </c>
      <c r="E54" s="5">
        <f t="shared" ref="E54:F55" si="6">E29-B29</f>
        <v>-0.40843717043686212</v>
      </c>
      <c r="F54" s="4">
        <f t="shared" si="6"/>
        <v>2.8467524888882227</v>
      </c>
      <c r="I54" s="5">
        <f t="shared" si="2"/>
        <v>0.40843717043686212</v>
      </c>
      <c r="J54" s="4">
        <f t="shared" si="2"/>
        <v>2.8467524888882227</v>
      </c>
    </row>
    <row r="55" spans="4:10" x14ac:dyDescent="0.3">
      <c r="D55" t="s">
        <v>33</v>
      </c>
      <c r="E55" s="5">
        <f t="shared" si="6"/>
        <v>-0.19010533785476369</v>
      </c>
      <c r="F55" s="4">
        <f t="shared" si="6"/>
        <v>4.036498702873704</v>
      </c>
      <c r="I55" s="5">
        <f t="shared" si="2"/>
        <v>0.19010533785476369</v>
      </c>
      <c r="J55" s="4">
        <f t="shared" si="2"/>
        <v>4.036498702873704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-7.1670376097929298E-2</v>
      </c>
      <c r="F57" s="5">
        <f>AVERAGE(F38:F55)</f>
        <v>2.0253380542664932</v>
      </c>
      <c r="H57" t="s">
        <v>54</v>
      </c>
      <c r="I57" s="5">
        <f>AVERAGE(I37:I55)</f>
        <v>0.22678565487433677</v>
      </c>
      <c r="J57" s="5">
        <f>AVERAGE(J38:J55)</f>
        <v>2.2322870754942676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1.8043312956869333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0.99239414131126713</v>
      </c>
      <c r="J65" s="4">
        <f>ABS((C13-F13)/C13)*100</f>
        <v>19.959522350186802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1.3582565639802344</v>
      </c>
      <c r="J66" s="4">
        <f>ABS((C14-F14)/C14)*100</f>
        <v>0.31276513357617874</v>
      </c>
    </row>
    <row r="67" spans="4:10" x14ac:dyDescent="0.3">
      <c r="E67" s="5"/>
      <c r="F67" s="5"/>
      <c r="H67" t="s">
        <v>18</v>
      </c>
      <c r="I67" s="4">
        <f t="shared" ref="I67:J81" si="7">ABS((B15-E15)/B15)*100</f>
        <v>1.0595409746593443</v>
      </c>
      <c r="J67" s="4">
        <f t="shared" si="7"/>
        <v>33.365027240463611</v>
      </c>
    </row>
    <row r="68" spans="4:10" x14ac:dyDescent="0.3">
      <c r="E68" s="5"/>
      <c r="F68" s="5"/>
      <c r="H68" t="s">
        <v>20</v>
      </c>
      <c r="I68" s="4">
        <f t="shared" si="7"/>
        <v>2.1888125792631774</v>
      </c>
      <c r="J68" s="4">
        <f t="shared" si="7"/>
        <v>17.637855362903668</v>
      </c>
    </row>
    <row r="69" spans="4:10" x14ac:dyDescent="0.3">
      <c r="E69" s="5"/>
      <c r="F69" s="5"/>
      <c r="H69" t="s">
        <v>19</v>
      </c>
      <c r="I69" s="4">
        <f t="shared" si="7"/>
        <v>1.3718030830237566</v>
      </c>
      <c r="J69" s="4">
        <f t="shared" si="7"/>
        <v>42.510112208442877</v>
      </c>
    </row>
    <row r="70" spans="4:10" x14ac:dyDescent="0.3">
      <c r="E70" s="5"/>
      <c r="F70" s="5"/>
      <c r="H70" t="s">
        <v>21</v>
      </c>
      <c r="I70" s="4">
        <f t="shared" si="7"/>
        <v>4.3616756906932969E-4</v>
      </c>
      <c r="J70" s="4">
        <f t="shared" si="7"/>
        <v>6.9546201551689597</v>
      </c>
    </row>
    <row r="71" spans="4:10" x14ac:dyDescent="0.3">
      <c r="H71" t="s">
        <v>22</v>
      </c>
      <c r="I71" s="4">
        <f t="shared" si="7"/>
        <v>1.3211060236133094</v>
      </c>
      <c r="J71" s="4">
        <f t="shared" si="7"/>
        <v>31.611816342202044</v>
      </c>
    </row>
    <row r="72" spans="4:10" x14ac:dyDescent="0.3">
      <c r="E72" s="5"/>
      <c r="F72" s="5"/>
      <c r="H72" t="s">
        <v>23</v>
      </c>
      <c r="I72" s="4">
        <f t="shared" si="7"/>
        <v>0.77713674532990007</v>
      </c>
      <c r="J72" s="4">
        <f t="shared" si="7"/>
        <v>15.878630240442599</v>
      </c>
    </row>
    <row r="73" spans="4:10" x14ac:dyDescent="0.3">
      <c r="H73" t="s">
        <v>24</v>
      </c>
      <c r="I73" s="4">
        <f t="shared" si="7"/>
        <v>0.49785320696311636</v>
      </c>
      <c r="J73" s="4">
        <f t="shared" si="7"/>
        <v>58.412417982291885</v>
      </c>
    </row>
    <row r="74" spans="4:10" x14ac:dyDescent="0.3">
      <c r="H74" t="s">
        <v>25</v>
      </c>
      <c r="I74" s="4">
        <f t="shared" si="7"/>
        <v>0.87697456998811174</v>
      </c>
      <c r="J74" s="4">
        <f t="shared" si="7"/>
        <v>21.314199324537526</v>
      </c>
    </row>
    <row r="75" spans="4:10" x14ac:dyDescent="0.3">
      <c r="H75" t="s">
        <v>26</v>
      </c>
      <c r="I75" s="4">
        <f t="shared" si="7"/>
        <v>2.1675874855258659</v>
      </c>
      <c r="J75" s="4">
        <f t="shared" si="7"/>
        <v>9.7001429238945516</v>
      </c>
    </row>
    <row r="76" spans="4:10" x14ac:dyDescent="0.3">
      <c r="H76" t="s">
        <v>27</v>
      </c>
      <c r="I76" s="4">
        <f t="shared" si="7"/>
        <v>1.2228456325125434</v>
      </c>
      <c r="J76" s="4">
        <f t="shared" si="7"/>
        <v>25.590801394544904</v>
      </c>
    </row>
    <row r="77" spans="4:10" x14ac:dyDescent="0.3">
      <c r="H77" t="s">
        <v>28</v>
      </c>
      <c r="I77" s="4">
        <f t="shared" si="7"/>
        <v>2.5010727503911063</v>
      </c>
      <c r="J77" s="4">
        <f t="shared" si="7"/>
        <v>14.732653698711779</v>
      </c>
    </row>
    <row r="78" spans="4:10" x14ac:dyDescent="0.3">
      <c r="H78" t="s">
        <v>29</v>
      </c>
      <c r="I78" s="4">
        <f t="shared" si="7"/>
        <v>2.2493975710191778</v>
      </c>
      <c r="J78" s="4">
        <f t="shared" si="7"/>
        <v>25.580774747267725</v>
      </c>
    </row>
    <row r="79" spans="4:10" x14ac:dyDescent="0.3">
      <c r="H79" t="s">
        <v>30</v>
      </c>
      <c r="I79" s="4">
        <f t="shared" si="7"/>
        <v>0.35076574800609933</v>
      </c>
      <c r="J79" s="4">
        <f t="shared" si="7"/>
        <v>39.239493542529246</v>
      </c>
    </row>
    <row r="80" spans="4:10" x14ac:dyDescent="0.3">
      <c r="H80" t="s">
        <v>31</v>
      </c>
      <c r="I80" s="4">
        <f t="shared" si="7"/>
        <v>6.3407828800244467E-2</v>
      </c>
      <c r="J80" s="4">
        <f t="shared" si="7"/>
        <v>14.869365568470657</v>
      </c>
    </row>
    <row r="81" spans="8:10" x14ac:dyDescent="0.3">
      <c r="H81" t="s">
        <v>32</v>
      </c>
      <c r="I81" s="4">
        <f t="shared" si="7"/>
        <v>2.4738774708471354</v>
      </c>
      <c r="J81" s="4">
        <f t="shared" si="7"/>
        <v>27.372620085463677</v>
      </c>
    </row>
    <row r="82" spans="8:10" x14ac:dyDescent="0.3">
      <c r="H82" t="s">
        <v>33</v>
      </c>
      <c r="I82" s="4">
        <f t="shared" ref="I82:J82" si="8">ABS((B30-E30)/B30)*100</f>
        <v>1.1295623164275919</v>
      </c>
      <c r="J82" s="4">
        <f t="shared" si="8"/>
        <v>43.874985900801136</v>
      </c>
    </row>
    <row r="84" spans="8:10" x14ac:dyDescent="0.3">
      <c r="H84" t="s">
        <v>77</v>
      </c>
      <c r="I84" s="4">
        <f>AVERAGE(I64:I82)</f>
        <v>1.2845874818377887</v>
      </c>
      <c r="J84" s="4">
        <f>AVERAGE(J65:J82)</f>
        <v>24.939878011216656</v>
      </c>
    </row>
  </sheetData>
  <hyperlinks>
    <hyperlink ref="G1" location="Overview!A1" display="Overview!A1" xr:uid="{CEE06DAA-EF2A-4D8D-9E93-A61C0605C8DD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B6CD1-9B2D-481D-8C93-EC02B267EC74}">
  <dimension ref="A1:L84"/>
  <sheetViews>
    <sheetView workbookViewId="0">
      <selection activeCell="F1" sqref="F1: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1</v>
      </c>
      <c r="G4" s="7" t="s">
        <v>65</v>
      </c>
      <c r="H4" s="7"/>
    </row>
    <row r="5" spans="1:12" x14ac:dyDescent="0.3">
      <c r="G5" t="s">
        <v>103</v>
      </c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25.992171818883634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3116.3228899999999</v>
      </c>
      <c r="L12">
        <v>-2946.2635851199102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23.550712345019939</v>
      </c>
      <c r="F13" s="4">
        <f t="shared" si="1"/>
        <v>1.9159904678536122</v>
      </c>
      <c r="H13" t="s">
        <v>35</v>
      </c>
      <c r="I13">
        <v>32</v>
      </c>
      <c r="J13" t="s">
        <v>38</v>
      </c>
      <c r="K13">
        <v>1358.7699399999999</v>
      </c>
      <c r="L13">
        <v>-1163.9326318523499</v>
      </c>
    </row>
    <row r="14" spans="1:12" x14ac:dyDescent="0.3">
      <c r="A14" s="3" t="s">
        <v>93</v>
      </c>
      <c r="B14">
        <v>22.61</v>
      </c>
      <c r="C14">
        <v>3.21</v>
      </c>
      <c r="E14" s="5">
        <f t="shared" si="0"/>
        <v>22.799822155402232</v>
      </c>
      <c r="F14" s="4">
        <f t="shared" si="1"/>
        <v>2.7817434472360474</v>
      </c>
      <c r="H14" t="s">
        <v>94</v>
      </c>
      <c r="I14">
        <v>96</v>
      </c>
      <c r="J14" t="s">
        <v>44</v>
      </c>
      <c r="K14">
        <v>4210.5591590000004</v>
      </c>
      <c r="L14">
        <v>-3491.76623975745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17.968304340137266</v>
      </c>
      <c r="F15" s="4">
        <f t="shared" si="1"/>
        <v>8.6071572441007014</v>
      </c>
      <c r="H15" t="s">
        <v>34</v>
      </c>
      <c r="I15">
        <v>48</v>
      </c>
      <c r="J15" t="s">
        <v>37</v>
      </c>
      <c r="K15">
        <v>2671.3706029999998</v>
      </c>
      <c r="L15">
        <v>-1745.77661829217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17.655017793825955</v>
      </c>
      <c r="F16" s="4">
        <f t="shared" si="1"/>
        <v>11.658495568497191</v>
      </c>
      <c r="H16" t="s">
        <v>39</v>
      </c>
      <c r="I16">
        <v>80</v>
      </c>
      <c r="J16" t="s">
        <v>38</v>
      </c>
      <c r="K16">
        <v>4531.2896840000003</v>
      </c>
      <c r="L16">
        <v>-2909.5347216775399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15.378061746353467</v>
      </c>
      <c r="F17" s="4">
        <f t="shared" si="1"/>
        <v>12.034700347579603</v>
      </c>
      <c r="H17" t="s">
        <v>40</v>
      </c>
      <c r="I17">
        <v>64</v>
      </c>
      <c r="J17" t="s">
        <v>38</v>
      </c>
      <c r="K17">
        <v>4161.7728589999997</v>
      </c>
      <c r="L17">
        <v>-2327.6186068562401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18.206034531773334</v>
      </c>
      <c r="F18" s="4">
        <f t="shared" si="1"/>
        <v>8.4815371839700937</v>
      </c>
      <c r="H18" t="s">
        <v>41</v>
      </c>
      <c r="I18">
        <v>96</v>
      </c>
      <c r="J18" t="s">
        <v>42</v>
      </c>
      <c r="K18">
        <v>5272.9769260000003</v>
      </c>
      <c r="L18">
        <v>-3491.55782981537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15.188611904168074</v>
      </c>
      <c r="F19" s="4">
        <f t="shared" si="1"/>
        <v>13.634627135528177</v>
      </c>
      <c r="H19" t="s">
        <v>40</v>
      </c>
      <c r="I19">
        <v>36</v>
      </c>
      <c r="J19" t="s">
        <v>37</v>
      </c>
      <c r="K19">
        <v>2370.1968440000001</v>
      </c>
      <c r="L19">
        <v>-1309.26352867797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13.336920612105297</v>
      </c>
      <c r="F20" s="4">
        <f t="shared" si="1"/>
        <v>14.345440891421765</v>
      </c>
      <c r="H20" t="s">
        <v>40</v>
      </c>
      <c r="I20">
        <v>192</v>
      </c>
      <c r="J20" t="s">
        <v>43</v>
      </c>
      <c r="K20">
        <v>14396.126781000001</v>
      </c>
      <c r="L20">
        <v>-6982.6868385580901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18.32515378640856</v>
      </c>
      <c r="F21" s="4">
        <f t="shared" si="1"/>
        <v>9.4091919664708996</v>
      </c>
      <c r="H21" t="s">
        <v>34</v>
      </c>
      <c r="I21">
        <v>72</v>
      </c>
      <c r="J21" t="s">
        <v>42</v>
      </c>
      <c r="K21">
        <v>3929.0256899999999</v>
      </c>
      <c r="L21">
        <v>-2618.64293295682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16.911849440970823</v>
      </c>
      <c r="F22" s="4">
        <f t="shared" si="1"/>
        <v>10.987281178826882</v>
      </c>
      <c r="H22" t="s">
        <v>34</v>
      </c>
      <c r="I22">
        <v>64</v>
      </c>
      <c r="J22" t="s">
        <v>44</v>
      </c>
      <c r="K22">
        <v>3784.328865</v>
      </c>
      <c r="L22">
        <v>-2327.6441390747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15.02018680602106</v>
      </c>
      <c r="F23" s="4">
        <f t="shared" si="1"/>
        <v>14.530123248599031</v>
      </c>
      <c r="H23" t="s">
        <v>40</v>
      </c>
      <c r="I23">
        <v>64</v>
      </c>
      <c r="J23" t="s">
        <v>38</v>
      </c>
      <c r="K23">
        <v>4260.9323590000004</v>
      </c>
      <c r="L23">
        <v>-2327.5577776442501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16.053494308583637</v>
      </c>
      <c r="F24" s="4">
        <f t="shared" si="1"/>
        <v>11.427099610628803</v>
      </c>
      <c r="H24" t="s">
        <v>45</v>
      </c>
      <c r="I24">
        <v>128</v>
      </c>
      <c r="J24" t="s">
        <v>42</v>
      </c>
      <c r="K24">
        <v>7973.3419739999999</v>
      </c>
      <c r="L24">
        <v>-4655.2668358450801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14.547945869515223</v>
      </c>
      <c r="F25" s="4">
        <f t="shared" si="1"/>
        <v>14.588206841042645</v>
      </c>
      <c r="H25" t="s">
        <v>40</v>
      </c>
      <c r="I25">
        <v>34</v>
      </c>
      <c r="J25" t="s">
        <v>37</v>
      </c>
      <c r="K25">
        <v>2337.0997050000001</v>
      </c>
      <c r="L25">
        <v>-1236.51431719582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17.3843797462571</v>
      </c>
      <c r="F26" s="4">
        <f t="shared" si="1"/>
        <v>9.268859415117026</v>
      </c>
      <c r="H26" t="s">
        <v>40</v>
      </c>
      <c r="I26">
        <v>96</v>
      </c>
      <c r="J26" t="s">
        <v>38</v>
      </c>
      <c r="K26">
        <v>5522.1987440000003</v>
      </c>
      <c r="L26">
        <v>-3491.5290417945798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17.889691650309871</v>
      </c>
      <c r="F27" s="4">
        <f t="shared" si="1"/>
        <v>8.4419711775388375</v>
      </c>
      <c r="H27" t="s">
        <v>40</v>
      </c>
      <c r="I27">
        <v>96</v>
      </c>
      <c r="J27" t="s">
        <v>44</v>
      </c>
      <c r="K27">
        <v>5366.2188189999997</v>
      </c>
      <c r="L27">
        <v>-3491.5592765254601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19.36714111710651</v>
      </c>
      <c r="F28" s="4">
        <f t="shared" si="1"/>
        <v>6.5678020178457936</v>
      </c>
      <c r="H28" t="s">
        <v>41</v>
      </c>
      <c r="I28">
        <v>168</v>
      </c>
      <c r="J28" t="s">
        <v>44</v>
      </c>
      <c r="K28">
        <v>8674.4862850000009</v>
      </c>
      <c r="L28">
        <v>-6110.3486579259497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16.27087566143728</v>
      </c>
      <c r="F29" s="4">
        <f t="shared" si="1"/>
        <v>11.7996602898279</v>
      </c>
      <c r="H29" t="s">
        <v>40</v>
      </c>
      <c r="I29">
        <v>72</v>
      </c>
      <c r="J29" t="s">
        <v>37</v>
      </c>
      <c r="K29">
        <v>4425.084519</v>
      </c>
      <c r="L29">
        <v>-2618.5773782997799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16.602607963963738</v>
      </c>
      <c r="F30" s="4">
        <f t="shared" si="1"/>
        <v>12.040513567358726</v>
      </c>
      <c r="H30" t="s">
        <v>40</v>
      </c>
      <c r="I30">
        <v>64</v>
      </c>
      <c r="J30" t="s">
        <v>44</v>
      </c>
      <c r="K30">
        <v>3854.8160710000002</v>
      </c>
      <c r="L30">
        <v>-2327.6184651513699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-0.52782818111636587</v>
      </c>
      <c r="F37" s="5"/>
      <c r="I37" s="5">
        <f t="shared" ref="I37:J55" si="2">ABS(E37)</f>
        <v>0.52782818111636587</v>
      </c>
      <c r="J37" s="5"/>
    </row>
    <row r="38" spans="4:10" x14ac:dyDescent="0.3">
      <c r="D38" s="3" t="s">
        <v>11</v>
      </c>
      <c r="E38" s="5">
        <f>E13-B13</f>
        <v>0.18071234501993771</v>
      </c>
      <c r="F38" s="4">
        <f>F13-C13</f>
        <v>-0.88400953214638767</v>
      </c>
      <c r="I38" s="5">
        <f t="shared" si="2"/>
        <v>0.18071234501993771</v>
      </c>
      <c r="J38" s="4">
        <f t="shared" si="2"/>
        <v>0.88400953214638767</v>
      </c>
    </row>
    <row r="39" spans="4:10" x14ac:dyDescent="0.3">
      <c r="D39" s="3" t="s">
        <v>93</v>
      </c>
      <c r="E39" s="5">
        <f>E14-B14</f>
        <v>0.1898221554022328</v>
      </c>
      <c r="F39" s="4">
        <f>F14-C14</f>
        <v>-0.42825655276395258</v>
      </c>
      <c r="I39" s="5">
        <f t="shared" si="2"/>
        <v>0.1898221554022328</v>
      </c>
      <c r="J39" s="4">
        <f t="shared" si="2"/>
        <v>0.42825655276395258</v>
      </c>
    </row>
    <row r="40" spans="4:10" x14ac:dyDescent="0.3">
      <c r="D40" t="s">
        <v>18</v>
      </c>
      <c r="E40" s="5">
        <f t="shared" ref="E40:F52" si="3">E15-B15</f>
        <v>0.16830434013726503</v>
      </c>
      <c r="F40" s="4">
        <f t="shared" si="3"/>
        <v>1.4071572441007012</v>
      </c>
      <c r="I40" s="5">
        <f t="shared" si="2"/>
        <v>0.16830434013726503</v>
      </c>
      <c r="J40" s="4">
        <f t="shared" si="2"/>
        <v>1.4071572441007012</v>
      </c>
    </row>
    <row r="41" spans="4:10" x14ac:dyDescent="0.3">
      <c r="D41" t="s">
        <v>20</v>
      </c>
      <c r="E41" s="5">
        <f t="shared" si="3"/>
        <v>0.36501779382595601</v>
      </c>
      <c r="F41" s="4">
        <f t="shared" si="3"/>
        <v>0.75849556849719058</v>
      </c>
      <c r="I41" s="5">
        <f t="shared" si="2"/>
        <v>0.36501779382595601</v>
      </c>
      <c r="J41" s="4">
        <f t="shared" si="2"/>
        <v>0.75849556849719058</v>
      </c>
    </row>
    <row r="42" spans="4:10" x14ac:dyDescent="0.3">
      <c r="D42" t="s">
        <v>19</v>
      </c>
      <c r="E42" s="5">
        <f t="shared" si="3"/>
        <v>-0.22193825364653286</v>
      </c>
      <c r="F42" s="4">
        <f t="shared" si="3"/>
        <v>2.7347003475796026</v>
      </c>
      <c r="I42" s="5">
        <f t="shared" si="2"/>
        <v>0.22193825364653286</v>
      </c>
      <c r="J42" s="4">
        <f t="shared" si="2"/>
        <v>2.7347003475796026</v>
      </c>
    </row>
    <row r="43" spans="4:10" x14ac:dyDescent="0.3">
      <c r="D43" t="s">
        <v>21</v>
      </c>
      <c r="E43" s="5">
        <f t="shared" si="3"/>
        <v>-7.3965468226667497E-2</v>
      </c>
      <c r="F43" s="4">
        <f t="shared" si="3"/>
        <v>-0.318462816029907</v>
      </c>
      <c r="I43" s="5">
        <f t="shared" si="2"/>
        <v>7.3965468226667497E-2</v>
      </c>
      <c r="J43" s="4">
        <f t="shared" si="2"/>
        <v>0.318462816029907</v>
      </c>
    </row>
    <row r="44" spans="4:10" x14ac:dyDescent="0.3">
      <c r="D44" t="s">
        <v>22</v>
      </c>
      <c r="E44" s="5">
        <f t="shared" si="3"/>
        <v>-0.21138809583192675</v>
      </c>
      <c r="F44" s="4">
        <f t="shared" si="3"/>
        <v>2.2346271355281768</v>
      </c>
      <c r="I44" s="5">
        <f t="shared" si="2"/>
        <v>0.21138809583192675</v>
      </c>
      <c r="J44" s="4">
        <f t="shared" si="2"/>
        <v>2.2346271355281768</v>
      </c>
    </row>
    <row r="45" spans="4:10" x14ac:dyDescent="0.3">
      <c r="D45" t="s">
        <v>23</v>
      </c>
      <c r="E45" s="5">
        <f t="shared" si="3"/>
        <v>-0.11307938789470207</v>
      </c>
      <c r="F45" s="4">
        <f t="shared" si="3"/>
        <v>0.74544089142176517</v>
      </c>
      <c r="I45" s="5">
        <f t="shared" si="2"/>
        <v>0.11307938789470207</v>
      </c>
      <c r="J45" s="4">
        <f t="shared" si="2"/>
        <v>0.74544089142176517</v>
      </c>
    </row>
    <row r="46" spans="4:10" x14ac:dyDescent="0.3">
      <c r="D46" t="s">
        <v>24</v>
      </c>
      <c r="E46" s="5">
        <f t="shared" si="3"/>
        <v>-0.10484621359143986</v>
      </c>
      <c r="F46" s="4">
        <f t="shared" si="3"/>
        <v>2.8091919664709</v>
      </c>
      <c r="I46" s="5">
        <f t="shared" si="2"/>
        <v>0.10484621359143986</v>
      </c>
      <c r="J46" s="4">
        <f t="shared" si="2"/>
        <v>2.8091919664709</v>
      </c>
    </row>
    <row r="47" spans="4:10" x14ac:dyDescent="0.3">
      <c r="D47" t="s">
        <v>25</v>
      </c>
      <c r="E47" s="5">
        <f t="shared" si="3"/>
        <v>-0.11815055902917848</v>
      </c>
      <c r="F47" s="4">
        <f t="shared" si="3"/>
        <v>0.9872811788268816</v>
      </c>
      <c r="I47" s="5">
        <f t="shared" si="2"/>
        <v>0.11815055902917848</v>
      </c>
      <c r="J47" s="4">
        <f t="shared" si="2"/>
        <v>0.9872811788268816</v>
      </c>
    </row>
    <row r="48" spans="4:10" x14ac:dyDescent="0.3">
      <c r="D48" t="s">
        <v>26</v>
      </c>
      <c r="E48" s="5">
        <f t="shared" si="3"/>
        <v>-0.33981319397893905</v>
      </c>
      <c r="F48" s="4">
        <f t="shared" si="3"/>
        <v>0.13012324859903046</v>
      </c>
      <c r="I48" s="5">
        <f t="shared" si="2"/>
        <v>0.33981319397893905</v>
      </c>
      <c r="J48" s="4">
        <f t="shared" si="2"/>
        <v>0.13012324859903046</v>
      </c>
    </row>
    <row r="49" spans="4:10" x14ac:dyDescent="0.3">
      <c r="D49" t="s">
        <v>27</v>
      </c>
      <c r="E49" s="5">
        <f t="shared" si="3"/>
        <v>-0.2065056914163641</v>
      </c>
      <c r="F49" s="4">
        <f t="shared" si="3"/>
        <v>1.3270996106288031</v>
      </c>
      <c r="I49" s="5">
        <f t="shared" si="2"/>
        <v>0.2065056914163641</v>
      </c>
      <c r="J49" s="4">
        <f t="shared" si="2"/>
        <v>1.3270996106288031</v>
      </c>
    </row>
    <row r="50" spans="4:10" x14ac:dyDescent="0.3">
      <c r="D50" t="s">
        <v>28</v>
      </c>
      <c r="E50" s="5">
        <f t="shared" si="3"/>
        <v>0.34794586951522355</v>
      </c>
      <c r="F50" s="4">
        <f t="shared" si="3"/>
        <v>0.68820684104264451</v>
      </c>
      <c r="I50" s="5">
        <f t="shared" si="2"/>
        <v>0.34794586951522355</v>
      </c>
      <c r="J50" s="4">
        <f t="shared" si="2"/>
        <v>0.68820684104264451</v>
      </c>
    </row>
    <row r="51" spans="4:10" x14ac:dyDescent="0.3">
      <c r="D51" t="s">
        <v>29</v>
      </c>
      <c r="E51" s="5">
        <f t="shared" si="3"/>
        <v>-0.41562025374290101</v>
      </c>
      <c r="F51" s="4">
        <f t="shared" si="3"/>
        <v>1.0688594151170268</v>
      </c>
      <c r="I51" s="5">
        <f t="shared" si="2"/>
        <v>0.41562025374290101</v>
      </c>
      <c r="J51" s="4">
        <f t="shared" si="2"/>
        <v>1.0688594151170268</v>
      </c>
    </row>
    <row r="52" spans="4:10" x14ac:dyDescent="0.3">
      <c r="D52" t="s">
        <v>30</v>
      </c>
      <c r="E52" s="5">
        <f t="shared" si="3"/>
        <v>-8.0308349690128011E-2</v>
      </c>
      <c r="F52" s="4">
        <f t="shared" si="3"/>
        <v>1.6419711775388377</v>
      </c>
      <c r="I52" s="5">
        <f t="shared" si="2"/>
        <v>8.0308349690128011E-2</v>
      </c>
      <c r="J52" s="4">
        <f t="shared" si="2"/>
        <v>1.6419711775388377</v>
      </c>
    </row>
    <row r="53" spans="4:10" x14ac:dyDescent="0.3">
      <c r="D53" t="s">
        <v>31</v>
      </c>
      <c r="E53" s="5">
        <f>E28-B28</f>
        <v>-2.2858882893491028E-2</v>
      </c>
      <c r="F53" s="4">
        <f>F28-C28</f>
        <v>-2.1321979821542056</v>
      </c>
      <c r="I53" s="5">
        <f t="shared" si="2"/>
        <v>2.2858882893491028E-2</v>
      </c>
      <c r="J53" s="4">
        <f t="shared" si="2"/>
        <v>2.1321979821542056</v>
      </c>
    </row>
    <row r="54" spans="4:10" x14ac:dyDescent="0.3">
      <c r="D54" t="s">
        <v>32</v>
      </c>
      <c r="E54" s="5">
        <f t="shared" ref="E54:F55" si="4">E29-B29</f>
        <v>-0.23912433856272131</v>
      </c>
      <c r="F54" s="4">
        <f t="shared" si="4"/>
        <v>1.3996602898278994</v>
      </c>
      <c r="I54" s="5">
        <f t="shared" si="2"/>
        <v>0.23912433856272131</v>
      </c>
      <c r="J54" s="4">
        <f t="shared" si="2"/>
        <v>1.3996602898278994</v>
      </c>
    </row>
    <row r="55" spans="4:10" x14ac:dyDescent="0.3">
      <c r="D55" t="s">
        <v>33</v>
      </c>
      <c r="E55" s="5">
        <f t="shared" si="4"/>
        <v>-0.22739203603626024</v>
      </c>
      <c r="F55" s="4">
        <f t="shared" si="4"/>
        <v>2.8405135673587267</v>
      </c>
      <c r="I55" s="5">
        <f t="shared" si="2"/>
        <v>0.22739203603626024</v>
      </c>
      <c r="J55" s="4">
        <f t="shared" si="2"/>
        <v>2.8405135673587267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-8.6895600092473838E-2</v>
      </c>
      <c r="F57" s="5">
        <f>AVERAGE(F38:F55)</f>
        <v>0.94502231108020729</v>
      </c>
      <c r="H57" t="s">
        <v>54</v>
      </c>
      <c r="I57" s="5">
        <f>AVERAGE(I37:I55)</f>
        <v>0.21866428471359123</v>
      </c>
      <c r="J57" s="5">
        <f>AVERAGE(J38:J55)</f>
        <v>1.3631252980907023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1.9903023420677446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0.77326634582771803</v>
      </c>
      <c r="J65" s="4">
        <f>ABS((C13-F13)/C13)*100</f>
        <v>31.571769005228134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0.83954955949682786</v>
      </c>
      <c r="J66" s="4">
        <f>ABS((C14-F14)/C14)*100</f>
        <v>13.341325631275783</v>
      </c>
    </row>
    <row r="67" spans="4:10" x14ac:dyDescent="0.3">
      <c r="E67" s="5"/>
      <c r="F67" s="5"/>
      <c r="H67" t="s">
        <v>18</v>
      </c>
      <c r="I67" s="4">
        <f t="shared" ref="I67:J82" si="5">ABS((B15-E15)/B15)*100</f>
        <v>0.9455300007711519</v>
      </c>
      <c r="J67" s="4">
        <f t="shared" si="5"/>
        <v>19.54385061250974</v>
      </c>
    </row>
    <row r="68" spans="4:10" x14ac:dyDescent="0.3">
      <c r="E68" s="5"/>
      <c r="F68" s="5"/>
      <c r="H68" t="s">
        <v>20</v>
      </c>
      <c r="I68" s="4">
        <f t="shared" si="5"/>
        <v>2.111149761862094</v>
      </c>
      <c r="J68" s="4">
        <f t="shared" si="5"/>
        <v>6.9586749403411972</v>
      </c>
    </row>
    <row r="69" spans="4:10" x14ac:dyDescent="0.3">
      <c r="E69" s="5"/>
      <c r="F69" s="5"/>
      <c r="H69" t="s">
        <v>19</v>
      </c>
      <c r="I69" s="4">
        <f t="shared" si="5"/>
        <v>1.4226811131188004</v>
      </c>
      <c r="J69" s="4">
        <f t="shared" si="5"/>
        <v>29.405380081501097</v>
      </c>
    </row>
    <row r="70" spans="4:10" x14ac:dyDescent="0.3">
      <c r="E70" s="5"/>
      <c r="F70" s="5"/>
      <c r="H70" t="s">
        <v>21</v>
      </c>
      <c r="I70" s="4">
        <f t="shared" si="5"/>
        <v>0.40462509970824667</v>
      </c>
      <c r="J70" s="4">
        <f t="shared" si="5"/>
        <v>3.6188956367034883</v>
      </c>
    </row>
    <row r="71" spans="4:10" x14ac:dyDescent="0.3">
      <c r="H71" t="s">
        <v>22</v>
      </c>
      <c r="I71" s="4">
        <f t="shared" si="5"/>
        <v>1.3726499729345893</v>
      </c>
      <c r="J71" s="4">
        <f t="shared" si="5"/>
        <v>19.601992416913831</v>
      </c>
    </row>
    <row r="72" spans="4:10" x14ac:dyDescent="0.3">
      <c r="E72" s="5"/>
      <c r="F72" s="5"/>
      <c r="H72" t="s">
        <v>23</v>
      </c>
      <c r="I72" s="4">
        <f t="shared" si="5"/>
        <v>0.84073894345503397</v>
      </c>
      <c r="J72" s="4">
        <f t="shared" si="5"/>
        <v>5.4811830251600382</v>
      </c>
    </row>
    <row r="73" spans="4:10" x14ac:dyDescent="0.3">
      <c r="H73" t="s">
        <v>24</v>
      </c>
      <c r="I73" s="4">
        <f t="shared" si="5"/>
        <v>0.5688888420588164</v>
      </c>
      <c r="J73" s="4">
        <f t="shared" si="5"/>
        <v>42.563514643498486</v>
      </c>
    </row>
    <row r="74" spans="4:10" x14ac:dyDescent="0.3">
      <c r="H74" t="s">
        <v>25</v>
      </c>
      <c r="I74" s="4">
        <f t="shared" si="5"/>
        <v>0.69377897257297994</v>
      </c>
      <c r="J74" s="4">
        <f t="shared" si="5"/>
        <v>9.872811788268816</v>
      </c>
    </row>
    <row r="75" spans="4:10" x14ac:dyDescent="0.3">
      <c r="H75" t="s">
        <v>26</v>
      </c>
      <c r="I75" s="4">
        <f t="shared" si="5"/>
        <v>2.2123254816337181</v>
      </c>
      <c r="J75" s="4">
        <f t="shared" si="5"/>
        <v>0.9036336708266004</v>
      </c>
    </row>
    <row r="76" spans="4:10" x14ac:dyDescent="0.3">
      <c r="H76" t="s">
        <v>27</v>
      </c>
      <c r="I76" s="4">
        <f t="shared" si="5"/>
        <v>1.2700227024376634</v>
      </c>
      <c r="J76" s="4">
        <f t="shared" si="5"/>
        <v>13.139600105235674</v>
      </c>
    </row>
    <row r="77" spans="4:10" x14ac:dyDescent="0.3">
      <c r="H77" t="s">
        <v>28</v>
      </c>
      <c r="I77" s="4">
        <f t="shared" si="5"/>
        <v>2.4503230247550958</v>
      </c>
      <c r="J77" s="4">
        <f t="shared" si="5"/>
        <v>4.9511283528247807</v>
      </c>
    </row>
    <row r="78" spans="4:10" x14ac:dyDescent="0.3">
      <c r="H78" t="s">
        <v>29</v>
      </c>
      <c r="I78" s="4">
        <f t="shared" si="5"/>
        <v>2.3349452457466349</v>
      </c>
      <c r="J78" s="4">
        <f t="shared" si="5"/>
        <v>13.034870916061303</v>
      </c>
    </row>
    <row r="79" spans="4:10" x14ac:dyDescent="0.3">
      <c r="H79" t="s">
        <v>30</v>
      </c>
      <c r="I79" s="4">
        <f t="shared" si="5"/>
        <v>0.44690233550432951</v>
      </c>
      <c r="J79" s="4">
        <f t="shared" si="5"/>
        <v>24.146634963806438</v>
      </c>
    </row>
    <row r="80" spans="4:10" x14ac:dyDescent="0.3">
      <c r="H80" t="s">
        <v>31</v>
      </c>
      <c r="I80" s="4">
        <f t="shared" si="5"/>
        <v>0.11789006133827244</v>
      </c>
      <c r="J80" s="4">
        <f t="shared" si="5"/>
        <v>24.508022783381676</v>
      </c>
    </row>
    <row r="81" spans="8:10" x14ac:dyDescent="0.3">
      <c r="H81" t="s">
        <v>32</v>
      </c>
      <c r="I81" s="4">
        <f t="shared" si="5"/>
        <v>1.4483606212157558</v>
      </c>
      <c r="J81" s="4">
        <f t="shared" si="5"/>
        <v>13.458272017575956</v>
      </c>
    </row>
    <row r="82" spans="8:10" x14ac:dyDescent="0.3">
      <c r="H82" t="s">
        <v>33</v>
      </c>
      <c r="I82" s="4">
        <f t="shared" si="5"/>
        <v>1.3511113252303046</v>
      </c>
      <c r="J82" s="4">
        <f t="shared" si="5"/>
        <v>30.875147471290511</v>
      </c>
    </row>
    <row r="84" spans="8:10" x14ac:dyDescent="0.3">
      <c r="H84" t="s">
        <v>77</v>
      </c>
      <c r="I84" s="4">
        <f>AVERAGE(I64:I82)</f>
        <v>1.2418443027229358</v>
      </c>
      <c r="J84" s="4">
        <f>AVERAGE(J65:J82)</f>
        <v>17.054261559022418</v>
      </c>
    </row>
  </sheetData>
  <hyperlinks>
    <hyperlink ref="G1" location="Overview!A1" display="Overview!A1" xr:uid="{E46D29D0-FA40-460C-87AC-95C2F8EF1D84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2D141-B6F3-49C0-AA08-E6A9004E0148}">
  <dimension ref="A1:L84"/>
  <sheetViews>
    <sheetView workbookViewId="0">
      <selection activeCell="F1" sqref="F1: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74</v>
      </c>
      <c r="G4" s="7" t="s">
        <v>65</v>
      </c>
      <c r="H4" s="7"/>
    </row>
    <row r="5" spans="1:12" x14ac:dyDescent="0.3">
      <c r="G5" t="s">
        <v>103</v>
      </c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25.729839279607191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3148.09584</v>
      </c>
      <c r="L12">
        <v>-2947.5500939931699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23.30496626136393</v>
      </c>
      <c r="F13" s="4">
        <f t="shared" si="1"/>
        <v>1.8675744689126059</v>
      </c>
      <c r="H13" t="s">
        <v>35</v>
      </c>
      <c r="I13">
        <v>32</v>
      </c>
      <c r="J13" t="s">
        <v>38</v>
      </c>
      <c r="K13">
        <v>1373.09789</v>
      </c>
      <c r="L13">
        <v>-1164.44147237321</v>
      </c>
    </row>
    <row r="14" spans="1:12" x14ac:dyDescent="0.3">
      <c r="A14" s="3" t="s">
        <v>93</v>
      </c>
      <c r="B14">
        <v>22.61</v>
      </c>
      <c r="C14">
        <v>3.21</v>
      </c>
      <c r="E14" s="5">
        <f t="shared" si="0"/>
        <v>22.528779650052972</v>
      </c>
      <c r="F14" s="4">
        <f t="shared" si="1"/>
        <v>2.4620927302110558</v>
      </c>
      <c r="H14" t="s">
        <v>94</v>
      </c>
      <c r="I14">
        <v>96</v>
      </c>
      <c r="J14" t="s">
        <v>44</v>
      </c>
      <c r="K14">
        <v>4261.2161640000004</v>
      </c>
      <c r="L14">
        <v>-3493.3026788739799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17.96623416518722</v>
      </c>
      <c r="F15" s="4">
        <f t="shared" si="1"/>
        <v>8.1600657021854399</v>
      </c>
      <c r="H15" t="s">
        <v>34</v>
      </c>
      <c r="I15">
        <v>48</v>
      </c>
      <c r="J15" t="s">
        <v>37</v>
      </c>
      <c r="K15">
        <v>2671.678414</v>
      </c>
      <c r="L15">
        <v>-1746.5471677536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17.766432761563532</v>
      </c>
      <c r="F16" s="4">
        <f t="shared" si="1"/>
        <v>10.851028947593328</v>
      </c>
      <c r="H16" t="s">
        <v>39</v>
      </c>
      <c r="I16">
        <v>80</v>
      </c>
      <c r="J16" t="s">
        <v>38</v>
      </c>
      <c r="K16">
        <v>4502.8735409999999</v>
      </c>
      <c r="L16">
        <v>-2910.8299515499898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15.410616217046011</v>
      </c>
      <c r="F17" s="4">
        <f t="shared" si="1"/>
        <v>11.017186590028642</v>
      </c>
      <c r="H17" t="s">
        <v>40</v>
      </c>
      <c r="I17">
        <v>64</v>
      </c>
      <c r="J17" t="s">
        <v>38</v>
      </c>
      <c r="K17">
        <v>4152.981237</v>
      </c>
      <c r="L17">
        <v>-2328.6599109291401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18.125909887280297</v>
      </c>
      <c r="F18" s="4">
        <f t="shared" si="1"/>
        <v>7.8316037410995856</v>
      </c>
      <c r="H18" t="s">
        <v>41</v>
      </c>
      <c r="I18">
        <v>96</v>
      </c>
      <c r="J18" t="s">
        <v>42</v>
      </c>
      <c r="K18">
        <v>5296.2858470000001</v>
      </c>
      <c r="L18">
        <v>-3493.1063455450098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15.293059887078764</v>
      </c>
      <c r="F19" s="4">
        <f t="shared" si="1"/>
        <v>12.706503589242164</v>
      </c>
      <c r="H19" t="s">
        <v>40</v>
      </c>
      <c r="I19">
        <v>36</v>
      </c>
      <c r="J19" t="s">
        <v>37</v>
      </c>
      <c r="K19">
        <v>2354.0089600000001</v>
      </c>
      <c r="L19">
        <v>-1309.8480365293101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13.342373004150993</v>
      </c>
      <c r="F20" s="4">
        <f t="shared" si="1"/>
        <v>14.049907580410725</v>
      </c>
      <c r="H20" t="s">
        <v>40</v>
      </c>
      <c r="I20">
        <v>192</v>
      </c>
      <c r="J20" t="s">
        <v>43</v>
      </c>
      <c r="K20">
        <v>14390.243769999999</v>
      </c>
      <c r="L20">
        <v>-6985.7579531107704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18.336872245258366</v>
      </c>
      <c r="F21" s="4">
        <f t="shared" si="1"/>
        <v>8.3192861430726026</v>
      </c>
      <c r="H21" t="s">
        <v>34</v>
      </c>
      <c r="I21">
        <v>72</v>
      </c>
      <c r="J21" t="s">
        <v>42</v>
      </c>
      <c r="K21">
        <v>3926.5147860000002</v>
      </c>
      <c r="L21">
        <v>-2619.8163852720199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16.899872286529671</v>
      </c>
      <c r="F22" s="4">
        <f t="shared" si="1"/>
        <v>10.477816754009012</v>
      </c>
      <c r="H22" t="s">
        <v>34</v>
      </c>
      <c r="I22">
        <v>64</v>
      </c>
      <c r="J22" t="s">
        <v>44</v>
      </c>
      <c r="K22">
        <v>3787.010867</v>
      </c>
      <c r="L22">
        <v>-2328.6730587775801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15.097104682288537</v>
      </c>
      <c r="F23" s="4">
        <f t="shared" si="1"/>
        <v>13.51317643116395</v>
      </c>
      <c r="H23" t="s">
        <v>40</v>
      </c>
      <c r="I23">
        <v>64</v>
      </c>
      <c r="J23" t="s">
        <v>38</v>
      </c>
      <c r="K23">
        <v>4239.2234369999996</v>
      </c>
      <c r="L23">
        <v>-2328.5990678972398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16.147865803293957</v>
      </c>
      <c r="F24" s="4">
        <f t="shared" si="1"/>
        <v>10.43140364972867</v>
      </c>
      <c r="H24" t="s">
        <v>45</v>
      </c>
      <c r="I24">
        <v>128</v>
      </c>
      <c r="J24" t="s">
        <v>42</v>
      </c>
      <c r="K24">
        <v>7926.7441010000002</v>
      </c>
      <c r="L24">
        <v>-4657.3483803159597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14.626917131422118</v>
      </c>
      <c r="F25" s="4">
        <f t="shared" si="1"/>
        <v>14.020214287554214</v>
      </c>
      <c r="H25" t="s">
        <v>40</v>
      </c>
      <c r="I25">
        <v>34</v>
      </c>
      <c r="J25" t="s">
        <v>37</v>
      </c>
      <c r="K25">
        <v>2324.4816179999998</v>
      </c>
      <c r="L25">
        <v>-1237.06168872237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17.422921666961244</v>
      </c>
      <c r="F26" s="4">
        <f t="shared" si="1"/>
        <v>8.0590792431492169</v>
      </c>
      <c r="H26" t="s">
        <v>40</v>
      </c>
      <c r="I26">
        <v>96</v>
      </c>
      <c r="J26" t="s">
        <v>38</v>
      </c>
      <c r="K26">
        <v>5509.9828740000003</v>
      </c>
      <c r="L26">
        <v>-3493.0980280236399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17.878582137166358</v>
      </c>
      <c r="F27" s="4">
        <f t="shared" si="1"/>
        <v>7.6154494172057561</v>
      </c>
      <c r="H27" t="s">
        <v>40</v>
      </c>
      <c r="I27">
        <v>96</v>
      </c>
      <c r="J27" t="s">
        <v>44</v>
      </c>
      <c r="K27">
        <v>5369.5533160000005</v>
      </c>
      <c r="L27">
        <v>-3493.1142491134901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19.199413171582073</v>
      </c>
      <c r="F28" s="4">
        <f t="shared" si="1"/>
        <v>6.1118644446117081</v>
      </c>
      <c r="H28" t="s">
        <v>41</v>
      </c>
      <c r="I28">
        <v>168</v>
      </c>
      <c r="J28" t="s">
        <v>44</v>
      </c>
      <c r="K28">
        <v>8750.2674430000006</v>
      </c>
      <c r="L28">
        <v>-6113.0461470792497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16.172395115598135</v>
      </c>
      <c r="F29" s="4">
        <f t="shared" si="1"/>
        <v>10.898686328643695</v>
      </c>
      <c r="H29" t="s">
        <v>40</v>
      </c>
      <c r="I29">
        <v>72</v>
      </c>
      <c r="J29" t="s">
        <v>37</v>
      </c>
      <c r="K29">
        <v>4452.0307279999997</v>
      </c>
      <c r="L29">
        <v>-2619.7456494697999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16.625992803235345</v>
      </c>
      <c r="F30" s="4">
        <f t="shared" si="1"/>
        <v>11.064714459261134</v>
      </c>
      <c r="H30" t="s">
        <v>40</v>
      </c>
      <c r="I30">
        <v>64</v>
      </c>
      <c r="J30" t="s">
        <v>44</v>
      </c>
      <c r="K30">
        <v>3849.3941840000002</v>
      </c>
      <c r="L30">
        <v>-2328.6587523748799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-0.79016072039280871</v>
      </c>
      <c r="F37" s="5"/>
      <c r="I37" s="5">
        <f t="shared" ref="I37:J55" si="2">ABS(E37)</f>
        <v>0.79016072039280871</v>
      </c>
      <c r="J37" s="5"/>
    </row>
    <row r="38" spans="4:10" x14ac:dyDescent="0.3">
      <c r="D38" s="3" t="s">
        <v>11</v>
      </c>
      <c r="E38" s="5">
        <f>E13-B13</f>
        <v>-6.5033738636071092E-2</v>
      </c>
      <c r="F38" s="4">
        <f>F13-C13</f>
        <v>-0.9324255310873939</v>
      </c>
      <c r="I38" s="5">
        <f t="shared" si="2"/>
        <v>6.5033738636071092E-2</v>
      </c>
      <c r="J38" s="4">
        <f t="shared" si="2"/>
        <v>0.9324255310873939</v>
      </c>
    </row>
    <row r="39" spans="4:10" x14ac:dyDescent="0.3">
      <c r="D39" s="3" t="s">
        <v>93</v>
      </c>
      <c r="E39" s="5">
        <f>E14-B14</f>
        <v>-8.122034994702787E-2</v>
      </c>
      <c r="F39" s="4">
        <f>F14-C14</f>
        <v>-0.74790726978894417</v>
      </c>
      <c r="I39" s="5">
        <f t="shared" si="2"/>
        <v>8.122034994702787E-2</v>
      </c>
      <c r="J39" s="4">
        <f t="shared" si="2"/>
        <v>0.74790726978894417</v>
      </c>
    </row>
    <row r="40" spans="4:10" x14ac:dyDescent="0.3">
      <c r="D40" t="s">
        <v>18</v>
      </c>
      <c r="E40" s="5">
        <f t="shared" ref="E40:F52" si="3">E15-B15</f>
        <v>0.16623416518721967</v>
      </c>
      <c r="F40" s="4">
        <f t="shared" si="3"/>
        <v>0.96006570218543974</v>
      </c>
      <c r="I40" s="5">
        <f t="shared" si="2"/>
        <v>0.16623416518721967</v>
      </c>
      <c r="J40" s="4">
        <f t="shared" si="2"/>
        <v>0.96006570218543974</v>
      </c>
    </row>
    <row r="41" spans="4:10" x14ac:dyDescent="0.3">
      <c r="D41" t="s">
        <v>20</v>
      </c>
      <c r="E41" s="5">
        <f t="shared" si="3"/>
        <v>0.47643276156353309</v>
      </c>
      <c r="F41" s="4">
        <f t="shared" si="3"/>
        <v>-4.8971052406672655E-2</v>
      </c>
      <c r="I41" s="5">
        <f t="shared" si="2"/>
        <v>0.47643276156353309</v>
      </c>
      <c r="J41" s="4">
        <f t="shared" si="2"/>
        <v>4.8971052406672655E-2</v>
      </c>
    </row>
    <row r="42" spans="4:10" x14ac:dyDescent="0.3">
      <c r="D42" t="s">
        <v>19</v>
      </c>
      <c r="E42" s="5">
        <f t="shared" si="3"/>
        <v>-0.18938378295398905</v>
      </c>
      <c r="F42" s="4">
        <f t="shared" si="3"/>
        <v>1.7171865900286409</v>
      </c>
      <c r="I42" s="5">
        <f t="shared" si="2"/>
        <v>0.18938378295398905</v>
      </c>
      <c r="J42" s="4">
        <f t="shared" si="2"/>
        <v>1.7171865900286409</v>
      </c>
    </row>
    <row r="43" spans="4:10" x14ac:dyDescent="0.3">
      <c r="D43" t="s">
        <v>21</v>
      </c>
      <c r="E43" s="5">
        <f t="shared" si="3"/>
        <v>-0.15409011271970385</v>
      </c>
      <c r="F43" s="4">
        <f t="shared" si="3"/>
        <v>-0.96839625890041514</v>
      </c>
      <c r="I43" s="5">
        <f t="shared" si="2"/>
        <v>0.15409011271970385</v>
      </c>
      <c r="J43" s="4">
        <f t="shared" si="2"/>
        <v>0.96839625890041514</v>
      </c>
    </row>
    <row r="44" spans="4:10" x14ac:dyDescent="0.3">
      <c r="D44" t="s">
        <v>22</v>
      </c>
      <c r="E44" s="5">
        <f t="shared" si="3"/>
        <v>-0.10694011292123662</v>
      </c>
      <c r="F44" s="4">
        <f t="shared" si="3"/>
        <v>1.3065035892421637</v>
      </c>
      <c r="I44" s="5">
        <f t="shared" si="2"/>
        <v>0.10694011292123662</v>
      </c>
      <c r="J44" s="4">
        <f t="shared" si="2"/>
        <v>1.3065035892421637</v>
      </c>
    </row>
    <row r="45" spans="4:10" x14ac:dyDescent="0.3">
      <c r="D45" t="s">
        <v>23</v>
      </c>
      <c r="E45" s="5">
        <f t="shared" si="3"/>
        <v>-0.10762699584900659</v>
      </c>
      <c r="F45" s="4">
        <f t="shared" si="3"/>
        <v>0.44990758041072532</v>
      </c>
      <c r="I45" s="5">
        <f t="shared" si="2"/>
        <v>0.10762699584900659</v>
      </c>
      <c r="J45" s="4">
        <f t="shared" si="2"/>
        <v>0.44990758041072532</v>
      </c>
    </row>
    <row r="46" spans="4:10" x14ac:dyDescent="0.3">
      <c r="D46" t="s">
        <v>24</v>
      </c>
      <c r="E46" s="5">
        <f t="shared" si="3"/>
        <v>-9.3127754741633595E-2</v>
      </c>
      <c r="F46" s="4">
        <f t="shared" si="3"/>
        <v>1.719286143072603</v>
      </c>
      <c r="I46" s="5">
        <f t="shared" si="2"/>
        <v>9.3127754741633595E-2</v>
      </c>
      <c r="J46" s="4">
        <f t="shared" si="2"/>
        <v>1.719286143072603</v>
      </c>
    </row>
    <row r="47" spans="4:10" x14ac:dyDescent="0.3">
      <c r="D47" t="s">
        <v>25</v>
      </c>
      <c r="E47" s="5">
        <f t="shared" si="3"/>
        <v>-0.13012771347032981</v>
      </c>
      <c r="F47" s="4">
        <f t="shared" si="3"/>
        <v>0.47781675400901236</v>
      </c>
      <c r="I47" s="5">
        <f t="shared" si="2"/>
        <v>0.13012771347032981</v>
      </c>
      <c r="J47" s="4">
        <f t="shared" si="2"/>
        <v>0.47781675400901236</v>
      </c>
    </row>
    <row r="48" spans="4:10" x14ac:dyDescent="0.3">
      <c r="D48" t="s">
        <v>26</v>
      </c>
      <c r="E48" s="5">
        <f t="shared" si="3"/>
        <v>-0.26289531771146279</v>
      </c>
      <c r="F48" s="4">
        <f t="shared" si="3"/>
        <v>-0.88682356883604996</v>
      </c>
      <c r="I48" s="5">
        <f t="shared" si="2"/>
        <v>0.26289531771146279</v>
      </c>
      <c r="J48" s="4">
        <f t="shared" si="2"/>
        <v>0.88682356883604996</v>
      </c>
    </row>
    <row r="49" spans="4:10" x14ac:dyDescent="0.3">
      <c r="D49" t="s">
        <v>27</v>
      </c>
      <c r="E49" s="5">
        <f t="shared" si="3"/>
        <v>-0.11213419670604452</v>
      </c>
      <c r="F49" s="4">
        <f t="shared" si="3"/>
        <v>0.33140364972867076</v>
      </c>
      <c r="I49" s="5">
        <f t="shared" si="2"/>
        <v>0.11213419670604452</v>
      </c>
      <c r="J49" s="4">
        <f t="shared" si="2"/>
        <v>0.33140364972867076</v>
      </c>
    </row>
    <row r="50" spans="4:10" x14ac:dyDescent="0.3">
      <c r="D50" t="s">
        <v>28</v>
      </c>
      <c r="E50" s="5">
        <f t="shared" si="3"/>
        <v>0.42691713142211896</v>
      </c>
      <c r="F50" s="4">
        <f t="shared" si="3"/>
        <v>0.12021428755421404</v>
      </c>
      <c r="I50" s="5">
        <f t="shared" si="2"/>
        <v>0.42691713142211896</v>
      </c>
      <c r="J50" s="4">
        <f t="shared" si="2"/>
        <v>0.12021428755421404</v>
      </c>
    </row>
    <row r="51" spans="4:10" x14ac:dyDescent="0.3">
      <c r="D51" t="s">
        <v>29</v>
      </c>
      <c r="E51" s="5">
        <f t="shared" si="3"/>
        <v>-0.3770783330387566</v>
      </c>
      <c r="F51" s="4">
        <f t="shared" si="3"/>
        <v>-0.14092075685078242</v>
      </c>
      <c r="I51" s="5">
        <f t="shared" si="2"/>
        <v>0.3770783330387566</v>
      </c>
      <c r="J51" s="4">
        <f t="shared" si="2"/>
        <v>0.14092075685078242</v>
      </c>
    </row>
    <row r="52" spans="4:10" x14ac:dyDescent="0.3">
      <c r="D52" t="s">
        <v>30</v>
      </c>
      <c r="E52" s="5">
        <f t="shared" si="3"/>
        <v>-9.1417862833640839E-2</v>
      </c>
      <c r="F52" s="4">
        <f t="shared" si="3"/>
        <v>0.81544941720575626</v>
      </c>
      <c r="I52" s="5">
        <f t="shared" si="2"/>
        <v>9.1417862833640839E-2</v>
      </c>
      <c r="J52" s="4">
        <f t="shared" si="2"/>
        <v>0.81544941720575626</v>
      </c>
    </row>
    <row r="53" spans="4:10" x14ac:dyDescent="0.3">
      <c r="D53" t="s">
        <v>31</v>
      </c>
      <c r="E53" s="5">
        <f>E28-B28</f>
        <v>-0.19058682841792773</v>
      </c>
      <c r="F53" s="4">
        <f>F28-C28</f>
        <v>-2.5881355553882912</v>
      </c>
      <c r="I53" s="5">
        <f t="shared" si="2"/>
        <v>0.19058682841792773</v>
      </c>
      <c r="J53" s="4">
        <f t="shared" si="2"/>
        <v>2.5881355553882912</v>
      </c>
    </row>
    <row r="54" spans="4:10" x14ac:dyDescent="0.3">
      <c r="D54" t="s">
        <v>32</v>
      </c>
      <c r="E54" s="5">
        <f t="shared" ref="E54:F55" si="4">E29-B29</f>
        <v>-0.3376048844018662</v>
      </c>
      <c r="F54" s="4">
        <f t="shared" si="4"/>
        <v>0.49868632864369467</v>
      </c>
      <c r="I54" s="5">
        <f t="shared" si="2"/>
        <v>0.3376048844018662</v>
      </c>
      <c r="J54" s="4">
        <f t="shared" si="2"/>
        <v>0.49868632864369467</v>
      </c>
    </row>
    <row r="55" spans="4:10" x14ac:dyDescent="0.3">
      <c r="D55" t="s">
        <v>33</v>
      </c>
      <c r="E55" s="5">
        <f t="shared" si="4"/>
        <v>-0.20400719676465329</v>
      </c>
      <c r="F55" s="4">
        <f t="shared" si="4"/>
        <v>1.8647144592611351</v>
      </c>
      <c r="I55" s="5">
        <f t="shared" si="2"/>
        <v>0.20400719676465329</v>
      </c>
      <c r="J55" s="4">
        <f t="shared" si="2"/>
        <v>1.8647144592611351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-0.1170448338596467</v>
      </c>
      <c r="F57" s="5">
        <f>AVERAGE(F38:F55)</f>
        <v>0.21931413933797256</v>
      </c>
      <c r="H57" t="s">
        <v>54</v>
      </c>
      <c r="I57" s="5">
        <f>AVERAGE(I37:I55)</f>
        <v>0.22963262945679111</v>
      </c>
      <c r="J57" s="5">
        <f>AVERAGE(J38:J55)</f>
        <v>0.92082302747781142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2.9794898959004854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0.27827872758267475</v>
      </c>
      <c r="J65" s="4">
        <f>ABS((C13-F13)/C13)*100</f>
        <v>33.300911824549786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0.35922313112352</v>
      </c>
      <c r="J66" s="4">
        <f>ABS((C14-F14)/C14)*100</f>
        <v>23.29929189373658</v>
      </c>
    </row>
    <row r="67" spans="4:10" x14ac:dyDescent="0.3">
      <c r="E67" s="5"/>
      <c r="F67" s="5"/>
      <c r="H67" t="s">
        <v>18</v>
      </c>
      <c r="I67" s="4">
        <f t="shared" ref="I67:J82" si="5">ABS((B15-E15)/B15)*100</f>
        <v>0.93389980442258236</v>
      </c>
      <c r="J67" s="4">
        <f t="shared" si="5"/>
        <v>13.334245863686665</v>
      </c>
    </row>
    <row r="68" spans="4:10" x14ac:dyDescent="0.3">
      <c r="E68" s="5"/>
      <c r="F68" s="5"/>
      <c r="H68" t="s">
        <v>20</v>
      </c>
      <c r="I68" s="4">
        <f t="shared" si="5"/>
        <v>2.7555393959718515</v>
      </c>
      <c r="J68" s="4">
        <f t="shared" si="5"/>
        <v>0.44927571015296014</v>
      </c>
    </row>
    <row r="69" spans="4:10" x14ac:dyDescent="0.3">
      <c r="E69" s="5"/>
      <c r="F69" s="5"/>
      <c r="H69" t="s">
        <v>19</v>
      </c>
      <c r="I69" s="4">
        <f t="shared" si="5"/>
        <v>1.213998608679417</v>
      </c>
      <c r="J69" s="4">
        <f t="shared" si="5"/>
        <v>18.464371935791839</v>
      </c>
    </row>
    <row r="70" spans="4:10" x14ac:dyDescent="0.3">
      <c r="E70" s="5"/>
      <c r="F70" s="5"/>
      <c r="H70" t="s">
        <v>21</v>
      </c>
      <c r="I70" s="4">
        <f t="shared" si="5"/>
        <v>0.84294372384958338</v>
      </c>
      <c r="J70" s="4">
        <f t="shared" si="5"/>
        <v>11.00450294205017</v>
      </c>
    </row>
    <row r="71" spans="4:10" x14ac:dyDescent="0.3">
      <c r="H71" t="s">
        <v>22</v>
      </c>
      <c r="I71" s="4">
        <f t="shared" si="5"/>
        <v>0.69441631767036771</v>
      </c>
      <c r="J71" s="4">
        <f t="shared" si="5"/>
        <v>11.460557800369857</v>
      </c>
    </row>
    <row r="72" spans="4:10" x14ac:dyDescent="0.3">
      <c r="E72" s="5"/>
      <c r="F72" s="5"/>
      <c r="H72" t="s">
        <v>23</v>
      </c>
      <c r="I72" s="4">
        <f t="shared" si="5"/>
        <v>0.8002007126320192</v>
      </c>
      <c r="J72" s="4">
        <f t="shared" si="5"/>
        <v>3.3081439736082747</v>
      </c>
    </row>
    <row r="73" spans="4:10" x14ac:dyDescent="0.3">
      <c r="H73" t="s">
        <v>24</v>
      </c>
      <c r="I73" s="4">
        <f t="shared" si="5"/>
        <v>0.50530523462633525</v>
      </c>
      <c r="J73" s="4">
        <f t="shared" si="5"/>
        <v>26.049790046554595</v>
      </c>
    </row>
    <row r="74" spans="4:10" x14ac:dyDescent="0.3">
      <c r="H74" t="s">
        <v>25</v>
      </c>
      <c r="I74" s="4">
        <f t="shared" si="5"/>
        <v>0.76410871092383914</v>
      </c>
      <c r="J74" s="4">
        <f t="shared" si="5"/>
        <v>4.7781675400901236</v>
      </c>
    </row>
    <row r="75" spans="4:10" x14ac:dyDescent="0.3">
      <c r="H75" t="s">
        <v>26</v>
      </c>
      <c r="I75" s="4">
        <f t="shared" si="5"/>
        <v>1.711558058017336</v>
      </c>
      <c r="J75" s="4">
        <f t="shared" si="5"/>
        <v>6.158497005805903</v>
      </c>
    </row>
    <row r="76" spans="4:10" x14ac:dyDescent="0.3">
      <c r="H76" t="s">
        <v>27</v>
      </c>
      <c r="I76" s="4">
        <f t="shared" si="5"/>
        <v>0.68963220606423437</v>
      </c>
      <c r="J76" s="4">
        <f t="shared" si="5"/>
        <v>3.2812242547393144</v>
      </c>
    </row>
    <row r="77" spans="4:10" x14ac:dyDescent="0.3">
      <c r="H77" t="s">
        <v>28</v>
      </c>
      <c r="I77" s="4">
        <f t="shared" si="5"/>
        <v>3.0064586719867537</v>
      </c>
      <c r="J77" s="4">
        <f t="shared" si="5"/>
        <v>0.86485098959866225</v>
      </c>
    </row>
    <row r="78" spans="4:10" x14ac:dyDescent="0.3">
      <c r="H78" t="s">
        <v>29</v>
      </c>
      <c r="I78" s="4">
        <f t="shared" si="5"/>
        <v>2.1184176013413292</v>
      </c>
      <c r="J78" s="4">
        <f t="shared" si="5"/>
        <v>1.7185458152534445</v>
      </c>
    </row>
    <row r="79" spans="4:10" x14ac:dyDescent="0.3">
      <c r="H79" t="s">
        <v>30</v>
      </c>
      <c r="I79" s="4">
        <f t="shared" si="5"/>
        <v>0.50872489056004921</v>
      </c>
      <c r="J79" s="4">
        <f t="shared" si="5"/>
        <v>11.991903194202298</v>
      </c>
    </row>
    <row r="80" spans="4:10" x14ac:dyDescent="0.3">
      <c r="H80" t="s">
        <v>31</v>
      </c>
      <c r="I80" s="4">
        <f t="shared" si="5"/>
        <v>0.98291298823067419</v>
      </c>
      <c r="J80" s="4">
        <f t="shared" si="5"/>
        <v>29.748684544693006</v>
      </c>
    </row>
    <row r="81" spans="8:10" x14ac:dyDescent="0.3">
      <c r="H81" t="s">
        <v>32</v>
      </c>
      <c r="I81" s="4">
        <f t="shared" si="5"/>
        <v>2.0448509049174208</v>
      </c>
      <c r="J81" s="4">
        <f t="shared" si="5"/>
        <v>4.7950608523432177</v>
      </c>
    </row>
    <row r="82" spans="8:10" x14ac:dyDescent="0.3">
      <c r="H82" t="s">
        <v>33</v>
      </c>
      <c r="I82" s="4">
        <f t="shared" si="5"/>
        <v>1.2121639736461873</v>
      </c>
      <c r="J82" s="4">
        <f t="shared" si="5"/>
        <v>20.268635426751469</v>
      </c>
    </row>
    <row r="84" spans="8:10" x14ac:dyDescent="0.3">
      <c r="H84" t="s">
        <v>77</v>
      </c>
      <c r="I84" s="4">
        <f>AVERAGE(I64:I82)</f>
        <v>1.284322292534035</v>
      </c>
      <c r="J84" s="4">
        <f>AVERAGE(J65:J82)</f>
        <v>12.459814534109901</v>
      </c>
    </row>
  </sheetData>
  <hyperlinks>
    <hyperlink ref="G1" location="Overview!A1" display="Overview!A1" xr:uid="{EC817074-FC4B-4A7E-A737-576DB71DE936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E37AC-440E-4576-ABDB-8BD6B59799C9}">
  <dimension ref="A1:L84"/>
  <sheetViews>
    <sheetView workbookViewId="0">
      <selection activeCell="F1" sqref="F1: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1</v>
      </c>
      <c r="G4" s="7" t="s">
        <v>95</v>
      </c>
      <c r="H4" s="7"/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26.632247702109009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3041.4256019999998</v>
      </c>
      <c r="L12">
        <v>-2947.06256606118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24.440481815778586</v>
      </c>
      <c r="F13" s="4">
        <f t="shared" si="1"/>
        <v>3.6753874280475496</v>
      </c>
      <c r="H13" t="s">
        <v>35</v>
      </c>
      <c r="I13">
        <v>32</v>
      </c>
      <c r="J13" t="s">
        <v>38</v>
      </c>
      <c r="K13">
        <v>1309.3031570000001</v>
      </c>
      <c r="L13">
        <v>-1164.2268348376599</v>
      </c>
    </row>
    <row r="14" spans="1:12" x14ac:dyDescent="0.3">
      <c r="A14" s="3" t="s">
        <v>93</v>
      </c>
      <c r="B14">
        <v>22.61</v>
      </c>
      <c r="C14">
        <v>3.21</v>
      </c>
      <c r="E14" s="5">
        <f t="shared" si="0"/>
        <v>23.332876889600364</v>
      </c>
      <c r="F14" s="4">
        <f t="shared" si="1"/>
        <v>5.0342891170517792</v>
      </c>
      <c r="H14" t="s">
        <v>94</v>
      </c>
      <c r="I14">
        <v>96</v>
      </c>
      <c r="J14" t="s">
        <v>44</v>
      </c>
      <c r="K14">
        <v>4114.3661990000001</v>
      </c>
      <c r="L14">
        <v>-3492.6308169917502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18.143447326681365</v>
      </c>
      <c r="F15" s="4">
        <f t="shared" si="1"/>
        <v>11.232930738456107</v>
      </c>
      <c r="H15" t="s">
        <v>34</v>
      </c>
      <c r="I15">
        <v>48</v>
      </c>
      <c r="J15" t="s">
        <v>37</v>
      </c>
      <c r="K15">
        <v>2645.5832310000001</v>
      </c>
      <c r="L15">
        <v>-1746.2020834703601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17.765757912092376</v>
      </c>
      <c r="F16" s="4">
        <f t="shared" si="1"/>
        <v>14.714239946924799</v>
      </c>
      <c r="H16" t="s">
        <v>39</v>
      </c>
      <c r="I16">
        <v>80</v>
      </c>
      <c r="J16" t="s">
        <v>38</v>
      </c>
      <c r="K16">
        <v>4503.0445870000003</v>
      </c>
      <c r="L16">
        <v>-2910.2307289262999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15.504977874115545</v>
      </c>
      <c r="F17" s="4">
        <f t="shared" si="1"/>
        <v>15.049997571238855</v>
      </c>
      <c r="H17" t="s">
        <v>40</v>
      </c>
      <c r="I17">
        <v>64</v>
      </c>
      <c r="J17" t="s">
        <v>38</v>
      </c>
      <c r="K17">
        <v>4127.7066320000004</v>
      </c>
      <c r="L17">
        <v>-2328.1763986077899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18.608658025197695</v>
      </c>
      <c r="F18" s="4">
        <f t="shared" si="1"/>
        <v>11.117065779139045</v>
      </c>
      <c r="H18" t="s">
        <v>41</v>
      </c>
      <c r="I18">
        <v>96</v>
      </c>
      <c r="J18" t="s">
        <v>42</v>
      </c>
      <c r="K18">
        <v>5158.8889360000003</v>
      </c>
      <c r="L18">
        <v>-3492.4084034816501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15.266722815128727</v>
      </c>
      <c r="F19" s="4">
        <f t="shared" si="1"/>
        <v>16.99894603493658</v>
      </c>
      <c r="H19" t="s">
        <v>40</v>
      </c>
      <c r="I19">
        <v>36</v>
      </c>
      <c r="J19" t="s">
        <v>37</v>
      </c>
      <c r="K19">
        <v>2358.0699300000001</v>
      </c>
      <c r="L19">
        <v>-1309.5725008658801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13.425949007279282</v>
      </c>
      <c r="F20" s="4">
        <f t="shared" si="1"/>
        <v>17.293099053563886</v>
      </c>
      <c r="H20" t="s">
        <v>40</v>
      </c>
      <c r="I20">
        <v>192</v>
      </c>
      <c r="J20" t="s">
        <v>43</v>
      </c>
      <c r="K20">
        <v>14300.665069999999</v>
      </c>
      <c r="L20">
        <v>-6984.36516018573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18.517994151603364</v>
      </c>
      <c r="F21" s="4">
        <f t="shared" si="1"/>
        <v>12.291652377815172</v>
      </c>
      <c r="H21" t="s">
        <v>34</v>
      </c>
      <c r="I21">
        <v>72</v>
      </c>
      <c r="J21" t="s">
        <v>42</v>
      </c>
      <c r="K21">
        <v>3888.110095</v>
      </c>
      <c r="L21">
        <v>-2619.2740915081299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17.044560707748495</v>
      </c>
      <c r="F22" s="4">
        <f t="shared" si="1"/>
        <v>13.644717481841727</v>
      </c>
      <c r="H22" t="s">
        <v>34</v>
      </c>
      <c r="I22">
        <v>64</v>
      </c>
      <c r="J22" t="s">
        <v>44</v>
      </c>
      <c r="K22">
        <v>3754.863566</v>
      </c>
      <c r="L22">
        <v>-2328.2106541563899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15.152345657176658</v>
      </c>
      <c r="F23" s="4">
        <f t="shared" si="1"/>
        <v>17.48541701788027</v>
      </c>
      <c r="H23" t="s">
        <v>40</v>
      </c>
      <c r="I23">
        <v>64</v>
      </c>
      <c r="J23" t="s">
        <v>38</v>
      </c>
      <c r="K23">
        <v>4223.7684810000001</v>
      </c>
      <c r="L23">
        <v>-2328.1170320588399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16.159603301433467</v>
      </c>
      <c r="F24" s="4">
        <f t="shared" si="1"/>
        <v>14.760994969816448</v>
      </c>
      <c r="H24" t="s">
        <v>45</v>
      </c>
      <c r="I24">
        <v>128</v>
      </c>
      <c r="J24" t="s">
        <v>42</v>
      </c>
      <c r="K24">
        <v>7920.9865250000003</v>
      </c>
      <c r="L24">
        <v>-4656.3668868518498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14.639513416021035</v>
      </c>
      <c r="F25" s="4">
        <f t="shared" si="1"/>
        <v>17.655617283101016</v>
      </c>
      <c r="H25" t="s">
        <v>40</v>
      </c>
      <c r="I25">
        <v>34</v>
      </c>
      <c r="J25" t="s">
        <v>37</v>
      </c>
      <c r="K25">
        <v>2322.4815629999998</v>
      </c>
      <c r="L25">
        <v>-1236.80996920199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17.511178899478878</v>
      </c>
      <c r="F26" s="4">
        <f t="shared" si="1"/>
        <v>12.486377753640934</v>
      </c>
      <c r="H26" t="s">
        <v>40</v>
      </c>
      <c r="I26">
        <v>96</v>
      </c>
      <c r="J26" t="s">
        <v>38</v>
      </c>
      <c r="K26">
        <v>5482.2122799999997</v>
      </c>
      <c r="L26">
        <v>-3492.3583353138401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18.131336834821472</v>
      </c>
      <c r="F27" s="4">
        <f t="shared" si="1"/>
        <v>11.28724898927779</v>
      </c>
      <c r="H27" t="s">
        <v>40</v>
      </c>
      <c r="I27">
        <v>96</v>
      </c>
      <c r="J27" t="s">
        <v>44</v>
      </c>
      <c r="K27">
        <v>5294.7005989999998</v>
      </c>
      <c r="L27">
        <v>-3492.4021808226198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19.696671544288662</v>
      </c>
      <c r="F28" s="4">
        <f t="shared" si="1"/>
        <v>8.9752240092980262</v>
      </c>
      <c r="H28" t="s">
        <v>41</v>
      </c>
      <c r="I28">
        <v>168</v>
      </c>
      <c r="J28" t="s">
        <v>44</v>
      </c>
      <c r="K28">
        <v>8529.3598779999993</v>
      </c>
      <c r="L28">
        <v>-6111.8517578871597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16.496295470229022</v>
      </c>
      <c r="F29" s="4">
        <f t="shared" si="1"/>
        <v>14.685196497517301</v>
      </c>
      <c r="H29" t="s">
        <v>40</v>
      </c>
      <c r="I29">
        <v>72</v>
      </c>
      <c r="J29" t="s">
        <v>37</v>
      </c>
      <c r="K29">
        <v>4364.6162940000004</v>
      </c>
      <c r="L29">
        <v>-2619.2084525024402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16.77984778874222</v>
      </c>
      <c r="F30" s="4">
        <f t="shared" si="1"/>
        <v>15.177440549715149</v>
      </c>
      <c r="H30" t="s">
        <v>40</v>
      </c>
      <c r="I30">
        <v>64</v>
      </c>
      <c r="J30" t="s">
        <v>44</v>
      </c>
      <c r="K30">
        <v>3814.0989599999998</v>
      </c>
      <c r="L30">
        <v>-2328.1732920177401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0.11224770210900914</v>
      </c>
      <c r="F37" s="5"/>
      <c r="I37" s="5">
        <f t="shared" ref="I37:J55" si="2">ABS(E37)</f>
        <v>0.11224770210900914</v>
      </c>
      <c r="J37" s="5"/>
    </row>
    <row r="38" spans="4:10" x14ac:dyDescent="0.3">
      <c r="D38" s="3" t="s">
        <v>11</v>
      </c>
      <c r="E38" s="5">
        <f>E13-B13</f>
        <v>1.0704818157785851</v>
      </c>
      <c r="F38" s="4">
        <f>F13-C13</f>
        <v>0.87538742804754976</v>
      </c>
      <c r="I38" s="5">
        <f t="shared" si="2"/>
        <v>1.0704818157785851</v>
      </c>
      <c r="J38" s="4">
        <f t="shared" si="2"/>
        <v>0.87538742804754976</v>
      </c>
    </row>
    <row r="39" spans="4:10" x14ac:dyDescent="0.3">
      <c r="D39" s="3" t="s">
        <v>93</v>
      </c>
      <c r="E39" s="5">
        <f>E14-B14</f>
        <v>0.72287688960036434</v>
      </c>
      <c r="F39" s="4">
        <f>F14-C14</f>
        <v>1.8242891170517792</v>
      </c>
      <c r="I39" s="5">
        <f t="shared" ref="I39" si="3">ABS(E39)</f>
        <v>0.72287688960036434</v>
      </c>
      <c r="J39" s="4">
        <f t="shared" ref="J39" si="4">ABS(F39)</f>
        <v>1.8242891170517792</v>
      </c>
    </row>
    <row r="40" spans="4:10" x14ac:dyDescent="0.3">
      <c r="D40" t="s">
        <v>18</v>
      </c>
      <c r="E40" s="5">
        <f t="shared" ref="E40:F52" si="5">E15-B15</f>
        <v>0.34344732668136402</v>
      </c>
      <c r="F40" s="4">
        <f t="shared" si="5"/>
        <v>4.0329307384561064</v>
      </c>
      <c r="I40" s="5">
        <f t="shared" si="2"/>
        <v>0.34344732668136402</v>
      </c>
      <c r="J40" s="4">
        <f t="shared" si="2"/>
        <v>4.0329307384561064</v>
      </c>
    </row>
    <row r="41" spans="4:10" x14ac:dyDescent="0.3">
      <c r="D41" t="s">
        <v>20</v>
      </c>
      <c r="E41" s="5">
        <f t="shared" si="5"/>
        <v>0.4757579120923765</v>
      </c>
      <c r="F41" s="4">
        <f t="shared" si="5"/>
        <v>3.8142399469247987</v>
      </c>
      <c r="I41" s="5">
        <f t="shared" si="2"/>
        <v>0.4757579120923765</v>
      </c>
      <c r="J41" s="4">
        <f t="shared" si="2"/>
        <v>3.8142399469247987</v>
      </c>
    </row>
    <row r="42" spans="4:10" x14ac:dyDescent="0.3">
      <c r="D42" t="s">
        <v>19</v>
      </c>
      <c r="E42" s="5">
        <f t="shared" si="5"/>
        <v>-9.5022125884455022E-2</v>
      </c>
      <c r="F42" s="4">
        <f t="shared" si="5"/>
        <v>5.749997571238854</v>
      </c>
      <c r="I42" s="5">
        <f t="shared" si="2"/>
        <v>9.5022125884455022E-2</v>
      </c>
      <c r="J42" s="4">
        <f t="shared" si="2"/>
        <v>5.749997571238854</v>
      </c>
    </row>
    <row r="43" spans="4:10" x14ac:dyDescent="0.3">
      <c r="D43" t="s">
        <v>21</v>
      </c>
      <c r="E43" s="5">
        <f t="shared" si="5"/>
        <v>0.3286580251976936</v>
      </c>
      <c r="F43" s="4">
        <f t="shared" si="5"/>
        <v>2.3170657791390443</v>
      </c>
      <c r="I43" s="5">
        <f t="shared" si="2"/>
        <v>0.3286580251976936</v>
      </c>
      <c r="J43" s="4">
        <f t="shared" si="2"/>
        <v>2.3170657791390443</v>
      </c>
    </row>
    <row r="44" spans="4:10" x14ac:dyDescent="0.3">
      <c r="D44" t="s">
        <v>22</v>
      </c>
      <c r="E44" s="5">
        <f t="shared" si="5"/>
        <v>-0.13327718487127349</v>
      </c>
      <c r="F44" s="4">
        <f t="shared" si="5"/>
        <v>5.5989460349365796</v>
      </c>
      <c r="I44" s="5">
        <f t="shared" si="2"/>
        <v>0.13327718487127349</v>
      </c>
      <c r="J44" s="4">
        <f t="shared" si="2"/>
        <v>5.5989460349365796</v>
      </c>
    </row>
    <row r="45" spans="4:10" x14ac:dyDescent="0.3">
      <c r="D45" t="s">
        <v>23</v>
      </c>
      <c r="E45" s="5">
        <f t="shared" si="5"/>
        <v>-2.405099272071709E-2</v>
      </c>
      <c r="F45" s="4">
        <f t="shared" si="5"/>
        <v>3.6930990535638859</v>
      </c>
      <c r="I45" s="5">
        <f t="shared" si="2"/>
        <v>2.405099272071709E-2</v>
      </c>
      <c r="J45" s="4">
        <f t="shared" si="2"/>
        <v>3.6930990535638859</v>
      </c>
    </row>
    <row r="46" spans="4:10" x14ac:dyDescent="0.3">
      <c r="D46" t="s">
        <v>24</v>
      </c>
      <c r="E46" s="5">
        <f t="shared" si="5"/>
        <v>8.7994151603364656E-2</v>
      </c>
      <c r="F46" s="4">
        <f t="shared" si="5"/>
        <v>5.6916523778151724</v>
      </c>
      <c r="I46" s="5">
        <f t="shared" si="2"/>
        <v>8.7994151603364656E-2</v>
      </c>
      <c r="J46" s="4">
        <f t="shared" si="2"/>
        <v>5.6916523778151724</v>
      </c>
    </row>
    <row r="47" spans="4:10" x14ac:dyDescent="0.3">
      <c r="D47" t="s">
        <v>25</v>
      </c>
      <c r="E47" s="5">
        <f t="shared" si="5"/>
        <v>1.456070774849394E-2</v>
      </c>
      <c r="F47" s="4">
        <f t="shared" si="5"/>
        <v>3.6447174818417274</v>
      </c>
      <c r="I47" s="5">
        <f t="shared" si="2"/>
        <v>1.456070774849394E-2</v>
      </c>
      <c r="J47" s="4">
        <f t="shared" si="2"/>
        <v>3.6447174818417274</v>
      </c>
    </row>
    <row r="48" spans="4:10" x14ac:dyDescent="0.3">
      <c r="D48" t="s">
        <v>26</v>
      </c>
      <c r="E48" s="5">
        <f t="shared" si="5"/>
        <v>-0.20765434282334105</v>
      </c>
      <c r="F48" s="4">
        <f t="shared" si="5"/>
        <v>3.0854170178802693</v>
      </c>
      <c r="I48" s="5">
        <f t="shared" si="2"/>
        <v>0.20765434282334105</v>
      </c>
      <c r="J48" s="4">
        <f t="shared" si="2"/>
        <v>3.0854170178802693</v>
      </c>
    </row>
    <row r="49" spans="4:10" x14ac:dyDescent="0.3">
      <c r="D49" t="s">
        <v>27</v>
      </c>
      <c r="E49" s="5">
        <f t="shared" si="5"/>
        <v>-0.10039669856653433</v>
      </c>
      <c r="F49" s="4">
        <f t="shared" si="5"/>
        <v>4.6609949698164481</v>
      </c>
      <c r="I49" s="5">
        <f t="shared" si="2"/>
        <v>0.10039669856653433</v>
      </c>
      <c r="J49" s="4">
        <f t="shared" si="2"/>
        <v>4.6609949698164481</v>
      </c>
    </row>
    <row r="50" spans="4:10" x14ac:dyDescent="0.3">
      <c r="D50" t="s">
        <v>28</v>
      </c>
      <c r="E50" s="5">
        <f t="shared" si="5"/>
        <v>0.43951341602103611</v>
      </c>
      <c r="F50" s="4">
        <f t="shared" si="5"/>
        <v>3.7556172831010155</v>
      </c>
      <c r="I50" s="5">
        <f t="shared" si="2"/>
        <v>0.43951341602103611</v>
      </c>
      <c r="J50" s="4">
        <f t="shared" si="2"/>
        <v>3.7556172831010155</v>
      </c>
    </row>
    <row r="51" spans="4:10" x14ac:dyDescent="0.3">
      <c r="D51" t="s">
        <v>29</v>
      </c>
      <c r="E51" s="5">
        <f t="shared" si="5"/>
        <v>-0.28882110052112253</v>
      </c>
      <c r="F51" s="4">
        <f t="shared" si="5"/>
        <v>4.2863777536409344</v>
      </c>
      <c r="I51" s="5">
        <f t="shared" si="2"/>
        <v>0.28882110052112253</v>
      </c>
      <c r="J51" s="4">
        <f t="shared" si="2"/>
        <v>4.2863777536409344</v>
      </c>
    </row>
    <row r="52" spans="4:10" x14ac:dyDescent="0.3">
      <c r="D52" t="s">
        <v>30</v>
      </c>
      <c r="E52" s="5">
        <f t="shared" si="5"/>
        <v>0.16133683482147276</v>
      </c>
      <c r="F52" s="4">
        <f t="shared" si="5"/>
        <v>4.4872489892777905</v>
      </c>
      <c r="I52" s="5">
        <f t="shared" si="2"/>
        <v>0.16133683482147276</v>
      </c>
      <c r="J52" s="4">
        <f t="shared" si="2"/>
        <v>4.4872489892777905</v>
      </c>
    </row>
    <row r="53" spans="4:10" x14ac:dyDescent="0.3">
      <c r="D53" t="s">
        <v>31</v>
      </c>
      <c r="E53" s="5">
        <f>E28-B28</f>
        <v>0.30667154428866183</v>
      </c>
      <c r="F53" s="4">
        <f>F28-C28</f>
        <v>0.27522400929802693</v>
      </c>
      <c r="I53" s="5">
        <f t="shared" si="2"/>
        <v>0.30667154428866183</v>
      </c>
      <c r="J53" s="4">
        <f t="shared" si="2"/>
        <v>0.27522400929802693</v>
      </c>
    </row>
    <row r="54" spans="4:10" x14ac:dyDescent="0.3">
      <c r="D54" t="s">
        <v>32</v>
      </c>
      <c r="E54" s="5">
        <f t="shared" ref="E54:F55" si="6">E29-B29</f>
        <v>-1.370452977097969E-2</v>
      </c>
      <c r="F54" s="4">
        <f t="shared" si="6"/>
        <v>4.2851964975173011</v>
      </c>
      <c r="I54" s="5">
        <f t="shared" si="2"/>
        <v>1.370452977097969E-2</v>
      </c>
      <c r="J54" s="4">
        <f t="shared" si="2"/>
        <v>4.2851964975173011</v>
      </c>
    </row>
    <row r="55" spans="4:10" x14ac:dyDescent="0.3">
      <c r="D55" t="s">
        <v>33</v>
      </c>
      <c r="E55" s="5">
        <f t="shared" si="6"/>
        <v>-5.0152211257778134E-2</v>
      </c>
      <c r="F55" s="4">
        <f t="shared" si="6"/>
        <v>5.9774405497151495</v>
      </c>
      <c r="I55" s="5">
        <f t="shared" si="2"/>
        <v>5.0152211257778134E-2</v>
      </c>
      <c r="J55" s="4">
        <f t="shared" si="2"/>
        <v>5.9774405497151495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0.16581405997506424</v>
      </c>
      <c r="F57" s="5">
        <f>AVERAGE(F38:F55)</f>
        <v>3.7808801444034694</v>
      </c>
      <c r="H57" t="s">
        <v>54</v>
      </c>
      <c r="I57" s="5">
        <f>AVERAGE(I37:I55)</f>
        <v>0.26192765854519068</v>
      </c>
      <c r="J57" s="5">
        <f>AVERAGE(J38:J55)</f>
        <v>3.7808801444034694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0.42325679528283988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4.5805811543799102</v>
      </c>
      <c r="J65" s="4">
        <f>ABS((C13-F13)/C13)*100</f>
        <v>31.263836715983924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3.1971556373302268</v>
      </c>
      <c r="J66" s="4">
        <f>ABS((C14-F14)/C14)*100</f>
        <v>56.831436668279721</v>
      </c>
    </row>
    <row r="67" spans="4:10" x14ac:dyDescent="0.3">
      <c r="E67" s="5"/>
      <c r="F67" s="5"/>
      <c r="H67" t="s">
        <v>18</v>
      </c>
      <c r="I67" s="4">
        <f t="shared" ref="I67:J81" si="7">ABS((B15-E15)/B15)*100</f>
        <v>1.9294793633784495</v>
      </c>
      <c r="J67" s="4">
        <f t="shared" si="7"/>
        <v>56.012926923001473</v>
      </c>
    </row>
    <row r="68" spans="4:10" x14ac:dyDescent="0.3">
      <c r="E68" s="5"/>
      <c r="F68" s="5"/>
      <c r="H68" t="s">
        <v>20</v>
      </c>
      <c r="I68" s="4">
        <f t="shared" si="7"/>
        <v>2.7516362758379209</v>
      </c>
      <c r="J68" s="4">
        <f t="shared" si="7"/>
        <v>34.993027036007327</v>
      </c>
    </row>
    <row r="69" spans="4:10" x14ac:dyDescent="0.3">
      <c r="E69" s="5"/>
      <c r="F69" s="5"/>
      <c r="H69" t="s">
        <v>19</v>
      </c>
      <c r="I69" s="4">
        <f t="shared" si="7"/>
        <v>0.60911619156701935</v>
      </c>
      <c r="J69" s="4">
        <f t="shared" si="7"/>
        <v>61.827930873536062</v>
      </c>
    </row>
    <row r="70" spans="4:10" x14ac:dyDescent="0.3">
      <c r="E70" s="5"/>
      <c r="F70" s="5"/>
      <c r="H70" t="s">
        <v>21</v>
      </c>
      <c r="I70" s="4">
        <f t="shared" si="7"/>
        <v>1.7979104223068576</v>
      </c>
      <c r="J70" s="4">
        <f t="shared" si="7"/>
        <v>26.330292944761862</v>
      </c>
    </row>
    <row r="71" spans="4:10" x14ac:dyDescent="0.3">
      <c r="H71" t="s">
        <v>22</v>
      </c>
      <c r="I71" s="4">
        <f t="shared" si="7"/>
        <v>0.86543626539787988</v>
      </c>
      <c r="J71" s="4">
        <f t="shared" si="7"/>
        <v>49.113561709969993</v>
      </c>
    </row>
    <row r="72" spans="4:10" x14ac:dyDescent="0.3">
      <c r="E72" s="5"/>
      <c r="F72" s="5"/>
      <c r="H72" t="s">
        <v>23</v>
      </c>
      <c r="I72" s="4">
        <f t="shared" si="7"/>
        <v>0.17881778974510851</v>
      </c>
      <c r="J72" s="4">
        <f t="shared" si="7"/>
        <v>27.155140099734453</v>
      </c>
    </row>
    <row r="73" spans="4:10" x14ac:dyDescent="0.3">
      <c r="H73" t="s">
        <v>24</v>
      </c>
      <c r="I73" s="4">
        <f t="shared" si="7"/>
        <v>0.47745063268239096</v>
      </c>
      <c r="J73" s="4">
        <f t="shared" si="7"/>
        <v>86.237157239623826</v>
      </c>
    </row>
    <row r="74" spans="4:10" x14ac:dyDescent="0.3">
      <c r="H74" t="s">
        <v>25</v>
      </c>
      <c r="I74" s="4">
        <f t="shared" si="7"/>
        <v>8.5500339098613848E-2</v>
      </c>
      <c r="J74" s="4">
        <f t="shared" si="7"/>
        <v>36.447174818417274</v>
      </c>
    </row>
    <row r="75" spans="4:10" x14ac:dyDescent="0.3">
      <c r="H75" t="s">
        <v>26</v>
      </c>
      <c r="I75" s="4">
        <f t="shared" si="7"/>
        <v>1.3519162944227934</v>
      </c>
      <c r="J75" s="4">
        <f t="shared" si="7"/>
        <v>21.426507068612981</v>
      </c>
    </row>
    <row r="76" spans="4:10" x14ac:dyDescent="0.3">
      <c r="H76" t="s">
        <v>27</v>
      </c>
      <c r="I76" s="4">
        <f t="shared" si="7"/>
        <v>0.61744587064289247</v>
      </c>
      <c r="J76" s="4">
        <f t="shared" si="7"/>
        <v>46.148465047687608</v>
      </c>
    </row>
    <row r="77" spans="4:10" x14ac:dyDescent="0.3">
      <c r="H77" t="s">
        <v>28</v>
      </c>
      <c r="I77" s="4">
        <f t="shared" si="7"/>
        <v>3.0951649015565925</v>
      </c>
      <c r="J77" s="4">
        <f t="shared" si="7"/>
        <v>27.018829374827448</v>
      </c>
    </row>
    <row r="78" spans="4:10" x14ac:dyDescent="0.3">
      <c r="H78" t="s">
        <v>29</v>
      </c>
      <c r="I78" s="4">
        <f t="shared" si="7"/>
        <v>1.6225904523658568</v>
      </c>
      <c r="J78" s="4">
        <f t="shared" si="7"/>
        <v>52.272899434645545</v>
      </c>
    </row>
    <row r="79" spans="4:10" x14ac:dyDescent="0.3">
      <c r="H79" t="s">
        <v>30</v>
      </c>
      <c r="I79" s="4">
        <f t="shared" si="7"/>
        <v>0.89781210251236931</v>
      </c>
      <c r="J79" s="4">
        <f t="shared" si="7"/>
        <v>65.988955724673389</v>
      </c>
    </row>
    <row r="80" spans="4:10" x14ac:dyDescent="0.3">
      <c r="H80" t="s">
        <v>31</v>
      </c>
      <c r="I80" s="4">
        <f t="shared" si="7"/>
        <v>1.5815964120096018</v>
      </c>
      <c r="J80" s="4">
        <f t="shared" si="7"/>
        <v>3.1634943597474359</v>
      </c>
    </row>
    <row r="81" spans="8:10" x14ac:dyDescent="0.3">
      <c r="H81" t="s">
        <v>32</v>
      </c>
      <c r="I81" s="4">
        <f t="shared" si="7"/>
        <v>8.3007448643123496E-2</v>
      </c>
      <c r="J81" s="4">
        <f t="shared" si="7"/>
        <v>41.203812476127894</v>
      </c>
    </row>
    <row r="82" spans="8:10" x14ac:dyDescent="0.3">
      <c r="H82" t="s">
        <v>33</v>
      </c>
      <c r="I82" s="4">
        <f t="shared" ref="I82:J82" si="8">ABS((B30-E30)/B30)*100</f>
        <v>0.29799293676635852</v>
      </c>
      <c r="J82" s="4">
        <f t="shared" si="8"/>
        <v>64.972179888208146</v>
      </c>
    </row>
    <row r="84" spans="8:10" x14ac:dyDescent="0.3">
      <c r="H84" t="s">
        <v>77</v>
      </c>
      <c r="I84" s="4">
        <f>AVERAGE(I64:I82)</f>
        <v>1.3917824887329899</v>
      </c>
      <c r="J84" s="4">
        <f>AVERAGE(J65:J82)</f>
        <v>43.800423800213686</v>
      </c>
    </row>
  </sheetData>
  <hyperlinks>
    <hyperlink ref="G1" location="Overview!A1" display="Overview!A1" xr:uid="{A50DD5B7-FB02-4C3A-98B2-AD2F7142B49D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856BA-7118-405D-A3F9-B05B4C4D9362}">
  <dimension ref="A1:L84"/>
  <sheetViews>
    <sheetView workbookViewId="0">
      <selection activeCell="F1" sqref="F1: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1</v>
      </c>
      <c r="G4" s="7" t="s">
        <v>89</v>
      </c>
      <c r="H4" s="7"/>
    </row>
    <row r="5" spans="1:12" x14ac:dyDescent="0.3">
      <c r="G5" t="s">
        <v>88</v>
      </c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26.59125235174513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3046.1145240000001</v>
      </c>
      <c r="L12">
        <v>-2950.39072643076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24.536920112506873</v>
      </c>
      <c r="F13" s="4">
        <f t="shared" si="1"/>
        <v>4.4676778329995548</v>
      </c>
      <c r="H13" t="s">
        <v>35</v>
      </c>
      <c r="I13">
        <v>32</v>
      </c>
      <c r="J13" t="s">
        <v>38</v>
      </c>
      <c r="K13">
        <v>1304.157158</v>
      </c>
      <c r="L13">
        <v>-1165.5320070658299</v>
      </c>
    </row>
    <row r="14" spans="1:12" x14ac:dyDescent="0.3">
      <c r="A14" s="3" t="s">
        <v>93</v>
      </c>
      <c r="B14">
        <v>22.61</v>
      </c>
      <c r="C14">
        <v>3.21</v>
      </c>
      <c r="E14" s="5">
        <f t="shared" si="0"/>
        <v>23.671184271664448</v>
      </c>
      <c r="F14" s="4">
        <f t="shared" si="1"/>
        <v>5.7511075076647851</v>
      </c>
      <c r="H14" t="s">
        <v>94</v>
      </c>
      <c r="I14">
        <v>96</v>
      </c>
      <c r="J14" t="s">
        <v>44</v>
      </c>
      <c r="K14">
        <v>4055.5638829999998</v>
      </c>
      <c r="L14">
        <v>-3496.5490932705302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18.438403406740875</v>
      </c>
      <c r="F15" s="4">
        <f t="shared" si="1"/>
        <v>12.615527435654972</v>
      </c>
      <c r="H15" t="s">
        <v>34</v>
      </c>
      <c r="I15">
        <v>48</v>
      </c>
      <c r="J15" t="s">
        <v>37</v>
      </c>
      <c r="K15">
        <v>2603.262275</v>
      </c>
      <c r="L15">
        <v>-1748.149049694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18.389725873291514</v>
      </c>
      <c r="F16" s="4">
        <f t="shared" si="1"/>
        <v>16.091140074772298</v>
      </c>
      <c r="H16" t="s">
        <v>39</v>
      </c>
      <c r="I16">
        <v>80</v>
      </c>
      <c r="J16" t="s">
        <v>38</v>
      </c>
      <c r="K16">
        <v>4350.2551670000003</v>
      </c>
      <c r="L16">
        <v>-2913.4758462090699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15.506157973599375</v>
      </c>
      <c r="F17" s="4">
        <f t="shared" si="1"/>
        <v>16.697078436358645</v>
      </c>
      <c r="H17" t="s">
        <v>40</v>
      </c>
      <c r="I17">
        <v>64</v>
      </c>
      <c r="J17" t="s">
        <v>38</v>
      </c>
      <c r="K17">
        <v>4127.3924919999999</v>
      </c>
      <c r="L17">
        <v>-2330.7659064235399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18.770985308990419</v>
      </c>
      <c r="F18" s="4">
        <f t="shared" si="1"/>
        <v>12.119634244908955</v>
      </c>
      <c r="H18" t="s">
        <v>41</v>
      </c>
      <c r="I18">
        <v>96</v>
      </c>
      <c r="J18" t="s">
        <v>42</v>
      </c>
      <c r="K18">
        <v>5114.2760179999996</v>
      </c>
      <c r="L18">
        <v>-3496.31623146013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15.287405821941741</v>
      </c>
      <c r="F19" s="4">
        <f t="shared" si="1"/>
        <v>19.149505223818267</v>
      </c>
      <c r="H19" t="s">
        <v>40</v>
      </c>
      <c r="I19">
        <v>36</v>
      </c>
      <c r="J19" t="s">
        <v>37</v>
      </c>
      <c r="K19">
        <v>2354.8795930000001</v>
      </c>
      <c r="L19">
        <v>-1311.0221954803001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13.424545659278166</v>
      </c>
      <c r="F20" s="4">
        <f t="shared" si="1"/>
        <v>18.89590987275739</v>
      </c>
      <c r="H20" t="s">
        <v>40</v>
      </c>
      <c r="I20">
        <v>192</v>
      </c>
      <c r="J20" t="s">
        <v>43</v>
      </c>
      <c r="K20">
        <v>14302.160003999999</v>
      </c>
      <c r="L20">
        <v>-6992.1369210545899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18.586674779316517</v>
      </c>
      <c r="F21" s="4">
        <f t="shared" si="1"/>
        <v>13.779906972613395</v>
      </c>
      <c r="H21" t="s">
        <v>34</v>
      </c>
      <c r="I21">
        <v>72</v>
      </c>
      <c r="J21" t="s">
        <v>42</v>
      </c>
      <c r="K21">
        <v>3873.742929</v>
      </c>
      <c r="L21">
        <v>-2622.1916433497499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17.041163243478533</v>
      </c>
      <c r="F22" s="4">
        <f t="shared" si="1"/>
        <v>14.895876609849244</v>
      </c>
      <c r="H22" t="s">
        <v>34</v>
      </c>
      <c r="I22">
        <v>64</v>
      </c>
      <c r="J22" t="s">
        <v>44</v>
      </c>
      <c r="K22">
        <v>3755.6121659999999</v>
      </c>
      <c r="L22">
        <v>-2330.8098130846902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15.148113557264281</v>
      </c>
      <c r="F23" s="4">
        <f t="shared" si="1"/>
        <v>19.343538125896178</v>
      </c>
      <c r="H23" t="s">
        <v>40</v>
      </c>
      <c r="I23">
        <v>64</v>
      </c>
      <c r="J23" t="s">
        <v>38</v>
      </c>
      <c r="K23">
        <v>4224.948523</v>
      </c>
      <c r="L23">
        <v>-2330.70139549138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16.241226973253742</v>
      </c>
      <c r="F24" s="4">
        <f t="shared" si="1"/>
        <v>16.363300861205939</v>
      </c>
      <c r="H24" t="s">
        <v>45</v>
      </c>
      <c r="I24">
        <v>128</v>
      </c>
      <c r="J24" t="s">
        <v>42</v>
      </c>
      <c r="K24">
        <v>7881.1779560000004</v>
      </c>
      <c r="L24">
        <v>-4661.5480853809804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14.721876060279527</v>
      </c>
      <c r="F25" s="4">
        <f t="shared" si="1"/>
        <v>19.344855468390179</v>
      </c>
      <c r="H25" t="s">
        <v>40</v>
      </c>
      <c r="I25">
        <v>34</v>
      </c>
      <c r="J25" t="s">
        <v>37</v>
      </c>
      <c r="K25">
        <v>2309.488265</v>
      </c>
      <c r="L25">
        <v>-1238.18509929532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17.526126453663046</v>
      </c>
      <c r="F26" s="4">
        <f t="shared" si="1"/>
        <v>13.974877792996896</v>
      </c>
      <c r="H26" t="s">
        <v>40</v>
      </c>
      <c r="I26">
        <v>96</v>
      </c>
      <c r="J26" t="s">
        <v>38</v>
      </c>
      <c r="K26">
        <v>5477.5366510000003</v>
      </c>
      <c r="L26">
        <v>-3496.2483954614499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18.220525092332359</v>
      </c>
      <c r="F27" s="4">
        <f t="shared" si="1"/>
        <v>12.453583262847291</v>
      </c>
      <c r="H27" t="s">
        <v>40</v>
      </c>
      <c r="I27">
        <v>96</v>
      </c>
      <c r="J27" t="s">
        <v>44</v>
      </c>
      <c r="K27">
        <v>5268.7833920000003</v>
      </c>
      <c r="L27">
        <v>-3496.3040207909899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19.890520093458509</v>
      </c>
      <c r="F28" s="4">
        <f t="shared" si="1"/>
        <v>9.8798108780017753</v>
      </c>
      <c r="H28" t="s">
        <v>41</v>
      </c>
      <c r="I28">
        <v>168</v>
      </c>
      <c r="J28" t="s">
        <v>44</v>
      </c>
      <c r="K28">
        <v>8446.234649</v>
      </c>
      <c r="L28">
        <v>-6118.6967264786899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16.213882812069482</v>
      </c>
      <c r="F29" s="4">
        <f t="shared" si="1"/>
        <v>16.89395835843241</v>
      </c>
      <c r="H29" t="s">
        <v>40</v>
      </c>
      <c r="I29">
        <v>72</v>
      </c>
      <c r="J29" t="s">
        <v>37</v>
      </c>
      <c r="K29">
        <v>4440.638978</v>
      </c>
      <c r="L29">
        <v>-2622.1062456188502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16.786494680859235</v>
      </c>
      <c r="F30" s="4">
        <f t="shared" si="1"/>
        <v>16.759289698694158</v>
      </c>
      <c r="H30" t="s">
        <v>40</v>
      </c>
      <c r="I30">
        <v>64</v>
      </c>
      <c r="J30" t="s">
        <v>44</v>
      </c>
      <c r="K30">
        <v>3812.5887039999998</v>
      </c>
      <c r="L30">
        <v>-2330.7643899422801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7.1252351745130227E-2</v>
      </c>
      <c r="F37" s="5"/>
      <c r="I37" s="5">
        <f t="shared" ref="I37:J55" si="2">ABS(E37)</f>
        <v>7.1252351745130227E-2</v>
      </c>
      <c r="J37" s="5"/>
    </row>
    <row r="38" spans="4:10" x14ac:dyDescent="0.3">
      <c r="D38" s="3" t="s">
        <v>11</v>
      </c>
      <c r="E38" s="5">
        <f>E13-B13</f>
        <v>1.1669201125068724</v>
      </c>
      <c r="F38" s="4">
        <f>F13-C13</f>
        <v>1.667677832999555</v>
      </c>
      <c r="I38" s="5">
        <f t="shared" si="2"/>
        <v>1.1669201125068724</v>
      </c>
      <c r="J38" s="4">
        <f t="shared" si="2"/>
        <v>1.667677832999555</v>
      </c>
    </row>
    <row r="39" spans="4:10" x14ac:dyDescent="0.3">
      <c r="D39" s="3" t="s">
        <v>93</v>
      </c>
      <c r="E39" s="5">
        <f>E14-B14</f>
        <v>1.0611842716644482</v>
      </c>
      <c r="F39" s="4">
        <f>F14-C14</f>
        <v>2.5411075076647851</v>
      </c>
      <c r="I39" s="5">
        <f t="shared" ref="I39" si="3">ABS(E39)</f>
        <v>1.0611842716644482</v>
      </c>
      <c r="J39" s="4">
        <f t="shared" ref="J39" si="4">ABS(F39)</f>
        <v>2.5411075076647851</v>
      </c>
    </row>
    <row r="40" spans="4:10" x14ac:dyDescent="0.3">
      <c r="D40" t="s">
        <v>18</v>
      </c>
      <c r="E40" s="5">
        <f t="shared" ref="E40:F52" si="5">E15-B15</f>
        <v>0.63840340674087415</v>
      </c>
      <c r="F40" s="4">
        <f t="shared" si="5"/>
        <v>5.4155274356549716</v>
      </c>
      <c r="I40" s="5">
        <f t="shared" si="2"/>
        <v>0.63840340674087415</v>
      </c>
      <c r="J40" s="4">
        <f t="shared" si="2"/>
        <v>5.4155274356549716</v>
      </c>
    </row>
    <row r="41" spans="4:10" x14ac:dyDescent="0.3">
      <c r="D41" t="s">
        <v>20</v>
      </c>
      <c r="E41" s="5">
        <f t="shared" si="5"/>
        <v>1.0997258732915149</v>
      </c>
      <c r="F41" s="4">
        <f t="shared" si="5"/>
        <v>5.1911400747722976</v>
      </c>
      <c r="I41" s="5">
        <f t="shared" si="2"/>
        <v>1.0997258732915149</v>
      </c>
      <c r="J41" s="4">
        <f t="shared" si="2"/>
        <v>5.1911400747722976</v>
      </c>
    </row>
    <row r="42" spans="4:10" x14ac:dyDescent="0.3">
      <c r="D42" t="s">
        <v>19</v>
      </c>
      <c r="E42" s="5">
        <f t="shared" si="5"/>
        <v>-9.3842026400624334E-2</v>
      </c>
      <c r="F42" s="4">
        <f t="shared" si="5"/>
        <v>7.3970784363586439</v>
      </c>
      <c r="I42" s="5">
        <f t="shared" si="2"/>
        <v>9.3842026400624334E-2</v>
      </c>
      <c r="J42" s="4">
        <f t="shared" si="2"/>
        <v>7.3970784363586439</v>
      </c>
    </row>
    <row r="43" spans="4:10" x14ac:dyDescent="0.3">
      <c r="D43" t="s">
        <v>21</v>
      </c>
      <c r="E43" s="5">
        <f t="shared" si="5"/>
        <v>0.49098530899041748</v>
      </c>
      <c r="F43" s="4">
        <f t="shared" si="5"/>
        <v>3.3196342449089542</v>
      </c>
      <c r="I43" s="5">
        <f t="shared" si="2"/>
        <v>0.49098530899041748</v>
      </c>
      <c r="J43" s="4">
        <f t="shared" si="2"/>
        <v>3.3196342449089542</v>
      </c>
    </row>
    <row r="44" spans="4:10" x14ac:dyDescent="0.3">
      <c r="D44" t="s">
        <v>22</v>
      </c>
      <c r="E44" s="5">
        <f t="shared" si="5"/>
        <v>-0.11259417805825933</v>
      </c>
      <c r="F44" s="4">
        <f t="shared" si="5"/>
        <v>7.7495052238182662</v>
      </c>
      <c r="I44" s="5">
        <f t="shared" si="2"/>
        <v>0.11259417805825933</v>
      </c>
      <c r="J44" s="4">
        <f t="shared" si="2"/>
        <v>7.7495052238182662</v>
      </c>
    </row>
    <row r="45" spans="4:10" x14ac:dyDescent="0.3">
      <c r="D45" t="s">
        <v>23</v>
      </c>
      <c r="E45" s="5">
        <f t="shared" si="5"/>
        <v>-2.5454340721832835E-2</v>
      </c>
      <c r="F45" s="4">
        <f t="shared" si="5"/>
        <v>5.2959098727573899</v>
      </c>
      <c r="I45" s="5">
        <f t="shared" si="2"/>
        <v>2.5454340721832835E-2</v>
      </c>
      <c r="J45" s="4">
        <f t="shared" si="2"/>
        <v>5.2959098727573899</v>
      </c>
    </row>
    <row r="46" spans="4:10" x14ac:dyDescent="0.3">
      <c r="D46" t="s">
        <v>24</v>
      </c>
      <c r="E46" s="5">
        <f t="shared" si="5"/>
        <v>0.15667477931651774</v>
      </c>
      <c r="F46" s="4">
        <f t="shared" si="5"/>
        <v>7.1799069726133951</v>
      </c>
      <c r="I46" s="5">
        <f t="shared" si="2"/>
        <v>0.15667477931651774</v>
      </c>
      <c r="J46" s="4">
        <f t="shared" si="2"/>
        <v>7.1799069726133951</v>
      </c>
    </row>
    <row r="47" spans="4:10" x14ac:dyDescent="0.3">
      <c r="D47" t="s">
        <v>25</v>
      </c>
      <c r="E47" s="5">
        <f t="shared" si="5"/>
        <v>1.1163243478531371E-2</v>
      </c>
      <c r="F47" s="4">
        <f t="shared" si="5"/>
        <v>4.8958766098492443</v>
      </c>
      <c r="I47" s="5">
        <f t="shared" si="2"/>
        <v>1.1163243478531371E-2</v>
      </c>
      <c r="J47" s="4">
        <f t="shared" si="2"/>
        <v>4.8958766098492443</v>
      </c>
    </row>
    <row r="48" spans="4:10" x14ac:dyDescent="0.3">
      <c r="D48" t="s">
        <v>26</v>
      </c>
      <c r="E48" s="5">
        <f t="shared" si="5"/>
        <v>-0.21188644273571811</v>
      </c>
      <c r="F48" s="4">
        <f t="shared" si="5"/>
        <v>4.9435381258961772</v>
      </c>
      <c r="I48" s="5">
        <f t="shared" si="2"/>
        <v>0.21188644273571811</v>
      </c>
      <c r="J48" s="4">
        <f t="shared" si="2"/>
        <v>4.9435381258961772</v>
      </c>
    </row>
    <row r="49" spans="4:10" x14ac:dyDescent="0.3">
      <c r="D49" t="s">
        <v>27</v>
      </c>
      <c r="E49" s="5">
        <f t="shared" si="5"/>
        <v>-1.8773026746259802E-2</v>
      </c>
      <c r="F49" s="4">
        <f t="shared" si="5"/>
        <v>6.2633008612059395</v>
      </c>
      <c r="I49" s="5">
        <f t="shared" si="2"/>
        <v>1.8773026746259802E-2</v>
      </c>
      <c r="J49" s="4">
        <f t="shared" si="2"/>
        <v>6.2633008612059395</v>
      </c>
    </row>
    <row r="50" spans="4:10" x14ac:dyDescent="0.3">
      <c r="D50" t="s">
        <v>28</v>
      </c>
      <c r="E50" s="5">
        <f t="shared" si="5"/>
        <v>0.52187606027952782</v>
      </c>
      <c r="F50" s="4">
        <f t="shared" si="5"/>
        <v>5.4448554683901786</v>
      </c>
      <c r="I50" s="5">
        <f t="shared" si="2"/>
        <v>0.52187606027952782</v>
      </c>
      <c r="J50" s="4">
        <f t="shared" si="2"/>
        <v>5.4448554683901786</v>
      </c>
    </row>
    <row r="51" spans="4:10" x14ac:dyDescent="0.3">
      <c r="D51" t="s">
        <v>29</v>
      </c>
      <c r="E51" s="5">
        <f t="shared" si="5"/>
        <v>-0.27387354633695438</v>
      </c>
      <c r="F51" s="4">
        <f t="shared" si="5"/>
        <v>5.7748777929968966</v>
      </c>
      <c r="I51" s="5">
        <f t="shared" si="2"/>
        <v>0.27387354633695438</v>
      </c>
      <c r="J51" s="4">
        <f t="shared" si="2"/>
        <v>5.7748777929968966</v>
      </c>
    </row>
    <row r="52" spans="4:10" x14ac:dyDescent="0.3">
      <c r="D52" t="s">
        <v>30</v>
      </c>
      <c r="E52" s="5">
        <f t="shared" si="5"/>
        <v>0.25052509233236009</v>
      </c>
      <c r="F52" s="4">
        <f t="shared" si="5"/>
        <v>5.6535832628472908</v>
      </c>
      <c r="I52" s="5">
        <f t="shared" si="2"/>
        <v>0.25052509233236009</v>
      </c>
      <c r="J52" s="4">
        <f t="shared" si="2"/>
        <v>5.6535832628472908</v>
      </c>
    </row>
    <row r="53" spans="4:10" x14ac:dyDescent="0.3">
      <c r="D53" t="s">
        <v>31</v>
      </c>
      <c r="E53" s="5">
        <f>E28-B28</f>
        <v>0.50052009345850834</v>
      </c>
      <c r="F53" s="4">
        <f>F28-C28</f>
        <v>1.179810878001776</v>
      </c>
      <c r="I53" s="5">
        <f t="shared" si="2"/>
        <v>0.50052009345850834</v>
      </c>
      <c r="J53" s="4">
        <f t="shared" si="2"/>
        <v>1.179810878001776</v>
      </c>
    </row>
    <row r="54" spans="4:10" x14ac:dyDescent="0.3">
      <c r="D54" t="s">
        <v>32</v>
      </c>
      <c r="E54" s="5">
        <f t="shared" ref="E54:F55" si="6">E29-B29</f>
        <v>-0.29611718793051978</v>
      </c>
      <c r="F54" s="4">
        <f t="shared" si="6"/>
        <v>6.4939583584324101</v>
      </c>
      <c r="I54" s="5">
        <f t="shared" si="2"/>
        <v>0.29611718793051978</v>
      </c>
      <c r="J54" s="4">
        <f t="shared" si="2"/>
        <v>6.4939583584324101</v>
      </c>
    </row>
    <row r="55" spans="4:10" x14ac:dyDescent="0.3">
      <c r="D55" t="s">
        <v>33</v>
      </c>
      <c r="E55" s="5">
        <f t="shared" si="6"/>
        <v>-4.3505319140763277E-2</v>
      </c>
      <c r="F55" s="4">
        <f t="shared" si="6"/>
        <v>7.5592896986941582</v>
      </c>
      <c r="I55" s="5">
        <f t="shared" si="2"/>
        <v>4.3505319140763277E-2</v>
      </c>
      <c r="J55" s="4">
        <f t="shared" si="2"/>
        <v>7.5592896986941582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0.25753602767019845</v>
      </c>
      <c r="F57" s="5">
        <f>AVERAGE(F38:F55)</f>
        <v>5.2203654809923528</v>
      </c>
      <c r="H57" t="s">
        <v>54</v>
      </c>
      <c r="I57" s="5">
        <f>AVERAGE(I37:I55)</f>
        <v>0.37080403483555974</v>
      </c>
      <c r="J57" s="5">
        <f>AVERAGE(J38:J55)</f>
        <v>5.2203654809923528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0.26867402618827385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4.9932396769656506</v>
      </c>
      <c r="J65" s="4">
        <f>ABS((C13-F13)/C13)*100</f>
        <v>59.559922607126971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4.6934288883876523</v>
      </c>
      <c r="J66" s="4">
        <f>ABS((C14-F14)/C14)*100</f>
        <v>79.162227653108573</v>
      </c>
    </row>
    <row r="67" spans="4:10" x14ac:dyDescent="0.3">
      <c r="E67" s="5"/>
      <c r="F67" s="5"/>
      <c r="H67" t="s">
        <v>18</v>
      </c>
      <c r="I67" s="4">
        <f t="shared" ref="I67:J81" si="7">ABS((B15-E15)/B15)*100</f>
        <v>3.586535992926259</v>
      </c>
      <c r="J67" s="4">
        <f t="shared" si="7"/>
        <v>75.215658828541265</v>
      </c>
    </row>
    <row r="68" spans="4:10" x14ac:dyDescent="0.3">
      <c r="E68" s="5"/>
      <c r="F68" s="5"/>
      <c r="H68" t="s">
        <v>20</v>
      </c>
      <c r="I68" s="4">
        <f t="shared" si="7"/>
        <v>6.3604735297369288</v>
      </c>
      <c r="J68" s="4">
        <f t="shared" si="7"/>
        <v>47.625138300663281</v>
      </c>
    </row>
    <row r="69" spans="4:10" x14ac:dyDescent="0.3">
      <c r="E69" s="5"/>
      <c r="F69" s="5"/>
      <c r="H69" t="s">
        <v>19</v>
      </c>
      <c r="I69" s="4">
        <f t="shared" si="7"/>
        <v>0.60155145128605336</v>
      </c>
      <c r="J69" s="4">
        <f t="shared" si="7"/>
        <v>79.538477810307995</v>
      </c>
    </row>
    <row r="70" spans="4:10" x14ac:dyDescent="0.3">
      <c r="E70" s="5"/>
      <c r="F70" s="5"/>
      <c r="H70" t="s">
        <v>21</v>
      </c>
      <c r="I70" s="4">
        <f t="shared" si="7"/>
        <v>2.6859152570591767</v>
      </c>
      <c r="J70" s="4">
        <f t="shared" si="7"/>
        <v>37.723116419419931</v>
      </c>
    </row>
    <row r="71" spans="4:10" x14ac:dyDescent="0.3">
      <c r="H71" t="s">
        <v>22</v>
      </c>
      <c r="I71" s="4">
        <f t="shared" si="7"/>
        <v>0.73113102635233329</v>
      </c>
      <c r="J71" s="4">
        <f t="shared" si="7"/>
        <v>67.978115998405841</v>
      </c>
    </row>
    <row r="72" spans="4:10" x14ac:dyDescent="0.3">
      <c r="E72" s="5"/>
      <c r="F72" s="5"/>
      <c r="H72" t="s">
        <v>23</v>
      </c>
      <c r="I72" s="4">
        <f t="shared" si="7"/>
        <v>0.18925160387979803</v>
      </c>
      <c r="J72" s="4">
        <f t="shared" si="7"/>
        <v>38.940513770274926</v>
      </c>
    </row>
    <row r="73" spans="4:10" x14ac:dyDescent="0.3">
      <c r="H73" t="s">
        <v>24</v>
      </c>
      <c r="I73" s="4">
        <f t="shared" si="7"/>
        <v>0.85010732130503386</v>
      </c>
      <c r="J73" s="4">
        <f t="shared" si="7"/>
        <v>108.78646928202113</v>
      </c>
    </row>
    <row r="74" spans="4:10" x14ac:dyDescent="0.3">
      <c r="H74" t="s">
        <v>25</v>
      </c>
      <c r="I74" s="4">
        <f t="shared" si="7"/>
        <v>6.5550460825198886E-2</v>
      </c>
      <c r="J74" s="4">
        <f t="shared" si="7"/>
        <v>48.958766098492447</v>
      </c>
    </row>
    <row r="75" spans="4:10" x14ac:dyDescent="0.3">
      <c r="H75" t="s">
        <v>26</v>
      </c>
      <c r="I75" s="4">
        <f t="shared" si="7"/>
        <v>1.3794690282273314</v>
      </c>
      <c r="J75" s="4">
        <f t="shared" si="7"/>
        <v>34.330125874279013</v>
      </c>
    </row>
    <row r="76" spans="4:10" x14ac:dyDescent="0.3">
      <c r="H76" t="s">
        <v>27</v>
      </c>
      <c r="I76" s="4">
        <f t="shared" si="7"/>
        <v>0.11545526904218818</v>
      </c>
      <c r="J76" s="4">
        <f t="shared" si="7"/>
        <v>62.012879813920193</v>
      </c>
    </row>
    <row r="77" spans="4:10" x14ac:dyDescent="0.3">
      <c r="H77" t="s">
        <v>28</v>
      </c>
      <c r="I77" s="4">
        <f t="shared" si="7"/>
        <v>3.6751835230952663</v>
      </c>
      <c r="J77" s="4">
        <f t="shared" si="7"/>
        <v>39.171622074749486</v>
      </c>
    </row>
    <row r="78" spans="4:10" x14ac:dyDescent="0.3">
      <c r="H78" t="s">
        <v>29</v>
      </c>
      <c r="I78" s="4">
        <f t="shared" si="7"/>
        <v>1.5386154288592941</v>
      </c>
      <c r="J78" s="4">
        <f t="shared" si="7"/>
        <v>70.425338938986542</v>
      </c>
    </row>
    <row r="79" spans="4:10" x14ac:dyDescent="0.3">
      <c r="H79" t="s">
        <v>30</v>
      </c>
      <c r="I79" s="4">
        <f t="shared" si="7"/>
        <v>1.3941296178762388</v>
      </c>
      <c r="J79" s="4">
        <f t="shared" si="7"/>
        <v>83.140930335989566</v>
      </c>
    </row>
    <row r="80" spans="4:10" x14ac:dyDescent="0.3">
      <c r="H80" t="s">
        <v>31</v>
      </c>
      <c r="I80" s="4">
        <f t="shared" si="7"/>
        <v>2.5813310647679644</v>
      </c>
      <c r="J80" s="4">
        <f t="shared" si="7"/>
        <v>13.561044574733058</v>
      </c>
    </row>
    <row r="81" spans="8:10" x14ac:dyDescent="0.3">
      <c r="H81" t="s">
        <v>32</v>
      </c>
      <c r="I81" s="4">
        <f t="shared" si="7"/>
        <v>1.793562616175165</v>
      </c>
      <c r="J81" s="4">
        <f t="shared" si="7"/>
        <v>62.441907292619327</v>
      </c>
    </row>
    <row r="82" spans="8:10" x14ac:dyDescent="0.3">
      <c r="H82" t="s">
        <v>33</v>
      </c>
      <c r="I82" s="4">
        <f t="shared" ref="I82:J82" si="8">ABS((B30-E30)/B30)*100</f>
        <v>0.25849862828736353</v>
      </c>
      <c r="J82" s="4">
        <f t="shared" si="8"/>
        <v>82.16619237711042</v>
      </c>
    </row>
    <row r="84" spans="8:10" x14ac:dyDescent="0.3">
      <c r="H84" t="s">
        <v>77</v>
      </c>
      <c r="I84" s="4">
        <f>AVERAGE(I64:I82)</f>
        <v>1.9874791795391142</v>
      </c>
      <c r="J84" s="4">
        <f>AVERAGE(J65:J82)</f>
        <v>60.596580447263896</v>
      </c>
    </row>
  </sheetData>
  <hyperlinks>
    <hyperlink ref="G1" location="Overview!A1" display="Overview!A1" xr:uid="{772F4079-81D7-4FE5-AB7A-A7E221063F94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44B7C-7C78-43B1-B901-999589E75A05}">
  <dimension ref="A1:L84"/>
  <sheetViews>
    <sheetView workbookViewId="0">
      <selection activeCell="F1" sqref="F1: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1</v>
      </c>
      <c r="G4" s="7" t="s">
        <v>89</v>
      </c>
      <c r="H4" s="7"/>
    </row>
    <row r="5" spans="1:12" x14ac:dyDescent="0.3">
      <c r="G5" t="s">
        <v>88</v>
      </c>
    </row>
    <row r="6" spans="1:12" x14ac:dyDescent="0.3">
      <c r="G6" t="s">
        <v>103</v>
      </c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26.535047615211784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3052.566597</v>
      </c>
      <c r="L12">
        <v>-2950.3275597237898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24.431220739132517</v>
      </c>
      <c r="F13" s="4">
        <f t="shared" si="1"/>
        <v>4.1558294439640733</v>
      </c>
      <c r="H13" t="s">
        <v>35</v>
      </c>
      <c r="I13">
        <v>32</v>
      </c>
      <c r="J13" t="s">
        <v>38</v>
      </c>
      <c r="K13">
        <v>1309.799471</v>
      </c>
      <c r="L13">
        <v>-1165.51085317451</v>
      </c>
    </row>
    <row r="14" spans="1:12" x14ac:dyDescent="0.3">
      <c r="A14" s="3" t="s">
        <v>93</v>
      </c>
      <c r="B14">
        <v>22.61</v>
      </c>
      <c r="C14">
        <v>3.21</v>
      </c>
      <c r="E14" s="5">
        <f t="shared" si="0"/>
        <v>23.521850158638365</v>
      </c>
      <c r="F14" s="4">
        <f t="shared" si="1"/>
        <v>5.3259974769124865</v>
      </c>
      <c r="H14" t="s">
        <v>94</v>
      </c>
      <c r="I14">
        <v>96</v>
      </c>
      <c r="J14" t="s">
        <v>44</v>
      </c>
      <c r="K14">
        <v>4081.311604</v>
      </c>
      <c r="L14">
        <v>-3496.4897729485701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18.420399086120256</v>
      </c>
      <c r="F15" s="4">
        <f t="shared" si="1"/>
        <v>11.583610190423631</v>
      </c>
      <c r="H15" t="s">
        <v>34</v>
      </c>
      <c r="I15">
        <v>48</v>
      </c>
      <c r="J15" t="s">
        <v>37</v>
      </c>
      <c r="K15">
        <v>2605.8067350000001</v>
      </c>
      <c r="L15">
        <v>-1748.1304833253801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18.369987955391331</v>
      </c>
      <c r="F16" s="4">
        <f t="shared" si="1"/>
        <v>14.92316925905793</v>
      </c>
      <c r="H16" t="s">
        <v>39</v>
      </c>
      <c r="I16">
        <v>80</v>
      </c>
      <c r="J16" t="s">
        <v>38</v>
      </c>
      <c r="K16">
        <v>4354.9293660000003</v>
      </c>
      <c r="L16">
        <v>-2913.44904786705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15.499427667044165</v>
      </c>
      <c r="F17" s="4">
        <f t="shared" si="1"/>
        <v>15.409061557649366</v>
      </c>
      <c r="H17" t="s">
        <v>40</v>
      </c>
      <c r="I17">
        <v>64</v>
      </c>
      <c r="J17" t="s">
        <v>38</v>
      </c>
      <c r="K17">
        <v>4129.1847269999998</v>
      </c>
      <c r="L17">
        <v>-2330.7473940304399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18.767898255432442</v>
      </c>
      <c r="F18" s="4">
        <f t="shared" si="1"/>
        <v>11.147756427510581</v>
      </c>
      <c r="H18" t="s">
        <v>41</v>
      </c>
      <c r="I18">
        <v>96</v>
      </c>
      <c r="J18" t="s">
        <v>42</v>
      </c>
      <c r="K18">
        <v>5115.117244</v>
      </c>
      <c r="L18">
        <v>-3496.2769034129801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15.281074396618298</v>
      </c>
      <c r="F19" s="4">
        <f t="shared" si="1"/>
        <v>17.699193475757621</v>
      </c>
      <c r="H19" t="s">
        <v>40</v>
      </c>
      <c r="I19">
        <v>36</v>
      </c>
      <c r="J19" t="s">
        <v>37</v>
      </c>
      <c r="K19">
        <v>2355.8552930000001</v>
      </c>
      <c r="L19">
        <v>-1311.0140075939401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13.419022762049231</v>
      </c>
      <c r="F20" s="4">
        <f t="shared" si="1"/>
        <v>17.407807670907967</v>
      </c>
      <c r="H20" t="s">
        <v>40</v>
      </c>
      <c r="I20">
        <v>192</v>
      </c>
      <c r="J20" t="s">
        <v>43</v>
      </c>
      <c r="K20">
        <v>14308.046376</v>
      </c>
      <c r="L20">
        <v>-6992.0960159032302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18.516511258213463</v>
      </c>
      <c r="F21" s="4">
        <f t="shared" si="1"/>
        <v>12.714862008304214</v>
      </c>
      <c r="H21" t="s">
        <v>34</v>
      </c>
      <c r="I21">
        <v>72</v>
      </c>
      <c r="J21" t="s">
        <v>42</v>
      </c>
      <c r="K21">
        <v>3888.4214740000002</v>
      </c>
      <c r="L21">
        <v>-2622.1647022699599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17.030729710625238</v>
      </c>
      <c r="F22" s="4">
        <f t="shared" si="1"/>
        <v>13.666052624664212</v>
      </c>
      <c r="H22" t="s">
        <v>34</v>
      </c>
      <c r="I22">
        <v>64</v>
      </c>
      <c r="J22" t="s">
        <v>44</v>
      </c>
      <c r="K22">
        <v>3757.9129659999999</v>
      </c>
      <c r="L22">
        <v>-2330.7898821633498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15.141834350206958</v>
      </c>
      <c r="F23" s="4">
        <f t="shared" si="1"/>
        <v>18.00647672125217</v>
      </c>
      <c r="H23" t="s">
        <v>40</v>
      </c>
      <c r="I23">
        <v>64</v>
      </c>
      <c r="J23" t="s">
        <v>38</v>
      </c>
      <c r="K23">
        <v>4226.700578</v>
      </c>
      <c r="L23">
        <v>-2330.68407862304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16.210876514368906</v>
      </c>
      <c r="F24" s="4">
        <f t="shared" si="1"/>
        <v>15.050745955468402</v>
      </c>
      <c r="H24" t="s">
        <v>45</v>
      </c>
      <c r="I24">
        <v>128</v>
      </c>
      <c r="J24" t="s">
        <v>42</v>
      </c>
      <c r="K24">
        <v>7895.9333189999998</v>
      </c>
      <c r="L24">
        <v>-4661.5122568880797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14.642675218691844</v>
      </c>
      <c r="F25" s="4">
        <f t="shared" si="1"/>
        <v>18.030638349906404</v>
      </c>
      <c r="H25" t="s">
        <v>40</v>
      </c>
      <c r="I25">
        <v>34</v>
      </c>
      <c r="J25" t="s">
        <v>37</v>
      </c>
      <c r="K25">
        <v>2321.9800679999998</v>
      </c>
      <c r="L25">
        <v>-1238.1756038774099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17.516040326244728</v>
      </c>
      <c r="F26" s="4">
        <f t="shared" si="1"/>
        <v>12.836895759543003</v>
      </c>
      <c r="H26" t="s">
        <v>40</v>
      </c>
      <c r="I26">
        <v>96</v>
      </c>
      <c r="J26" t="s">
        <v>38</v>
      </c>
      <c r="K26">
        <v>5480.6907389999997</v>
      </c>
      <c r="L26">
        <v>-3496.21514092707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18.199021285791599</v>
      </c>
      <c r="F27" s="4">
        <f t="shared" si="1"/>
        <v>11.379675443630857</v>
      </c>
      <c r="H27" t="s">
        <v>40</v>
      </c>
      <c r="I27">
        <v>96</v>
      </c>
      <c r="J27" t="s">
        <v>44</v>
      </c>
      <c r="K27">
        <v>5275.008941</v>
      </c>
      <c r="L27">
        <v>-3496.2684234168701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19.809890254041658</v>
      </c>
      <c r="F28" s="4">
        <f t="shared" si="1"/>
        <v>9.0167705438840127</v>
      </c>
      <c r="H28" t="s">
        <v>41</v>
      </c>
      <c r="I28">
        <v>168</v>
      </c>
      <c r="J28" t="s">
        <v>44</v>
      </c>
      <c r="K28">
        <v>8480.6123530000004</v>
      </c>
      <c r="L28">
        <v>-6118.6209381224498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16.572518808783425</v>
      </c>
      <c r="F29" s="4">
        <f t="shared" si="1"/>
        <v>14.979948531318241</v>
      </c>
      <c r="H29" t="s">
        <v>40</v>
      </c>
      <c r="I29">
        <v>72</v>
      </c>
      <c r="J29" t="s">
        <v>37</v>
      </c>
      <c r="K29">
        <v>4344.5417580000003</v>
      </c>
      <c r="L29">
        <v>-2622.1025860023101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16.76936623950785</v>
      </c>
      <c r="F30" s="4">
        <f t="shared" si="1"/>
        <v>15.499980950036056</v>
      </c>
      <c r="H30" t="s">
        <v>40</v>
      </c>
      <c r="I30">
        <v>64</v>
      </c>
      <c r="J30" t="s">
        <v>44</v>
      </c>
      <c r="K30">
        <v>3816.4829300000001</v>
      </c>
      <c r="L30">
        <v>-2330.7451777507899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1.504761521178466E-2</v>
      </c>
      <c r="F37" s="5"/>
      <c r="I37" s="5">
        <f t="shared" ref="I37:J55" si="2">ABS(E37)</f>
        <v>1.504761521178466E-2</v>
      </c>
      <c r="J37" s="5"/>
    </row>
    <row r="38" spans="4:10" x14ac:dyDescent="0.3">
      <c r="D38" s="3" t="s">
        <v>11</v>
      </c>
      <c r="E38" s="5">
        <f>E13-B13</f>
        <v>1.0612207391325157</v>
      </c>
      <c r="F38" s="4">
        <f>F13-C13</f>
        <v>1.3558294439640735</v>
      </c>
      <c r="I38" s="5">
        <f t="shared" si="2"/>
        <v>1.0612207391325157</v>
      </c>
      <c r="J38" s="4">
        <f t="shared" si="2"/>
        <v>1.3558294439640735</v>
      </c>
    </row>
    <row r="39" spans="4:10" x14ac:dyDescent="0.3">
      <c r="D39" s="3" t="s">
        <v>93</v>
      </c>
      <c r="E39" s="5">
        <f>E14-B14</f>
        <v>0.91185015863836583</v>
      </c>
      <c r="F39" s="4">
        <f>F14-C14</f>
        <v>2.1159974769124865</v>
      </c>
      <c r="I39" s="5">
        <f t="shared" si="2"/>
        <v>0.91185015863836583</v>
      </c>
      <c r="J39" s="4">
        <f t="shared" si="2"/>
        <v>2.1159974769124865</v>
      </c>
    </row>
    <row r="40" spans="4:10" x14ac:dyDescent="0.3">
      <c r="D40" t="s">
        <v>18</v>
      </c>
      <c r="E40" s="5">
        <f t="shared" ref="E40:F52" si="3">E15-B15</f>
        <v>0.62039908612025485</v>
      </c>
      <c r="F40" s="4">
        <f t="shared" si="3"/>
        <v>4.3836101904236306</v>
      </c>
      <c r="I40" s="5">
        <f t="shared" si="2"/>
        <v>0.62039908612025485</v>
      </c>
      <c r="J40" s="4">
        <f t="shared" si="2"/>
        <v>4.3836101904236306</v>
      </c>
    </row>
    <row r="41" spans="4:10" x14ac:dyDescent="0.3">
      <c r="D41" t="s">
        <v>20</v>
      </c>
      <c r="E41" s="5">
        <f t="shared" si="3"/>
        <v>1.0799879553913314</v>
      </c>
      <c r="F41" s="4">
        <f t="shared" si="3"/>
        <v>4.02316925905793</v>
      </c>
      <c r="I41" s="5">
        <f t="shared" si="2"/>
        <v>1.0799879553913314</v>
      </c>
      <c r="J41" s="4">
        <f t="shared" si="2"/>
        <v>4.02316925905793</v>
      </c>
    </row>
    <row r="42" spans="4:10" x14ac:dyDescent="0.3">
      <c r="D42" t="s">
        <v>19</v>
      </c>
      <c r="E42" s="5">
        <f t="shared" si="3"/>
        <v>-0.10057233295583501</v>
      </c>
      <c r="F42" s="4">
        <f t="shared" si="3"/>
        <v>6.1090615576493654</v>
      </c>
      <c r="I42" s="5">
        <f t="shared" si="2"/>
        <v>0.10057233295583501</v>
      </c>
      <c r="J42" s="4">
        <f t="shared" si="2"/>
        <v>6.1090615576493654</v>
      </c>
    </row>
    <row r="43" spans="4:10" x14ac:dyDescent="0.3">
      <c r="D43" t="s">
        <v>21</v>
      </c>
      <c r="E43" s="5">
        <f t="shared" si="3"/>
        <v>0.48789825543244092</v>
      </c>
      <c r="F43" s="4">
        <f t="shared" si="3"/>
        <v>2.3477564275105802</v>
      </c>
      <c r="I43" s="5">
        <f t="shared" si="2"/>
        <v>0.48789825543244092</v>
      </c>
      <c r="J43" s="4">
        <f t="shared" si="2"/>
        <v>2.3477564275105802</v>
      </c>
    </row>
    <row r="44" spans="4:10" x14ac:dyDescent="0.3">
      <c r="D44" t="s">
        <v>22</v>
      </c>
      <c r="E44" s="5">
        <f t="shared" si="3"/>
        <v>-0.11892560338170277</v>
      </c>
      <c r="F44" s="4">
        <f t="shared" si="3"/>
        <v>6.2991934757576207</v>
      </c>
      <c r="I44" s="5">
        <f t="shared" si="2"/>
        <v>0.11892560338170277</v>
      </c>
      <c r="J44" s="4">
        <f t="shared" si="2"/>
        <v>6.2991934757576207</v>
      </c>
    </row>
    <row r="45" spans="4:10" x14ac:dyDescent="0.3">
      <c r="D45" t="s">
        <v>23</v>
      </c>
      <c r="E45" s="5">
        <f t="shared" si="3"/>
        <v>-3.0977237950768455E-2</v>
      </c>
      <c r="F45" s="4">
        <f t="shared" si="3"/>
        <v>3.8078076709079678</v>
      </c>
      <c r="I45" s="5">
        <f t="shared" si="2"/>
        <v>3.0977237950768455E-2</v>
      </c>
      <c r="J45" s="4">
        <f t="shared" si="2"/>
        <v>3.8078076709079678</v>
      </c>
    </row>
    <row r="46" spans="4:10" x14ac:dyDescent="0.3">
      <c r="D46" t="s">
        <v>24</v>
      </c>
      <c r="E46" s="5">
        <f t="shared" si="3"/>
        <v>8.6511258213462838E-2</v>
      </c>
      <c r="F46" s="4">
        <f t="shared" si="3"/>
        <v>6.1148620083042147</v>
      </c>
      <c r="I46" s="5">
        <f t="shared" si="2"/>
        <v>8.6511258213462838E-2</v>
      </c>
      <c r="J46" s="4">
        <f t="shared" si="2"/>
        <v>6.1148620083042147</v>
      </c>
    </row>
    <row r="47" spans="4:10" x14ac:dyDescent="0.3">
      <c r="D47" t="s">
        <v>25</v>
      </c>
      <c r="E47" s="5">
        <f t="shared" si="3"/>
        <v>7.2971062523663477E-4</v>
      </c>
      <c r="F47" s="4">
        <f t="shared" si="3"/>
        <v>3.6660526246642124</v>
      </c>
      <c r="I47" s="5">
        <f t="shared" si="2"/>
        <v>7.2971062523663477E-4</v>
      </c>
      <c r="J47" s="4">
        <f t="shared" si="2"/>
        <v>3.6660526246642124</v>
      </c>
    </row>
    <row r="48" spans="4:10" x14ac:dyDescent="0.3">
      <c r="D48" t="s">
        <v>26</v>
      </c>
      <c r="E48" s="5">
        <f t="shared" si="3"/>
        <v>-0.21816564979304154</v>
      </c>
      <c r="F48" s="4">
        <f t="shared" si="3"/>
        <v>3.6064767212521698</v>
      </c>
      <c r="I48" s="5">
        <f t="shared" si="2"/>
        <v>0.21816564979304154</v>
      </c>
      <c r="J48" s="4">
        <f t="shared" si="2"/>
        <v>3.6064767212521698</v>
      </c>
    </row>
    <row r="49" spans="4:10" x14ac:dyDescent="0.3">
      <c r="D49" t="s">
        <v>27</v>
      </c>
      <c r="E49" s="5">
        <f t="shared" si="3"/>
        <v>-4.9123485631096031E-2</v>
      </c>
      <c r="F49" s="4">
        <f t="shared" si="3"/>
        <v>4.9507459554684026</v>
      </c>
      <c r="I49" s="5">
        <f t="shared" si="2"/>
        <v>4.9123485631096031E-2</v>
      </c>
      <c r="J49" s="4">
        <f t="shared" si="2"/>
        <v>4.9507459554684026</v>
      </c>
    </row>
    <row r="50" spans="4:10" x14ac:dyDescent="0.3">
      <c r="D50" t="s">
        <v>28</v>
      </c>
      <c r="E50" s="5">
        <f t="shared" si="3"/>
        <v>0.44267521869184456</v>
      </c>
      <c r="F50" s="4">
        <f t="shared" si="3"/>
        <v>4.1306383499064037</v>
      </c>
      <c r="I50" s="5">
        <f t="shared" si="2"/>
        <v>0.44267521869184456</v>
      </c>
      <c r="J50" s="4">
        <f t="shared" si="2"/>
        <v>4.1306383499064037</v>
      </c>
    </row>
    <row r="51" spans="4:10" x14ac:dyDescent="0.3">
      <c r="D51" t="s">
        <v>29</v>
      </c>
      <c r="E51" s="5">
        <f t="shared" si="3"/>
        <v>-0.2839596737552732</v>
      </c>
      <c r="F51" s="4">
        <f t="shared" si="3"/>
        <v>4.6368957595430036</v>
      </c>
      <c r="I51" s="5">
        <f t="shared" si="2"/>
        <v>0.2839596737552732</v>
      </c>
      <c r="J51" s="4">
        <f t="shared" si="2"/>
        <v>4.6368957595430036</v>
      </c>
    </row>
    <row r="52" spans="4:10" x14ac:dyDescent="0.3">
      <c r="D52" t="s">
        <v>30</v>
      </c>
      <c r="E52" s="5">
        <f t="shared" si="3"/>
        <v>0.22902128579159964</v>
      </c>
      <c r="F52" s="4">
        <f t="shared" si="3"/>
        <v>4.5796754436308573</v>
      </c>
      <c r="I52" s="5">
        <f t="shared" si="2"/>
        <v>0.22902128579159964</v>
      </c>
      <c r="J52" s="4">
        <f t="shared" si="2"/>
        <v>4.5796754436308573</v>
      </c>
    </row>
    <row r="53" spans="4:10" x14ac:dyDescent="0.3">
      <c r="D53" t="s">
        <v>31</v>
      </c>
      <c r="E53" s="5">
        <f>E28-B28</f>
        <v>0.41989025404165758</v>
      </c>
      <c r="F53" s="4">
        <f>F28-C28</f>
        <v>0.31677054388401338</v>
      </c>
      <c r="I53" s="5">
        <f t="shared" si="2"/>
        <v>0.41989025404165758</v>
      </c>
      <c r="J53" s="4">
        <f t="shared" si="2"/>
        <v>0.31677054388401338</v>
      </c>
    </row>
    <row r="54" spans="4:10" x14ac:dyDescent="0.3">
      <c r="D54" t="s">
        <v>32</v>
      </c>
      <c r="E54" s="5">
        <f t="shared" ref="E54:F55" si="4">E29-B29</f>
        <v>6.2518808783423196E-2</v>
      </c>
      <c r="F54" s="4">
        <f t="shared" si="4"/>
        <v>4.5799485313182409</v>
      </c>
      <c r="I54" s="5">
        <f t="shared" si="2"/>
        <v>6.2518808783423196E-2</v>
      </c>
      <c r="J54" s="4">
        <f t="shared" si="2"/>
        <v>4.5799485313182409</v>
      </c>
    </row>
    <row r="55" spans="4:10" x14ac:dyDescent="0.3">
      <c r="D55" t="s">
        <v>33</v>
      </c>
      <c r="E55" s="5">
        <f t="shared" si="4"/>
        <v>-6.0633760492148525E-2</v>
      </c>
      <c r="F55" s="4">
        <f t="shared" si="4"/>
        <v>6.2999809500360566</v>
      </c>
      <c r="I55" s="5">
        <f t="shared" si="2"/>
        <v>6.0633760492148525E-2</v>
      </c>
      <c r="J55" s="4">
        <f t="shared" si="2"/>
        <v>6.2999809500360566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0.23975750537442381</v>
      </c>
      <c r="F57" s="5">
        <f>AVERAGE(F38:F55)</f>
        <v>4.0735817994550683</v>
      </c>
      <c r="H57" t="s">
        <v>54</v>
      </c>
      <c r="I57" s="5">
        <f>AVERAGE(I37:I55)</f>
        <v>0.33053200473862016</v>
      </c>
      <c r="J57" s="5">
        <f>AVERAGE(J38:J55)</f>
        <v>4.0735817994550683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5.6740630512008526E-2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4.5409530985559075</v>
      </c>
      <c r="J65" s="4">
        <f>ABS((C13-F13)/C13)*100</f>
        <v>48.422480141574056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4.0329507237433253</v>
      </c>
      <c r="J66" s="4">
        <f>ABS((C14-F14)/C14)*100</f>
        <v>65.918924514407678</v>
      </c>
    </row>
    <row r="67" spans="4:10" x14ac:dyDescent="0.3">
      <c r="E67" s="5"/>
      <c r="F67" s="5"/>
      <c r="H67" t="s">
        <v>18</v>
      </c>
      <c r="I67" s="4">
        <f t="shared" ref="I67:J82" si="5">ABS((B15-E15)/B15)*100</f>
        <v>3.4853881242710947</v>
      </c>
      <c r="J67" s="4">
        <f t="shared" si="5"/>
        <v>60.883474866994867</v>
      </c>
    </row>
    <row r="68" spans="4:10" x14ac:dyDescent="0.3">
      <c r="E68" s="5"/>
      <c r="F68" s="5"/>
      <c r="H68" t="s">
        <v>20</v>
      </c>
      <c r="I68" s="4">
        <f t="shared" si="5"/>
        <v>6.246315531470974</v>
      </c>
      <c r="J68" s="4">
        <f t="shared" si="5"/>
        <v>36.909809716127796</v>
      </c>
    </row>
    <row r="69" spans="4:10" x14ac:dyDescent="0.3">
      <c r="E69" s="5"/>
      <c r="F69" s="5"/>
      <c r="H69" t="s">
        <v>19</v>
      </c>
      <c r="I69" s="4">
        <f t="shared" si="5"/>
        <v>0.64469444202458348</v>
      </c>
      <c r="J69" s="4">
        <f t="shared" si="5"/>
        <v>65.688833953218989</v>
      </c>
    </row>
    <row r="70" spans="4:10" x14ac:dyDescent="0.3">
      <c r="E70" s="5"/>
      <c r="F70" s="5"/>
      <c r="H70" t="s">
        <v>21</v>
      </c>
      <c r="I70" s="4">
        <f t="shared" si="5"/>
        <v>2.6690276555385166</v>
      </c>
      <c r="J70" s="4">
        <f t="shared" si="5"/>
        <v>26.679050312620227</v>
      </c>
    </row>
    <row r="71" spans="4:10" x14ac:dyDescent="0.3">
      <c r="H71" t="s">
        <v>22</v>
      </c>
      <c r="I71" s="4">
        <f t="shared" si="5"/>
        <v>0.77224417780326471</v>
      </c>
      <c r="J71" s="4">
        <f t="shared" si="5"/>
        <v>55.256083120680877</v>
      </c>
    </row>
    <row r="72" spans="4:10" x14ac:dyDescent="0.3">
      <c r="E72" s="5"/>
      <c r="F72" s="5"/>
      <c r="H72" t="s">
        <v>23</v>
      </c>
      <c r="I72" s="4">
        <f t="shared" si="5"/>
        <v>0.23031403680868739</v>
      </c>
      <c r="J72" s="4">
        <f t="shared" si="5"/>
        <v>27.998585815499766</v>
      </c>
    </row>
    <row r="73" spans="4:10" x14ac:dyDescent="0.3">
      <c r="H73" t="s">
        <v>24</v>
      </c>
      <c r="I73" s="4">
        <f t="shared" si="5"/>
        <v>0.46940454809258192</v>
      </c>
      <c r="J73" s="4">
        <f t="shared" si="5"/>
        <v>92.649424368245676</v>
      </c>
    </row>
    <row r="74" spans="4:10" x14ac:dyDescent="0.3">
      <c r="H74" t="s">
        <v>25</v>
      </c>
      <c r="I74" s="4">
        <f t="shared" si="5"/>
        <v>4.2848539356232221E-3</v>
      </c>
      <c r="J74" s="4">
        <f t="shared" si="5"/>
        <v>36.660526246642121</v>
      </c>
    </row>
    <row r="75" spans="4:10" x14ac:dyDescent="0.3">
      <c r="H75" t="s">
        <v>26</v>
      </c>
      <c r="I75" s="4">
        <f t="shared" si="5"/>
        <v>1.4203492825067809</v>
      </c>
      <c r="J75" s="4">
        <f t="shared" si="5"/>
        <v>25.044977230917848</v>
      </c>
    </row>
    <row r="76" spans="4:10" x14ac:dyDescent="0.3">
      <c r="H76" t="s">
        <v>27</v>
      </c>
      <c r="I76" s="4">
        <f t="shared" si="5"/>
        <v>0.30211245775581808</v>
      </c>
      <c r="J76" s="4">
        <f t="shared" si="5"/>
        <v>49.017286687805964</v>
      </c>
    </row>
    <row r="77" spans="4:10" x14ac:dyDescent="0.3">
      <c r="H77" t="s">
        <v>28</v>
      </c>
      <c r="I77" s="4">
        <f t="shared" si="5"/>
        <v>3.1174311175482012</v>
      </c>
      <c r="J77" s="4">
        <f t="shared" si="5"/>
        <v>29.716822661197146</v>
      </c>
    </row>
    <row r="78" spans="4:10" x14ac:dyDescent="0.3">
      <c r="H78" t="s">
        <v>29</v>
      </c>
      <c r="I78" s="4">
        <f t="shared" si="5"/>
        <v>1.5952790660408607</v>
      </c>
      <c r="J78" s="4">
        <f t="shared" si="5"/>
        <v>56.547509262719565</v>
      </c>
    </row>
    <row r="79" spans="4:10" x14ac:dyDescent="0.3">
      <c r="H79" t="s">
        <v>30</v>
      </c>
      <c r="I79" s="4">
        <f t="shared" si="5"/>
        <v>1.2744645842604323</v>
      </c>
      <c r="J79" s="4">
        <f t="shared" si="5"/>
        <v>67.348168288689081</v>
      </c>
    </row>
    <row r="80" spans="4:10" x14ac:dyDescent="0.3">
      <c r="H80" t="s">
        <v>31</v>
      </c>
      <c r="I80" s="4">
        <f t="shared" si="5"/>
        <v>2.1654989893845156</v>
      </c>
      <c r="J80" s="4">
        <f t="shared" si="5"/>
        <v>3.6410407342990045</v>
      </c>
    </row>
    <row r="81" spans="8:10" x14ac:dyDescent="0.3">
      <c r="H81" t="s">
        <v>32</v>
      </c>
      <c r="I81" s="4">
        <f t="shared" si="5"/>
        <v>0.37867237300680306</v>
      </c>
      <c r="J81" s="4">
        <f t="shared" si="5"/>
        <v>44.03796664729078</v>
      </c>
    </row>
    <row r="82" spans="8:10" x14ac:dyDescent="0.3">
      <c r="H82" t="s">
        <v>33</v>
      </c>
      <c r="I82" s="4">
        <f t="shared" si="5"/>
        <v>0.36027189834907031</v>
      </c>
      <c r="J82" s="4">
        <f t="shared" si="5"/>
        <v>68.478053804739744</v>
      </c>
    </row>
    <row r="84" spans="8:10" x14ac:dyDescent="0.3">
      <c r="H84" t="s">
        <v>77</v>
      </c>
      <c r="I84" s="4">
        <f>AVERAGE(I64:I82)</f>
        <v>1.7771788206110022</v>
      </c>
      <c r="J84" s="4">
        <f>AVERAGE(J65:J82)</f>
        <v>47.827723242981733</v>
      </c>
    </row>
  </sheetData>
  <hyperlinks>
    <hyperlink ref="G1" location="Overview!A1" display="Overview!A1" xr:uid="{5A36F184-FEEA-49EB-B0AA-B0E953EA3698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D5B69-0C17-47AF-9290-17D082F6B0BA}">
  <dimension ref="A1:L84"/>
  <sheetViews>
    <sheetView workbookViewId="0">
      <selection activeCell="F1" sqref="F1: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1</v>
      </c>
      <c r="G4" s="7" t="s">
        <v>96</v>
      </c>
      <c r="H4" s="7"/>
    </row>
    <row r="5" spans="1:12" x14ac:dyDescent="0.3">
      <c r="G5" t="s">
        <v>88</v>
      </c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28.929574540904653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2799.902912</v>
      </c>
      <c r="L12">
        <v>-2953.4637878140902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27.120917720054692</v>
      </c>
      <c r="F13" s="4">
        <f t="shared" si="1"/>
        <v>1.4865528366861656</v>
      </c>
      <c r="H13" t="s">
        <v>35</v>
      </c>
      <c r="I13">
        <v>32</v>
      </c>
      <c r="J13" t="s">
        <v>38</v>
      </c>
      <c r="K13">
        <v>1179.9010760000001</v>
      </c>
      <c r="L13">
        <v>-1166.78239042676</v>
      </c>
    </row>
    <row r="14" spans="1:12" x14ac:dyDescent="0.3">
      <c r="A14" s="3" t="s">
        <v>93</v>
      </c>
      <c r="B14">
        <v>22.61</v>
      </c>
      <c r="C14">
        <v>3.21</v>
      </c>
      <c r="E14" s="5">
        <f t="shared" si="0"/>
        <v>26.049218685934992</v>
      </c>
      <c r="F14" s="4">
        <f t="shared" si="1"/>
        <v>3.9860668868894318</v>
      </c>
      <c r="H14" t="s">
        <v>94</v>
      </c>
      <c r="I14">
        <v>96</v>
      </c>
      <c r="J14" t="s">
        <v>44</v>
      </c>
      <c r="K14">
        <v>3685.331263</v>
      </c>
      <c r="L14">
        <v>-3500.25577787159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20.142545529944496</v>
      </c>
      <c r="F15" s="4">
        <f t="shared" si="1"/>
        <v>10.421421487659147</v>
      </c>
      <c r="H15" t="s">
        <v>34</v>
      </c>
      <c r="I15">
        <v>48</v>
      </c>
      <c r="J15" t="s">
        <v>37</v>
      </c>
      <c r="K15">
        <v>2383.0155890000001</v>
      </c>
      <c r="L15">
        <v>-1750.0102362678599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21.620649241687108</v>
      </c>
      <c r="F16" s="4">
        <f t="shared" si="1"/>
        <v>14.210482670074466</v>
      </c>
      <c r="H16" t="s">
        <v>39</v>
      </c>
      <c r="I16">
        <v>80</v>
      </c>
      <c r="J16" t="s">
        <v>38</v>
      </c>
      <c r="K16">
        <v>3700.1664059999998</v>
      </c>
      <c r="L16">
        <v>-2916.5682729320602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16.008688095126967</v>
      </c>
      <c r="F17" s="4">
        <f t="shared" si="1"/>
        <v>20.383594100387242</v>
      </c>
      <c r="H17" t="s">
        <v>40</v>
      </c>
      <c r="I17">
        <v>64</v>
      </c>
      <c r="J17" t="s">
        <v>38</v>
      </c>
      <c r="K17">
        <v>3997.8291549999999</v>
      </c>
      <c r="L17">
        <v>-2333.1041406435802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20.55429909278169</v>
      </c>
      <c r="F18" s="4">
        <f t="shared" si="1"/>
        <v>11.592046485794864</v>
      </c>
      <c r="H18" t="s">
        <v>41</v>
      </c>
      <c r="I18">
        <v>96</v>
      </c>
      <c r="J18" t="s">
        <v>42</v>
      </c>
      <c r="K18">
        <v>4670.5557589999999</v>
      </c>
      <c r="L18">
        <v>-3499.97766925207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16.222128348971204</v>
      </c>
      <c r="F19" s="4">
        <f t="shared" si="1"/>
        <v>19.72008419740623</v>
      </c>
      <c r="H19" t="s">
        <v>40</v>
      </c>
      <c r="I19">
        <v>36</v>
      </c>
      <c r="J19" t="s">
        <v>37</v>
      </c>
      <c r="K19">
        <v>2219.190924</v>
      </c>
      <c r="L19">
        <v>-1312.38017694521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14.141137185665171</v>
      </c>
      <c r="F20" s="4">
        <f t="shared" si="1"/>
        <v>17.164474670153542</v>
      </c>
      <c r="H20" t="s">
        <v>40</v>
      </c>
      <c r="I20">
        <v>192</v>
      </c>
      <c r="J20" t="s">
        <v>43</v>
      </c>
      <c r="K20">
        <v>13577.408767000001</v>
      </c>
      <c r="L20">
        <v>-6999.5478327280398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19.843446473988177</v>
      </c>
      <c r="F21" s="4">
        <f t="shared" si="1"/>
        <v>16.21079164073393</v>
      </c>
      <c r="H21" t="s">
        <v>34</v>
      </c>
      <c r="I21">
        <v>72</v>
      </c>
      <c r="J21" t="s">
        <v>42</v>
      </c>
      <c r="K21">
        <v>3628.4019560000002</v>
      </c>
      <c r="L21">
        <v>-2624.8565904595298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18.180023359012065</v>
      </c>
      <c r="F22" s="4">
        <f t="shared" si="1"/>
        <v>14.842475600605271</v>
      </c>
      <c r="H22" t="s">
        <v>34</v>
      </c>
      <c r="I22">
        <v>64</v>
      </c>
      <c r="J22" t="s">
        <v>44</v>
      </c>
      <c r="K22">
        <v>3520.3475119999998</v>
      </c>
      <c r="L22">
        <v>-2333.2392126875802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16.124944580549599</v>
      </c>
      <c r="F23" s="4">
        <f t="shared" si="1"/>
        <v>20.810770026395033</v>
      </c>
      <c r="H23" t="s">
        <v>40</v>
      </c>
      <c r="I23">
        <v>64</v>
      </c>
      <c r="J23" t="s">
        <v>38</v>
      </c>
      <c r="K23">
        <v>3969.005889</v>
      </c>
      <c r="L23">
        <v>-2333.0937276691102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18.003697227447702</v>
      </c>
      <c r="F24" s="4">
        <f t="shared" si="1"/>
        <v>16.29364723574875</v>
      </c>
      <c r="H24" t="s">
        <v>45</v>
      </c>
      <c r="I24">
        <v>128</v>
      </c>
      <c r="J24" t="s">
        <v>42</v>
      </c>
      <c r="K24">
        <v>7109.6507780000002</v>
      </c>
      <c r="L24">
        <v>-4666.4076769445101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15.518545282582712</v>
      </c>
      <c r="F25" s="4">
        <f t="shared" si="1"/>
        <v>18.635437393037005</v>
      </c>
      <c r="H25" t="s">
        <v>40</v>
      </c>
      <c r="I25">
        <v>34</v>
      </c>
      <c r="J25" t="s">
        <v>37</v>
      </c>
      <c r="K25">
        <v>2190.927009</v>
      </c>
      <c r="L25">
        <v>-1239.48421320076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18.49780994552922</v>
      </c>
      <c r="F26" s="4">
        <f t="shared" si="1"/>
        <v>17.20322614819381</v>
      </c>
      <c r="H26" t="s">
        <v>40</v>
      </c>
      <c r="I26">
        <v>96</v>
      </c>
      <c r="J26" t="s">
        <v>38</v>
      </c>
      <c r="K26">
        <v>5189.8035650000002</v>
      </c>
      <c r="L26">
        <v>-3499.77249943673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19.729544149316069</v>
      </c>
      <c r="F27" s="4">
        <f t="shared" si="1"/>
        <v>13.460181791612685</v>
      </c>
      <c r="H27" t="s">
        <v>40</v>
      </c>
      <c r="I27">
        <v>96</v>
      </c>
      <c r="J27" t="s">
        <v>44</v>
      </c>
      <c r="K27">
        <v>4865.7991929999998</v>
      </c>
      <c r="L27">
        <v>-3499.9093618730899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21.748428020030339</v>
      </c>
      <c r="F28" s="4">
        <f t="shared" si="1"/>
        <v>9.0438503279199853</v>
      </c>
      <c r="H28" t="s">
        <v>41</v>
      </c>
      <c r="I28">
        <v>168</v>
      </c>
      <c r="J28" t="s">
        <v>44</v>
      </c>
      <c r="K28">
        <v>7724.6962329999997</v>
      </c>
      <c r="L28">
        <v>-6125.12397471847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17.750343902497111</v>
      </c>
      <c r="F29" s="4">
        <f t="shared" si="1"/>
        <v>17.527275076003836</v>
      </c>
      <c r="H29" t="s">
        <v>40</v>
      </c>
      <c r="I29">
        <v>72</v>
      </c>
      <c r="J29" t="s">
        <v>37</v>
      </c>
      <c r="K29">
        <v>4056.2594389999999</v>
      </c>
      <c r="L29">
        <v>-2624.8204880693602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18.258822790627573</v>
      </c>
      <c r="F30" s="4">
        <f t="shared" si="1"/>
        <v>17.256399963468027</v>
      </c>
      <c r="H30" t="s">
        <v>40</v>
      </c>
      <c r="I30">
        <v>64</v>
      </c>
      <c r="J30" t="s">
        <v>44</v>
      </c>
      <c r="K30">
        <v>3505.1547810000002</v>
      </c>
      <c r="L30">
        <v>-2333.18037010954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2.4095745409046536</v>
      </c>
      <c r="F37" s="5"/>
      <c r="I37" s="5">
        <f t="shared" ref="I37:J55" si="2">ABS(E37)</f>
        <v>2.4095745409046536</v>
      </c>
      <c r="J37" s="5"/>
    </row>
    <row r="38" spans="4:10" x14ac:dyDescent="0.3">
      <c r="D38" s="3" t="s">
        <v>11</v>
      </c>
      <c r="E38" s="5">
        <f>E13-B13</f>
        <v>3.7509177200546908</v>
      </c>
      <c r="F38" s="4">
        <f>F13-C13</f>
        <v>-1.3134471633138343</v>
      </c>
      <c r="I38" s="5">
        <f t="shared" si="2"/>
        <v>3.7509177200546908</v>
      </c>
      <c r="J38" s="4">
        <f t="shared" si="2"/>
        <v>1.3134471633138343</v>
      </c>
    </row>
    <row r="39" spans="4:10" x14ac:dyDescent="0.3">
      <c r="D39" s="3" t="s">
        <v>93</v>
      </c>
      <c r="E39" s="5">
        <f>E14-B14</f>
        <v>3.4392186859349927</v>
      </c>
      <c r="F39" s="4">
        <f>F14-C14</f>
        <v>0.77606688688943182</v>
      </c>
      <c r="I39" s="5">
        <f t="shared" ref="I39" si="3">ABS(E39)</f>
        <v>3.4392186859349927</v>
      </c>
      <c r="J39" s="4">
        <f t="shared" ref="J39" si="4">ABS(F39)</f>
        <v>0.77606688688943182</v>
      </c>
    </row>
    <row r="40" spans="4:10" x14ac:dyDescent="0.3">
      <c r="D40" t="s">
        <v>18</v>
      </c>
      <c r="E40" s="5">
        <f t="shared" ref="E40:F52" si="5">E15-B15</f>
        <v>2.3425455299444948</v>
      </c>
      <c r="F40" s="4">
        <f t="shared" si="5"/>
        <v>3.2214214876591472</v>
      </c>
      <c r="I40" s="5">
        <f t="shared" si="2"/>
        <v>2.3425455299444948</v>
      </c>
      <c r="J40" s="4">
        <f t="shared" si="2"/>
        <v>3.2214214876591472</v>
      </c>
    </row>
    <row r="41" spans="4:10" x14ac:dyDescent="0.3">
      <c r="D41" t="s">
        <v>20</v>
      </c>
      <c r="E41" s="5">
        <f t="shared" si="5"/>
        <v>4.3306492416871087</v>
      </c>
      <c r="F41" s="4">
        <f t="shared" si="5"/>
        <v>3.3104826700744656</v>
      </c>
      <c r="I41" s="5">
        <f t="shared" si="2"/>
        <v>4.3306492416871087</v>
      </c>
      <c r="J41" s="4">
        <f t="shared" si="2"/>
        <v>3.3104826700744656</v>
      </c>
    </row>
    <row r="42" spans="4:10" x14ac:dyDescent="0.3">
      <c r="D42" t="s">
        <v>19</v>
      </c>
      <c r="E42" s="5">
        <f t="shared" si="5"/>
        <v>0.40868809512696735</v>
      </c>
      <c r="F42" s="4">
        <f t="shared" si="5"/>
        <v>11.083594100387241</v>
      </c>
      <c r="I42" s="5">
        <f t="shared" si="2"/>
        <v>0.40868809512696735</v>
      </c>
      <c r="J42" s="4">
        <f t="shared" si="2"/>
        <v>11.083594100387241</v>
      </c>
    </row>
    <row r="43" spans="4:10" x14ac:dyDescent="0.3">
      <c r="D43" t="s">
        <v>21</v>
      </c>
      <c r="E43" s="5">
        <f t="shared" si="5"/>
        <v>2.2742990927816891</v>
      </c>
      <c r="F43" s="4">
        <f t="shared" si="5"/>
        <v>2.792046485794863</v>
      </c>
      <c r="I43" s="5">
        <f t="shared" si="2"/>
        <v>2.2742990927816891</v>
      </c>
      <c r="J43" s="4">
        <f t="shared" si="2"/>
        <v>2.792046485794863</v>
      </c>
    </row>
    <row r="44" spans="4:10" x14ac:dyDescent="0.3">
      <c r="D44" t="s">
        <v>22</v>
      </c>
      <c r="E44" s="5">
        <f t="shared" si="5"/>
        <v>0.82212834897120324</v>
      </c>
      <c r="F44" s="4">
        <f t="shared" si="5"/>
        <v>8.3200841974062296</v>
      </c>
      <c r="I44" s="5">
        <f t="shared" si="2"/>
        <v>0.82212834897120324</v>
      </c>
      <c r="J44" s="4">
        <f t="shared" si="2"/>
        <v>8.3200841974062296</v>
      </c>
    </row>
    <row r="45" spans="4:10" x14ac:dyDescent="0.3">
      <c r="D45" t="s">
        <v>23</v>
      </c>
      <c r="E45" s="5">
        <f t="shared" si="5"/>
        <v>0.69113718566517157</v>
      </c>
      <c r="F45" s="4">
        <f t="shared" si="5"/>
        <v>3.5644746701535421</v>
      </c>
      <c r="I45" s="5">
        <f t="shared" si="2"/>
        <v>0.69113718566517157</v>
      </c>
      <c r="J45" s="4">
        <f t="shared" si="2"/>
        <v>3.5644746701535421</v>
      </c>
    </row>
    <row r="46" spans="4:10" x14ac:dyDescent="0.3">
      <c r="D46" t="s">
        <v>24</v>
      </c>
      <c r="E46" s="5">
        <f t="shared" si="5"/>
        <v>1.4134464739881771</v>
      </c>
      <c r="F46" s="4">
        <f t="shared" si="5"/>
        <v>9.6107916407339307</v>
      </c>
      <c r="I46" s="5">
        <f t="shared" si="2"/>
        <v>1.4134464739881771</v>
      </c>
      <c r="J46" s="4">
        <f t="shared" si="2"/>
        <v>9.6107916407339307</v>
      </c>
    </row>
    <row r="47" spans="4:10" x14ac:dyDescent="0.3">
      <c r="D47" t="s">
        <v>25</v>
      </c>
      <c r="E47" s="5">
        <f t="shared" si="5"/>
        <v>1.1500233590120637</v>
      </c>
      <c r="F47" s="4">
        <f t="shared" si="5"/>
        <v>4.8424756006052707</v>
      </c>
      <c r="I47" s="5">
        <f t="shared" si="2"/>
        <v>1.1500233590120637</v>
      </c>
      <c r="J47" s="4">
        <f t="shared" si="2"/>
        <v>4.8424756006052707</v>
      </c>
    </row>
    <row r="48" spans="4:10" x14ac:dyDescent="0.3">
      <c r="D48" t="s">
        <v>26</v>
      </c>
      <c r="E48" s="5">
        <f t="shared" si="5"/>
        <v>0.76494458054959935</v>
      </c>
      <c r="F48" s="4">
        <f t="shared" si="5"/>
        <v>6.4107700263950331</v>
      </c>
      <c r="I48" s="5">
        <f t="shared" si="2"/>
        <v>0.76494458054959935</v>
      </c>
      <c r="J48" s="4">
        <f t="shared" si="2"/>
        <v>6.4107700263950331</v>
      </c>
    </row>
    <row r="49" spans="4:10" x14ac:dyDescent="0.3">
      <c r="D49" t="s">
        <v>27</v>
      </c>
      <c r="E49" s="5">
        <f t="shared" si="5"/>
        <v>1.7436972274477007</v>
      </c>
      <c r="F49" s="4">
        <f t="shared" si="5"/>
        <v>6.1936472357487506</v>
      </c>
      <c r="I49" s="5">
        <f t="shared" si="2"/>
        <v>1.7436972274477007</v>
      </c>
      <c r="J49" s="4">
        <f t="shared" si="2"/>
        <v>6.1936472357487506</v>
      </c>
    </row>
    <row r="50" spans="4:10" x14ac:dyDescent="0.3">
      <c r="D50" t="s">
        <v>28</v>
      </c>
      <c r="E50" s="5">
        <f t="shared" si="5"/>
        <v>1.3185452825827131</v>
      </c>
      <c r="F50" s="4">
        <f t="shared" si="5"/>
        <v>4.7354373930370048</v>
      </c>
      <c r="I50" s="5">
        <f t="shared" si="2"/>
        <v>1.3185452825827131</v>
      </c>
      <c r="J50" s="4">
        <f t="shared" si="2"/>
        <v>4.7354373930370048</v>
      </c>
    </row>
    <row r="51" spans="4:10" x14ac:dyDescent="0.3">
      <c r="D51" t="s">
        <v>29</v>
      </c>
      <c r="E51" s="5">
        <f t="shared" si="5"/>
        <v>0.69780994552921882</v>
      </c>
      <c r="F51" s="4">
        <f t="shared" si="5"/>
        <v>9.0032261481938107</v>
      </c>
      <c r="I51" s="5">
        <f t="shared" si="2"/>
        <v>0.69780994552921882</v>
      </c>
      <c r="J51" s="4">
        <f t="shared" si="2"/>
        <v>9.0032261481938107</v>
      </c>
    </row>
    <row r="52" spans="4:10" x14ac:dyDescent="0.3">
      <c r="D52" t="s">
        <v>30</v>
      </c>
      <c r="E52" s="5">
        <f t="shared" si="5"/>
        <v>1.7595441493160706</v>
      </c>
      <c r="F52" s="4">
        <f t="shared" si="5"/>
        <v>6.6601817916126853</v>
      </c>
      <c r="I52" s="5">
        <f t="shared" si="2"/>
        <v>1.7595441493160706</v>
      </c>
      <c r="J52" s="4">
        <f t="shared" si="2"/>
        <v>6.6601817916126853</v>
      </c>
    </row>
    <row r="53" spans="4:10" x14ac:dyDescent="0.3">
      <c r="D53" t="s">
        <v>31</v>
      </c>
      <c r="E53" s="5">
        <f>E28-B28</f>
        <v>2.3584280200303382</v>
      </c>
      <c r="F53" s="4">
        <f>F28-C28</f>
        <v>0.34385032791998604</v>
      </c>
      <c r="I53" s="5">
        <f t="shared" si="2"/>
        <v>2.3584280200303382</v>
      </c>
      <c r="J53" s="4">
        <f t="shared" si="2"/>
        <v>0.34385032791998604</v>
      </c>
    </row>
    <row r="54" spans="4:10" x14ac:dyDescent="0.3">
      <c r="D54" t="s">
        <v>32</v>
      </c>
      <c r="E54" s="5">
        <f t="shared" ref="E54:F55" si="6">E29-B29</f>
        <v>1.2403439024971092</v>
      </c>
      <c r="F54" s="4">
        <f t="shared" si="6"/>
        <v>7.1272750760038353</v>
      </c>
      <c r="I54" s="5">
        <f t="shared" si="2"/>
        <v>1.2403439024971092</v>
      </c>
      <c r="J54" s="4">
        <f t="shared" si="2"/>
        <v>7.1272750760038353</v>
      </c>
    </row>
    <row r="55" spans="4:10" x14ac:dyDescent="0.3">
      <c r="D55" t="s">
        <v>33</v>
      </c>
      <c r="E55" s="5">
        <f t="shared" si="6"/>
        <v>1.4288227906275743</v>
      </c>
      <c r="F55" s="4">
        <f t="shared" si="6"/>
        <v>8.0563999634680279</v>
      </c>
      <c r="I55" s="5">
        <f t="shared" si="2"/>
        <v>1.4288227906275743</v>
      </c>
      <c r="J55" s="4">
        <f>ABS(F55)</f>
        <v>8.0563999634680279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1.8076191669816599</v>
      </c>
      <c r="F57" s="5">
        <f>AVERAGE(F38:F55)</f>
        <v>5.2632654743760794</v>
      </c>
      <c r="H57" t="s">
        <v>54</v>
      </c>
      <c r="I57" s="5">
        <f>AVERAGE(I37:I55)</f>
        <v>1.8076191669816599</v>
      </c>
      <c r="J57" s="5">
        <f>AVERAGE(J38:J55)</f>
        <v>5.4092040480776165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9.0858768510733547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16.050140008792003</v>
      </c>
      <c r="J65" s="4">
        <f>ABS((C13-F13)/C13)*100</f>
        <v>46.908827261208366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15.2110512425254</v>
      </c>
      <c r="J66" s="4">
        <f>ABS((C14-F14)/C14)*100</f>
        <v>24.176538532381052</v>
      </c>
    </row>
    <row r="67" spans="4:10" x14ac:dyDescent="0.3">
      <c r="E67" s="5"/>
      <c r="F67" s="5"/>
      <c r="H67" t="s">
        <v>18</v>
      </c>
      <c r="I67" s="4">
        <f t="shared" ref="I67:J81" si="7">ABS((B15-E15)/B15)*100</f>
        <v>13.160368145755589</v>
      </c>
      <c r="J67" s="4">
        <f t="shared" si="7"/>
        <v>44.741965106377037</v>
      </c>
    </row>
    <row r="68" spans="4:10" x14ac:dyDescent="0.3">
      <c r="E68" s="5"/>
      <c r="F68" s="5"/>
      <c r="H68" t="s">
        <v>20</v>
      </c>
      <c r="I68" s="4">
        <f t="shared" si="7"/>
        <v>25.047132687606183</v>
      </c>
      <c r="J68" s="4">
        <f t="shared" si="7"/>
        <v>30.371400642885003</v>
      </c>
    </row>
    <row r="69" spans="4:10" x14ac:dyDescent="0.3">
      <c r="E69" s="5"/>
      <c r="F69" s="5"/>
      <c r="H69" t="s">
        <v>19</v>
      </c>
      <c r="I69" s="4">
        <f t="shared" si="7"/>
        <v>2.6197954815831244</v>
      </c>
      <c r="J69" s="4">
        <f t="shared" si="7"/>
        <v>119.17843118695957</v>
      </c>
    </row>
    <row r="70" spans="4:10" x14ac:dyDescent="0.3">
      <c r="E70" s="5"/>
      <c r="F70" s="5"/>
      <c r="H70" t="s">
        <v>21</v>
      </c>
      <c r="I70" s="4">
        <f t="shared" si="7"/>
        <v>12.44146112024994</v>
      </c>
      <c r="J70" s="4">
        <f t="shared" si="7"/>
        <v>31.727800974941623</v>
      </c>
    </row>
    <row r="71" spans="4:10" x14ac:dyDescent="0.3">
      <c r="H71" t="s">
        <v>22</v>
      </c>
      <c r="I71" s="4">
        <f t="shared" si="7"/>
        <v>5.3384957725402806</v>
      </c>
      <c r="J71" s="4">
        <f t="shared" si="7"/>
        <v>72.983194714089734</v>
      </c>
    </row>
    <row r="72" spans="4:10" x14ac:dyDescent="0.3">
      <c r="E72" s="5"/>
      <c r="F72" s="5"/>
      <c r="H72" t="s">
        <v>23</v>
      </c>
      <c r="I72" s="4">
        <f t="shared" si="7"/>
        <v>5.1385664361722796</v>
      </c>
      <c r="J72" s="4">
        <f t="shared" si="7"/>
        <v>26.209372574658396</v>
      </c>
    </row>
    <row r="73" spans="4:10" x14ac:dyDescent="0.3">
      <c r="H73" t="s">
        <v>24</v>
      </c>
      <c r="I73" s="4">
        <f t="shared" si="7"/>
        <v>7.6692700704730177</v>
      </c>
      <c r="J73" s="4">
        <f t="shared" si="7"/>
        <v>145.61805516263533</v>
      </c>
    </row>
    <row r="74" spans="4:10" x14ac:dyDescent="0.3">
      <c r="H74" t="s">
        <v>25</v>
      </c>
      <c r="I74" s="4">
        <f t="shared" si="7"/>
        <v>6.7529263594366622</v>
      </c>
      <c r="J74" s="4">
        <f t="shared" si="7"/>
        <v>48.424756006052704</v>
      </c>
    </row>
    <row r="75" spans="4:10" x14ac:dyDescent="0.3">
      <c r="H75" t="s">
        <v>26</v>
      </c>
      <c r="I75" s="4">
        <f t="shared" si="7"/>
        <v>4.9801079462864539</v>
      </c>
      <c r="J75" s="4">
        <f t="shared" si="7"/>
        <v>44.51923629440995</v>
      </c>
    </row>
    <row r="76" spans="4:10" x14ac:dyDescent="0.3">
      <c r="H76" t="s">
        <v>27</v>
      </c>
      <c r="I76" s="4">
        <f t="shared" si="7"/>
        <v>10.723845187255231</v>
      </c>
      <c r="J76" s="4">
        <f t="shared" si="7"/>
        <v>61.323239957908427</v>
      </c>
    </row>
    <row r="77" spans="4:10" x14ac:dyDescent="0.3">
      <c r="H77" t="s">
        <v>28</v>
      </c>
      <c r="I77" s="4">
        <f t="shared" si="7"/>
        <v>9.2855301590331916</v>
      </c>
      <c r="J77" s="4">
        <f t="shared" si="7"/>
        <v>34.067894913935284</v>
      </c>
    </row>
    <row r="78" spans="4:10" x14ac:dyDescent="0.3">
      <c r="H78" t="s">
        <v>29</v>
      </c>
      <c r="I78" s="4">
        <f t="shared" si="7"/>
        <v>3.9202805928607796</v>
      </c>
      <c r="J78" s="4">
        <f t="shared" si="7"/>
        <v>109.79544083163184</v>
      </c>
    </row>
    <row r="79" spans="4:10" x14ac:dyDescent="0.3">
      <c r="H79" t="s">
        <v>30</v>
      </c>
      <c r="I79" s="4">
        <f t="shared" si="7"/>
        <v>9.7915645482252121</v>
      </c>
      <c r="J79" s="4">
        <f t="shared" si="7"/>
        <v>97.94384987665714</v>
      </c>
    </row>
    <row r="80" spans="4:10" x14ac:dyDescent="0.3">
      <c r="H80" t="s">
        <v>31</v>
      </c>
      <c r="I80" s="4">
        <f t="shared" si="7"/>
        <v>12.163115111038362</v>
      </c>
      <c r="J80" s="4">
        <f t="shared" si="7"/>
        <v>3.9523026197699549</v>
      </c>
    </row>
    <row r="81" spans="8:10" x14ac:dyDescent="0.3">
      <c r="H81" t="s">
        <v>32</v>
      </c>
      <c r="I81" s="4">
        <f t="shared" si="7"/>
        <v>7.5126826317208311</v>
      </c>
      <c r="J81" s="4">
        <f t="shared" si="7"/>
        <v>68.531491115421488</v>
      </c>
    </row>
    <row r="82" spans="8:10" x14ac:dyDescent="0.3">
      <c r="H82" t="s">
        <v>33</v>
      </c>
      <c r="I82" s="4">
        <f t="shared" ref="I82:J82" si="8">ABS((B30-E30)/B30)*100</f>
        <v>8.4897373180485705</v>
      </c>
      <c r="J82" s="4">
        <f t="shared" si="8"/>
        <v>87.569564820304663</v>
      </c>
    </row>
    <row r="84" spans="8:10" x14ac:dyDescent="0.3">
      <c r="H84" t="s">
        <v>77</v>
      </c>
      <c r="I84" s="4">
        <f>AVERAGE(I64:I82)</f>
        <v>9.7569446142461302</v>
      </c>
      <c r="J84" s="4">
        <f>AVERAGE(J65:J82)</f>
        <v>61.002409032901518</v>
      </c>
    </row>
  </sheetData>
  <hyperlinks>
    <hyperlink ref="G1" location="Overview!A1" display="Overview!A1" xr:uid="{9D7A5B8F-5B65-4DAE-B303-76FABC13A93B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9B5D4-A035-4A0A-9D5B-29314D93E1DB}">
  <dimension ref="A1:L84"/>
  <sheetViews>
    <sheetView workbookViewId="0">
      <selection activeCell="G1" sqref="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1</v>
      </c>
      <c r="G4" s="7" t="s">
        <v>90</v>
      </c>
      <c r="H4" s="7"/>
    </row>
    <row r="5" spans="1:12" x14ac:dyDescent="0.3">
      <c r="G5" t="s">
        <v>88</v>
      </c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26.285824692482883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3081.5087960000001</v>
      </c>
      <c r="L12">
        <v>-2951.8342756874299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23.779756208081562</v>
      </c>
      <c r="F13" s="4">
        <f t="shared" si="1"/>
        <v>2.1790092810429535</v>
      </c>
      <c r="H13" t="s">
        <v>35</v>
      </c>
      <c r="I13">
        <v>32</v>
      </c>
      <c r="J13" t="s">
        <v>38</v>
      </c>
      <c r="K13">
        <v>1345.682425</v>
      </c>
      <c r="L13">
        <v>-1166.1301927817301</v>
      </c>
    </row>
    <row r="14" spans="1:12" x14ac:dyDescent="0.3">
      <c r="A14" s="3" t="s">
        <v>93</v>
      </c>
      <c r="B14">
        <v>22.61</v>
      </c>
      <c r="C14">
        <v>3.21</v>
      </c>
      <c r="E14" s="5">
        <f t="shared" si="0"/>
        <v>23.019147230753426</v>
      </c>
      <c r="F14" s="4">
        <f t="shared" si="1"/>
        <v>2.9542138805354989</v>
      </c>
      <c r="H14" t="s">
        <v>94</v>
      </c>
      <c r="I14">
        <v>96</v>
      </c>
      <c r="J14" t="s">
        <v>44</v>
      </c>
      <c r="K14">
        <v>4170.4412000000002</v>
      </c>
      <c r="L14">
        <v>-3498.3622333991898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18.090744590466546</v>
      </c>
      <c r="F15" s="4">
        <f t="shared" si="1"/>
        <v>8.6735737986641013</v>
      </c>
      <c r="H15" t="s">
        <v>34</v>
      </c>
      <c r="I15">
        <v>48</v>
      </c>
      <c r="J15" t="s">
        <v>37</v>
      </c>
      <c r="K15">
        <v>2653.2904579999999</v>
      </c>
      <c r="L15">
        <v>-1749.0765540150201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17.811229982908742</v>
      </c>
      <c r="F16" s="4">
        <f t="shared" si="1"/>
        <v>11.659716853902143</v>
      </c>
      <c r="H16" t="s">
        <v>39</v>
      </c>
      <c r="I16">
        <v>80</v>
      </c>
      <c r="J16" t="s">
        <v>38</v>
      </c>
      <c r="K16">
        <v>4491.5483139999997</v>
      </c>
      <c r="L16">
        <v>-2915.0366010743901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15.498149421552966</v>
      </c>
      <c r="F17" s="4">
        <f t="shared" si="1"/>
        <v>11.960577412534533</v>
      </c>
      <c r="H17" t="s">
        <v>40</v>
      </c>
      <c r="I17">
        <v>64</v>
      </c>
      <c r="J17" t="s">
        <v>38</v>
      </c>
      <c r="K17">
        <v>4129.5252909999999</v>
      </c>
      <c r="L17">
        <v>-2332.0219469880899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18.321393279742527</v>
      </c>
      <c r="F18" s="4">
        <f t="shared" si="1"/>
        <v>8.5148353257433271</v>
      </c>
      <c r="H18" t="s">
        <v>41</v>
      </c>
      <c r="I18">
        <v>96</v>
      </c>
      <c r="J18" t="s">
        <v>42</v>
      </c>
      <c r="K18">
        <v>5239.776175</v>
      </c>
      <c r="L18">
        <v>-3498.15891221831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15.308074423724669</v>
      </c>
      <c r="F19" s="4">
        <f t="shared" si="1"/>
        <v>13.445611108771013</v>
      </c>
      <c r="H19" t="s">
        <v>40</v>
      </c>
      <c r="I19">
        <v>36</v>
      </c>
      <c r="J19" t="s">
        <v>37</v>
      </c>
      <c r="K19">
        <v>2351.7000899999998</v>
      </c>
      <c r="L19">
        <v>-1311.7419828790501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13.353339212482638</v>
      </c>
      <c r="F20" s="4">
        <f t="shared" si="1"/>
        <v>14.213817442894753</v>
      </c>
      <c r="H20" t="s">
        <v>40</v>
      </c>
      <c r="I20">
        <v>192</v>
      </c>
      <c r="J20" t="s">
        <v>43</v>
      </c>
      <c r="K20">
        <v>14378.426020999999</v>
      </c>
      <c r="L20">
        <v>-6995.9010639053404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18.469099384065309</v>
      </c>
      <c r="F21" s="4">
        <f t="shared" si="1"/>
        <v>9.2746500622491936</v>
      </c>
      <c r="H21" t="s">
        <v>34</v>
      </c>
      <c r="I21">
        <v>72</v>
      </c>
      <c r="J21" t="s">
        <v>42</v>
      </c>
      <c r="K21">
        <v>3898.403409</v>
      </c>
      <c r="L21">
        <v>-2623.5983474958798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16.979574724095549</v>
      </c>
      <c r="F22" s="4">
        <f t="shared" si="1"/>
        <v>10.961066176612986</v>
      </c>
      <c r="H22" t="s">
        <v>34</v>
      </c>
      <c r="I22">
        <v>64</v>
      </c>
      <c r="J22" t="s">
        <v>44</v>
      </c>
      <c r="K22">
        <v>3769.2345679999999</v>
      </c>
      <c r="L22">
        <v>-2332.0463113877399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15.135929440587985</v>
      </c>
      <c r="F23" s="4">
        <f t="shared" si="1"/>
        <v>14.250820125639521</v>
      </c>
      <c r="H23" t="s">
        <v>40</v>
      </c>
      <c r="I23">
        <v>64</v>
      </c>
      <c r="J23" t="s">
        <v>38</v>
      </c>
      <c r="K23">
        <v>4228.3495210000001</v>
      </c>
      <c r="L23">
        <v>-2331.9661193127699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16.161569144101687</v>
      </c>
      <c r="F24" s="4">
        <f t="shared" si="1"/>
        <v>11.315646650897619</v>
      </c>
      <c r="H24" t="s">
        <v>45</v>
      </c>
      <c r="I24">
        <v>128</v>
      </c>
      <c r="J24" t="s">
        <v>42</v>
      </c>
      <c r="K24">
        <v>7920.0230410000004</v>
      </c>
      <c r="L24">
        <v>-4664.0753360455801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14.654238086101957</v>
      </c>
      <c r="F25" s="4">
        <f t="shared" si="1"/>
        <v>14.457997281072647</v>
      </c>
      <c r="H25" t="s">
        <v>40</v>
      </c>
      <c r="I25">
        <v>34</v>
      </c>
      <c r="J25" t="s">
        <v>37</v>
      </c>
      <c r="K25">
        <v>2320.147919</v>
      </c>
      <c r="L25">
        <v>-1238.8543179579899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17.499725801171355</v>
      </c>
      <c r="F26" s="4">
        <f t="shared" si="1"/>
        <v>9.1627879147749471</v>
      </c>
      <c r="H26" t="s">
        <v>40</v>
      </c>
      <c r="I26">
        <v>96</v>
      </c>
      <c r="J26" t="s">
        <v>38</v>
      </c>
      <c r="K26">
        <v>5485.8002399999996</v>
      </c>
      <c r="L26">
        <v>-3498.13522017474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18.025555948252304</v>
      </c>
      <c r="F27" s="4">
        <f t="shared" si="1"/>
        <v>8.3919589467791944</v>
      </c>
      <c r="H27" t="s">
        <v>40</v>
      </c>
      <c r="I27">
        <v>96</v>
      </c>
      <c r="J27" t="s">
        <v>44</v>
      </c>
      <c r="K27">
        <v>5325.7719360000001</v>
      </c>
      <c r="L27">
        <v>-3498.1634051280898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19.493268494019183</v>
      </c>
      <c r="F28" s="4">
        <f t="shared" si="1"/>
        <v>6.6714307288125188</v>
      </c>
      <c r="H28" t="s">
        <v>41</v>
      </c>
      <c r="I28">
        <v>168</v>
      </c>
      <c r="J28" t="s">
        <v>44</v>
      </c>
      <c r="K28">
        <v>8618.3597200000004</v>
      </c>
      <c r="L28">
        <v>-6121.8960518310096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16.198678472528417</v>
      </c>
      <c r="F29" s="4">
        <f t="shared" si="1"/>
        <v>12.003724481913761</v>
      </c>
      <c r="H29" t="s">
        <v>40</v>
      </c>
      <c r="I29">
        <v>72</v>
      </c>
      <c r="J29" t="s">
        <v>37</v>
      </c>
      <c r="K29">
        <v>4444.807033</v>
      </c>
      <c r="L29">
        <v>-2623.5235071242801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16.743311845102951</v>
      </c>
      <c r="F30" s="4">
        <f t="shared" si="1"/>
        <v>11.942314553283602</v>
      </c>
      <c r="H30" t="s">
        <v>40</v>
      </c>
      <c r="I30">
        <v>64</v>
      </c>
      <c r="J30" t="s">
        <v>44</v>
      </c>
      <c r="K30">
        <v>3822.4217880000001</v>
      </c>
      <c r="L30">
        <v>-2332.02239216928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-0.23417530751711624</v>
      </c>
      <c r="F37" s="5"/>
      <c r="I37" s="5">
        <f t="shared" ref="I37:J55" si="2">ABS(E37)</f>
        <v>0.23417530751711624</v>
      </c>
      <c r="J37" s="5"/>
    </row>
    <row r="38" spans="4:10" x14ac:dyDescent="0.3">
      <c r="D38" s="3" t="s">
        <v>11</v>
      </c>
      <c r="E38" s="5">
        <f>E13-B13</f>
        <v>0.40975620808156066</v>
      </c>
      <c r="F38" s="4">
        <f>F13-C13</f>
        <v>-0.62099071895704627</v>
      </c>
      <c r="I38" s="5">
        <f t="shared" si="2"/>
        <v>0.40975620808156066</v>
      </c>
      <c r="J38" s="4">
        <f t="shared" si="2"/>
        <v>0.62099071895704627</v>
      </c>
    </row>
    <row r="39" spans="4:10" x14ac:dyDescent="0.3">
      <c r="D39" s="3" t="s">
        <v>93</v>
      </c>
      <c r="E39" s="5">
        <f>E14-B14</f>
        <v>0.40914723075342607</v>
      </c>
      <c r="F39" s="4">
        <f>F14-C14</f>
        <v>-0.25578611946450103</v>
      </c>
      <c r="I39" s="5">
        <f t="shared" ref="I39" si="3">ABS(E39)</f>
        <v>0.40914723075342607</v>
      </c>
      <c r="J39" s="4">
        <f t="shared" ref="J39" si="4">ABS(F39)</f>
        <v>0.25578611946450103</v>
      </c>
    </row>
    <row r="40" spans="4:10" x14ac:dyDescent="0.3">
      <c r="D40" t="s">
        <v>18</v>
      </c>
      <c r="E40" s="5">
        <f t="shared" ref="E40:F52" si="5">E15-B15</f>
        <v>0.29074459046654511</v>
      </c>
      <c r="F40" s="4">
        <f t="shared" si="5"/>
        <v>1.4735737986641011</v>
      </c>
      <c r="I40" s="5">
        <f t="shared" si="2"/>
        <v>0.29074459046654511</v>
      </c>
      <c r="J40" s="4">
        <f t="shared" si="2"/>
        <v>1.4735737986641011</v>
      </c>
    </row>
    <row r="41" spans="4:10" x14ac:dyDescent="0.3">
      <c r="D41" t="s">
        <v>20</v>
      </c>
      <c r="E41" s="5">
        <f t="shared" si="5"/>
        <v>0.52122998290874278</v>
      </c>
      <c r="F41" s="4">
        <f t="shared" si="5"/>
        <v>0.75971685390214283</v>
      </c>
      <c r="I41" s="5">
        <f t="shared" si="2"/>
        <v>0.52122998290874278</v>
      </c>
      <c r="J41" s="4">
        <f t="shared" si="2"/>
        <v>0.75971685390214283</v>
      </c>
    </row>
    <row r="42" spans="4:10" x14ac:dyDescent="0.3">
      <c r="D42" t="s">
        <v>19</v>
      </c>
      <c r="E42" s="5">
        <f t="shared" si="5"/>
        <v>-0.10185057844703316</v>
      </c>
      <c r="F42" s="4">
        <f t="shared" si="5"/>
        <v>2.6605774125345327</v>
      </c>
      <c r="I42" s="5">
        <f t="shared" si="2"/>
        <v>0.10185057844703316</v>
      </c>
      <c r="J42" s="4">
        <f t="shared" si="2"/>
        <v>2.6605774125345327</v>
      </c>
    </row>
    <row r="43" spans="4:10" x14ac:dyDescent="0.3">
      <c r="D43" t="s">
        <v>21</v>
      </c>
      <c r="E43" s="5">
        <f t="shared" si="5"/>
        <v>4.139327974252538E-2</v>
      </c>
      <c r="F43" s="4">
        <f t="shared" si="5"/>
        <v>-0.28516467425667358</v>
      </c>
      <c r="I43" s="5">
        <f t="shared" si="2"/>
        <v>4.139327974252538E-2</v>
      </c>
      <c r="J43" s="4">
        <f t="shared" si="2"/>
        <v>0.28516467425667358</v>
      </c>
    </row>
    <row r="44" spans="4:10" x14ac:dyDescent="0.3">
      <c r="D44" t="s">
        <v>22</v>
      </c>
      <c r="E44" s="5">
        <f t="shared" si="5"/>
        <v>-9.1925576275331267E-2</v>
      </c>
      <c r="F44" s="4">
        <f t="shared" si="5"/>
        <v>2.0456111087710127</v>
      </c>
      <c r="I44" s="5">
        <f t="shared" si="2"/>
        <v>9.1925576275331267E-2</v>
      </c>
      <c r="J44" s="4">
        <f t="shared" si="2"/>
        <v>2.0456111087710127</v>
      </c>
    </row>
    <row r="45" spans="4:10" x14ac:dyDescent="0.3">
      <c r="D45" t="s">
        <v>23</v>
      </c>
      <c r="E45" s="5">
        <f t="shared" si="5"/>
        <v>-9.6660787517361513E-2</v>
      </c>
      <c r="F45" s="4">
        <f t="shared" si="5"/>
        <v>0.61381744289475293</v>
      </c>
      <c r="I45" s="5">
        <f t="shared" si="2"/>
        <v>9.6660787517361513E-2</v>
      </c>
      <c r="J45" s="4">
        <f t="shared" si="2"/>
        <v>0.61381744289475293</v>
      </c>
    </row>
    <row r="46" spans="4:10" x14ac:dyDescent="0.3">
      <c r="D46" t="s">
        <v>24</v>
      </c>
      <c r="E46" s="5">
        <f t="shared" si="5"/>
        <v>3.909938406530955E-2</v>
      </c>
      <c r="F46" s="4">
        <f t="shared" si="5"/>
        <v>2.674650062249194</v>
      </c>
      <c r="I46" s="5">
        <f t="shared" si="2"/>
        <v>3.909938406530955E-2</v>
      </c>
      <c r="J46" s="4">
        <f t="shared" si="2"/>
        <v>2.674650062249194</v>
      </c>
    </row>
    <row r="47" spans="4:10" x14ac:dyDescent="0.3">
      <c r="D47" t="s">
        <v>25</v>
      </c>
      <c r="E47" s="5">
        <f t="shared" si="5"/>
        <v>-5.0425275904451894E-2</v>
      </c>
      <c r="F47" s="4">
        <f t="shared" si="5"/>
        <v>0.96106617661298621</v>
      </c>
      <c r="I47" s="5">
        <f t="shared" si="2"/>
        <v>5.0425275904451894E-2</v>
      </c>
      <c r="J47" s="4">
        <f t="shared" si="2"/>
        <v>0.96106617661298621</v>
      </c>
    </row>
    <row r="48" spans="4:10" x14ac:dyDescent="0.3">
      <c r="D48" t="s">
        <v>26</v>
      </c>
      <c r="E48" s="5">
        <f t="shared" si="5"/>
        <v>-0.2240705594120147</v>
      </c>
      <c r="F48" s="4">
        <f t="shared" si="5"/>
        <v>-0.1491798743604793</v>
      </c>
      <c r="I48" s="5">
        <f t="shared" si="2"/>
        <v>0.2240705594120147</v>
      </c>
      <c r="J48" s="4">
        <f t="shared" si="2"/>
        <v>0.1491798743604793</v>
      </c>
    </row>
    <row r="49" spans="4:10" x14ac:dyDescent="0.3">
      <c r="D49" t="s">
        <v>27</v>
      </c>
      <c r="E49" s="5">
        <f t="shared" si="5"/>
        <v>-9.8430855898314462E-2</v>
      </c>
      <c r="F49" s="4">
        <f t="shared" si="5"/>
        <v>1.2156466508976198</v>
      </c>
      <c r="I49" s="5">
        <f t="shared" si="2"/>
        <v>9.8430855898314462E-2</v>
      </c>
      <c r="J49" s="4">
        <f t="shared" si="2"/>
        <v>1.2156466508976198</v>
      </c>
    </row>
    <row r="50" spans="4:10" x14ac:dyDescent="0.3">
      <c r="D50" t="s">
        <v>28</v>
      </c>
      <c r="E50" s="5">
        <f t="shared" si="5"/>
        <v>0.45423808610195771</v>
      </c>
      <c r="F50" s="4">
        <f t="shared" si="5"/>
        <v>0.55799728107264635</v>
      </c>
      <c r="I50" s="5">
        <f t="shared" si="2"/>
        <v>0.45423808610195771</v>
      </c>
      <c r="J50" s="4">
        <f t="shared" si="2"/>
        <v>0.55799728107264635</v>
      </c>
    </row>
    <row r="51" spans="4:10" x14ac:dyDescent="0.3">
      <c r="D51" t="s">
        <v>29</v>
      </c>
      <c r="E51" s="5">
        <f t="shared" si="5"/>
        <v>-0.30027419882864592</v>
      </c>
      <c r="F51" s="4">
        <f t="shared" si="5"/>
        <v>0.96278791477494785</v>
      </c>
      <c r="I51" s="5">
        <f t="shared" si="2"/>
        <v>0.30027419882864592</v>
      </c>
      <c r="J51" s="4">
        <f t="shared" si="2"/>
        <v>0.96278791477494785</v>
      </c>
    </row>
    <row r="52" spans="4:10" x14ac:dyDescent="0.3">
      <c r="D52" t="s">
        <v>30</v>
      </c>
      <c r="E52" s="5">
        <f t="shared" si="5"/>
        <v>5.5555948252305143E-2</v>
      </c>
      <c r="F52" s="4">
        <f t="shared" si="5"/>
        <v>1.5919589467791946</v>
      </c>
      <c r="I52" s="5">
        <f t="shared" si="2"/>
        <v>5.5555948252305143E-2</v>
      </c>
      <c r="J52" s="4">
        <f t="shared" si="2"/>
        <v>1.5919589467791946</v>
      </c>
    </row>
    <row r="53" spans="4:10" x14ac:dyDescent="0.3">
      <c r="D53" t="s">
        <v>31</v>
      </c>
      <c r="E53" s="5">
        <f>E28-B28</f>
        <v>0.10326849401918281</v>
      </c>
      <c r="F53" s="4">
        <f>F28-C28</f>
        <v>-2.0285692711874805</v>
      </c>
      <c r="I53" s="5">
        <f t="shared" si="2"/>
        <v>0.10326849401918281</v>
      </c>
      <c r="J53" s="4">
        <f t="shared" si="2"/>
        <v>2.0285692711874805</v>
      </c>
    </row>
    <row r="54" spans="4:10" x14ac:dyDescent="0.3">
      <c r="D54" t="s">
        <v>32</v>
      </c>
      <c r="E54" s="5">
        <f t="shared" ref="E54:F55" si="6">E29-B29</f>
        <v>-0.31132152747158415</v>
      </c>
      <c r="F54" s="4">
        <f t="shared" si="6"/>
        <v>1.6037244819137602</v>
      </c>
      <c r="I54" s="5">
        <f t="shared" si="2"/>
        <v>0.31132152747158415</v>
      </c>
      <c r="J54" s="4">
        <f t="shared" si="2"/>
        <v>1.6037244819137602</v>
      </c>
    </row>
    <row r="55" spans="4:10" x14ac:dyDescent="0.3">
      <c r="D55" t="s">
        <v>33</v>
      </c>
      <c r="E55" s="5">
        <f t="shared" si="6"/>
        <v>-8.6688154897046843E-2</v>
      </c>
      <c r="F55" s="4">
        <f t="shared" si="6"/>
        <v>2.7423145532836024</v>
      </c>
      <c r="I55" s="5">
        <f t="shared" si="2"/>
        <v>8.6688154897046843E-2</v>
      </c>
      <c r="J55" s="4">
        <f t="shared" si="2"/>
        <v>2.7423145532836024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3.8347914853823953E-2</v>
      </c>
      <c r="F57" s="5">
        <f>AVERAGE(F38:F55)</f>
        <v>0.91798622367357297</v>
      </c>
      <c r="H57" t="s">
        <v>54</v>
      </c>
      <c r="I57" s="5">
        <f>AVERAGE(I37:I55)</f>
        <v>0.20632926455581344</v>
      </c>
      <c r="J57" s="5">
        <f>AVERAGE(J38:J55)</f>
        <v>1.2890629634764819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0.88301398007962395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1.7533427816925999</v>
      </c>
      <c r="J65" s="4">
        <f>ABS((C13-F13)/C13)*100</f>
        <v>22.178239962751654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1.8095852753358077</v>
      </c>
      <c r="J66" s="4">
        <f>ABS((C14-F14)/C14)*100</f>
        <v>7.9684149365888173</v>
      </c>
    </row>
    <row r="67" spans="4:10" x14ac:dyDescent="0.3">
      <c r="E67" s="5"/>
      <c r="F67" s="5"/>
      <c r="H67" t="s">
        <v>18</v>
      </c>
      <c r="I67" s="4">
        <f t="shared" ref="I67:J81" si="7">ABS((B15-E15)/B15)*100</f>
        <v>1.6333965756547477</v>
      </c>
      <c r="J67" s="4">
        <f t="shared" si="7"/>
        <v>20.466302759223627</v>
      </c>
    </row>
    <row r="68" spans="4:10" x14ac:dyDescent="0.3">
      <c r="E68" s="5"/>
      <c r="F68" s="5"/>
      <c r="H68" t="s">
        <v>20</v>
      </c>
      <c r="I68" s="4">
        <f t="shared" si="7"/>
        <v>3.014632636834834</v>
      </c>
      <c r="J68" s="4">
        <f t="shared" si="7"/>
        <v>6.9698793935976404</v>
      </c>
    </row>
    <row r="69" spans="4:10" x14ac:dyDescent="0.3">
      <c r="E69" s="5"/>
      <c r="F69" s="5"/>
      <c r="H69" t="s">
        <v>19</v>
      </c>
      <c r="I69" s="4">
        <f t="shared" si="7"/>
        <v>0.65288832337841773</v>
      </c>
      <c r="J69" s="4">
        <f t="shared" si="7"/>
        <v>28.608359274564865</v>
      </c>
    </row>
    <row r="70" spans="4:10" x14ac:dyDescent="0.3">
      <c r="E70" s="5"/>
      <c r="F70" s="5"/>
      <c r="H70" t="s">
        <v>21</v>
      </c>
      <c r="I70" s="4">
        <f t="shared" si="7"/>
        <v>0.22644026117355237</v>
      </c>
      <c r="J70" s="4">
        <f t="shared" si="7"/>
        <v>3.2405076620076545</v>
      </c>
    </row>
    <row r="71" spans="4:10" x14ac:dyDescent="0.3">
      <c r="H71" t="s">
        <v>22</v>
      </c>
      <c r="I71" s="4">
        <f t="shared" si="7"/>
        <v>0.59691932646319001</v>
      </c>
      <c r="J71" s="4">
        <f t="shared" si="7"/>
        <v>17.943957094482567</v>
      </c>
    </row>
    <row r="72" spans="4:10" x14ac:dyDescent="0.3">
      <c r="E72" s="5"/>
      <c r="F72" s="5"/>
      <c r="H72" t="s">
        <v>23</v>
      </c>
      <c r="I72" s="4">
        <f t="shared" si="7"/>
        <v>0.71866756518484398</v>
      </c>
      <c r="J72" s="4">
        <f t="shared" si="7"/>
        <v>4.5133635506967122</v>
      </c>
    </row>
    <row r="73" spans="4:10" x14ac:dyDescent="0.3">
      <c r="H73" t="s">
        <v>24</v>
      </c>
      <c r="I73" s="4">
        <f t="shared" si="7"/>
        <v>0.21215075455946583</v>
      </c>
      <c r="J73" s="4">
        <f t="shared" si="7"/>
        <v>40.525000943169609</v>
      </c>
    </row>
    <row r="74" spans="4:10" x14ac:dyDescent="0.3">
      <c r="H74" t="s">
        <v>25</v>
      </c>
      <c r="I74" s="4">
        <f t="shared" si="7"/>
        <v>0.2960967463561473</v>
      </c>
      <c r="J74" s="4">
        <f t="shared" si="7"/>
        <v>9.6106617661298621</v>
      </c>
    </row>
    <row r="75" spans="4:10" x14ac:dyDescent="0.3">
      <c r="H75" t="s">
        <v>26</v>
      </c>
      <c r="I75" s="4">
        <f t="shared" si="7"/>
        <v>1.4587927045053042</v>
      </c>
      <c r="J75" s="4">
        <f t="shared" si="7"/>
        <v>1.0359713497255507</v>
      </c>
    </row>
    <row r="76" spans="4:10" x14ac:dyDescent="0.3">
      <c r="H76" t="s">
        <v>27</v>
      </c>
      <c r="I76" s="4">
        <f t="shared" si="7"/>
        <v>0.60535581733280719</v>
      </c>
      <c r="J76" s="4">
        <f t="shared" si="7"/>
        <v>12.03610545443188</v>
      </c>
    </row>
    <row r="77" spans="4:10" x14ac:dyDescent="0.3">
      <c r="H77" t="s">
        <v>28</v>
      </c>
      <c r="I77" s="4">
        <f t="shared" si="7"/>
        <v>3.1988597612813927</v>
      </c>
      <c r="J77" s="4">
        <f t="shared" si="7"/>
        <v>4.0143689285801889</v>
      </c>
    </row>
    <row r="78" spans="4:10" x14ac:dyDescent="0.3">
      <c r="H78" t="s">
        <v>29</v>
      </c>
      <c r="I78" s="4">
        <f t="shared" si="7"/>
        <v>1.6869337012845276</v>
      </c>
      <c r="J78" s="4">
        <f t="shared" si="7"/>
        <v>11.741316033840828</v>
      </c>
    </row>
    <row r="79" spans="4:10" x14ac:dyDescent="0.3">
      <c r="H79" t="s">
        <v>30</v>
      </c>
      <c r="I79" s="4">
        <f t="shared" si="7"/>
        <v>0.30915942266168694</v>
      </c>
      <c r="J79" s="4">
        <f t="shared" si="7"/>
        <v>23.411160982046979</v>
      </c>
    </row>
    <row r="80" spans="4:10" x14ac:dyDescent="0.3">
      <c r="H80" t="s">
        <v>31</v>
      </c>
      <c r="I80" s="4">
        <f t="shared" si="7"/>
        <v>0.53258635388954523</v>
      </c>
      <c r="J80" s="4">
        <f t="shared" si="7"/>
        <v>23.316888174568746</v>
      </c>
    </row>
    <row r="81" spans="8:10" x14ac:dyDescent="0.3">
      <c r="H81" t="s">
        <v>32</v>
      </c>
      <c r="I81" s="4">
        <f t="shared" si="7"/>
        <v>1.8856543153942102</v>
      </c>
      <c r="J81" s="4">
        <f t="shared" si="7"/>
        <v>15.42042771070923</v>
      </c>
    </row>
    <row r="82" spans="8:10" x14ac:dyDescent="0.3">
      <c r="H82" t="s">
        <v>33</v>
      </c>
      <c r="I82" s="4">
        <f t="shared" ref="I82:J82" si="8">ABS((B30-E30)/B30)*100</f>
        <v>0.51508113426646973</v>
      </c>
      <c r="J82" s="4">
        <f t="shared" si="8"/>
        <v>29.807766883517424</v>
      </c>
    </row>
    <row r="84" spans="8:10" x14ac:dyDescent="0.3">
      <c r="H84" t="s">
        <v>77</v>
      </c>
      <c r="I84" s="4">
        <f>AVERAGE(I64:I82)</f>
        <v>1.157345128280483</v>
      </c>
      <c r="J84" s="4">
        <f>AVERAGE(J65:J82)</f>
        <v>15.711594047812989</v>
      </c>
    </row>
  </sheetData>
  <hyperlinks>
    <hyperlink ref="G1" location="Overview!A1" display="Overview!A1" xr:uid="{BEF11239-5272-4EF4-A7A5-6B5A216461FD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12CEB-3F33-4151-AAC7-733B37907AD1}">
  <dimension ref="A1:L84"/>
  <sheetViews>
    <sheetView workbookViewId="0">
      <selection activeCell="F1" sqref="F1: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1</v>
      </c>
      <c r="G4" s="7" t="s">
        <v>90</v>
      </c>
      <c r="H4" s="7"/>
    </row>
    <row r="5" spans="1:12" x14ac:dyDescent="0.3">
      <c r="G5" t="s">
        <v>88</v>
      </c>
    </row>
    <row r="6" spans="1:12" x14ac:dyDescent="0.3">
      <c r="G6" t="s">
        <v>103</v>
      </c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26.229351837720955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3088.1434089999998</v>
      </c>
      <c r="L12">
        <v>-2951.7724887057998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23.701592734514353</v>
      </c>
      <c r="F13" s="4">
        <f t="shared" si="1"/>
        <v>1.7841688075157704</v>
      </c>
      <c r="H13" t="s">
        <v>35</v>
      </c>
      <c r="I13">
        <v>32</v>
      </c>
      <c r="J13" t="s">
        <v>38</v>
      </c>
      <c r="K13">
        <v>1350.1202370000001</v>
      </c>
      <c r="L13">
        <v>-1166.11059548764</v>
      </c>
    </row>
    <row r="14" spans="1:12" x14ac:dyDescent="0.3">
      <c r="A14" s="3" t="s">
        <v>93</v>
      </c>
      <c r="B14">
        <v>22.61</v>
      </c>
      <c r="C14">
        <v>3.21</v>
      </c>
      <c r="E14" s="5">
        <f t="shared" si="0"/>
        <v>22.958837947486028</v>
      </c>
      <c r="F14" s="4">
        <f t="shared" si="1"/>
        <v>2.4998498414266455</v>
      </c>
      <c r="H14" t="s">
        <v>94</v>
      </c>
      <c r="I14">
        <v>96</v>
      </c>
      <c r="J14" t="s">
        <v>44</v>
      </c>
      <c r="K14">
        <v>4181.3962979999997</v>
      </c>
      <c r="L14">
        <v>-3498.3056179646001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18.070934312820139</v>
      </c>
      <c r="F15" s="4">
        <f t="shared" si="1"/>
        <v>7.6508695808937466</v>
      </c>
      <c r="H15" t="s">
        <v>34</v>
      </c>
      <c r="I15">
        <v>48</v>
      </c>
      <c r="J15" t="s">
        <v>37</v>
      </c>
      <c r="K15">
        <v>2656.19913</v>
      </c>
      <c r="L15">
        <v>-1749.05863682668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17.7734868433391</v>
      </c>
      <c r="F16" s="4">
        <f t="shared" si="1"/>
        <v>10.473782375353323</v>
      </c>
      <c r="H16" t="s">
        <v>39</v>
      </c>
      <c r="I16">
        <v>80</v>
      </c>
      <c r="J16" t="s">
        <v>38</v>
      </c>
      <c r="K16">
        <v>4501.086405</v>
      </c>
      <c r="L16">
        <v>-2915.0117127839198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15.491052252278241</v>
      </c>
      <c r="F17" s="4">
        <f t="shared" si="1"/>
        <v>10.717433929744372</v>
      </c>
      <c r="H17" t="s">
        <v>40</v>
      </c>
      <c r="I17">
        <v>64</v>
      </c>
      <c r="J17" t="s">
        <v>38</v>
      </c>
      <c r="K17">
        <v>4131.4172179999996</v>
      </c>
      <c r="L17">
        <v>-2332.0034309003599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18.306476916486549</v>
      </c>
      <c r="F18" s="4">
        <f t="shared" si="1"/>
        <v>7.5507269954208418</v>
      </c>
      <c r="H18" t="s">
        <v>41</v>
      </c>
      <c r="I18">
        <v>96</v>
      </c>
      <c r="J18" t="s">
        <v>42</v>
      </c>
      <c r="K18">
        <v>5244.045615</v>
      </c>
      <c r="L18">
        <v>-3498.1209353140098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15.301892828841037</v>
      </c>
      <c r="F19" s="4">
        <f t="shared" si="1"/>
        <v>12.041647070212504</v>
      </c>
      <c r="H19" t="s">
        <v>40</v>
      </c>
      <c r="I19">
        <v>36</v>
      </c>
      <c r="J19" t="s">
        <v>37</v>
      </c>
      <c r="K19">
        <v>2352.6501199999998</v>
      </c>
      <c r="L19">
        <v>-1311.73377269915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13.348456067107858</v>
      </c>
      <c r="F20" s="4">
        <f t="shared" si="1"/>
        <v>12.762540939374176</v>
      </c>
      <c r="H20" t="s">
        <v>40</v>
      </c>
      <c r="I20">
        <v>192</v>
      </c>
      <c r="J20" t="s">
        <v>43</v>
      </c>
      <c r="K20">
        <v>14383.685950999999</v>
      </c>
      <c r="L20">
        <v>-6995.8607361897002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18.456169675356328</v>
      </c>
      <c r="F21" s="4">
        <f t="shared" si="1"/>
        <v>8.2057898969055003</v>
      </c>
      <c r="H21" t="s">
        <v>34</v>
      </c>
      <c r="I21">
        <v>72</v>
      </c>
      <c r="J21" t="s">
        <v>42</v>
      </c>
      <c r="K21">
        <v>3901.1344859999999</v>
      </c>
      <c r="L21">
        <v>-2623.5727374642202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16.966629509765713</v>
      </c>
      <c r="F22" s="4">
        <f t="shared" si="1"/>
        <v>9.7702880274098263</v>
      </c>
      <c r="H22" t="s">
        <v>34</v>
      </c>
      <c r="I22">
        <v>64</v>
      </c>
      <c r="J22" t="s">
        <v>44</v>
      </c>
      <c r="K22">
        <v>3772.1104220000002</v>
      </c>
      <c r="L22">
        <v>-2332.0265188262001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15.129863772011547</v>
      </c>
      <c r="F23" s="4">
        <f t="shared" si="1"/>
        <v>12.958015910960373</v>
      </c>
      <c r="H23" t="s">
        <v>40</v>
      </c>
      <c r="I23">
        <v>64</v>
      </c>
      <c r="J23" t="s">
        <v>38</v>
      </c>
      <c r="K23">
        <v>4230.0446959999999</v>
      </c>
      <c r="L23">
        <v>-2331.9488137706298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16.154608779821352</v>
      </c>
      <c r="F24" s="4">
        <f t="shared" si="1"/>
        <v>10.031178087611105</v>
      </c>
      <c r="H24" t="s">
        <v>45</v>
      </c>
      <c r="I24">
        <v>128</v>
      </c>
      <c r="J24" t="s">
        <v>42</v>
      </c>
      <c r="K24">
        <v>7923.4354569999996</v>
      </c>
      <c r="L24">
        <v>-4664.0403185763898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14.647489893733866</v>
      </c>
      <c r="F25" s="4">
        <f t="shared" si="1"/>
        <v>13.070430330544211</v>
      </c>
      <c r="H25" t="s">
        <v>40</v>
      </c>
      <c r="I25">
        <v>34</v>
      </c>
      <c r="J25" t="s">
        <v>37</v>
      </c>
      <c r="K25">
        <v>2321.2168259999999</v>
      </c>
      <c r="L25">
        <v>-1238.84635155827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17.490775299516628</v>
      </c>
      <c r="F26" s="4">
        <f t="shared" si="1"/>
        <v>8.0670335607227202</v>
      </c>
      <c r="H26" t="s">
        <v>40</v>
      </c>
      <c r="I26">
        <v>96</v>
      </c>
      <c r="J26" t="s">
        <v>38</v>
      </c>
      <c r="K26">
        <v>5488.6074719999997</v>
      </c>
      <c r="L26">
        <v>-3498.1020568376398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18.011134424765203</v>
      </c>
      <c r="F27" s="4">
        <f t="shared" si="1"/>
        <v>7.3418202376524766</v>
      </c>
      <c r="H27" t="s">
        <v>40</v>
      </c>
      <c r="I27">
        <v>96</v>
      </c>
      <c r="J27" t="s">
        <v>44</v>
      </c>
      <c r="K27">
        <v>5330.0362839999998</v>
      </c>
      <c r="L27">
        <v>-3498.1285738790698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19.463526670715702</v>
      </c>
      <c r="F28" s="4">
        <f t="shared" si="1"/>
        <v>5.8086079200909904</v>
      </c>
      <c r="H28" t="s">
        <v>41</v>
      </c>
      <c r="I28">
        <v>168</v>
      </c>
      <c r="J28" t="s">
        <v>44</v>
      </c>
      <c r="K28">
        <v>8631.529262</v>
      </c>
      <c r="L28">
        <v>-6121.8231112083504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16.19034171641044</v>
      </c>
      <c r="F29" s="4">
        <f t="shared" si="1"/>
        <v>10.783762692484913</v>
      </c>
      <c r="H29" t="s">
        <v>40</v>
      </c>
      <c r="I29">
        <v>72</v>
      </c>
      <c r="J29" t="s">
        <v>37</v>
      </c>
      <c r="K29">
        <v>4447.0957600000002</v>
      </c>
      <c r="L29">
        <v>-2623.5020408058199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16.731366061873768</v>
      </c>
      <c r="F30" s="4">
        <f t="shared" si="1"/>
        <v>10.719404437673251</v>
      </c>
      <c r="H30" t="s">
        <v>40</v>
      </c>
      <c r="I30">
        <v>64</v>
      </c>
      <c r="J30" t="s">
        <v>44</v>
      </c>
      <c r="K30">
        <v>3825.1509030000002</v>
      </c>
      <c r="L30">
        <v>-2332.0033828666401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-0.29064816227904444</v>
      </c>
      <c r="F37" s="5"/>
      <c r="I37" s="5">
        <f t="shared" ref="I37:J55" si="2">ABS(E37)</f>
        <v>0.29064816227904444</v>
      </c>
      <c r="J37" s="5"/>
    </row>
    <row r="38" spans="4:10" x14ac:dyDescent="0.3">
      <c r="D38" s="3" t="s">
        <v>11</v>
      </c>
      <c r="E38" s="5">
        <f>E13-B13</f>
        <v>0.33159273451435212</v>
      </c>
      <c r="F38" s="4">
        <f>F13-C13</f>
        <v>-1.0158311924842294</v>
      </c>
      <c r="I38" s="5">
        <f t="shared" si="2"/>
        <v>0.33159273451435212</v>
      </c>
      <c r="J38" s="4">
        <f t="shared" si="2"/>
        <v>1.0158311924842294</v>
      </c>
    </row>
    <row r="39" spans="4:10" x14ac:dyDescent="0.3">
      <c r="D39" s="3" t="s">
        <v>93</v>
      </c>
      <c r="E39" s="5">
        <f>E14-B14</f>
        <v>0.34883794748602881</v>
      </c>
      <c r="F39" s="4">
        <f>F14-C14</f>
        <v>-0.71015015857335451</v>
      </c>
      <c r="I39" s="5">
        <f t="shared" si="2"/>
        <v>0.34883794748602881</v>
      </c>
      <c r="J39" s="4">
        <f t="shared" si="2"/>
        <v>0.71015015857335451</v>
      </c>
    </row>
    <row r="40" spans="4:10" x14ac:dyDescent="0.3">
      <c r="D40" t="s">
        <v>18</v>
      </c>
      <c r="E40" s="5">
        <f t="shared" ref="E40:F52" si="3">E15-B15</f>
        <v>0.27093431282013825</v>
      </c>
      <c r="F40" s="4">
        <f t="shared" si="3"/>
        <v>0.4508695808937464</v>
      </c>
      <c r="I40" s="5">
        <f t="shared" si="2"/>
        <v>0.27093431282013825</v>
      </c>
      <c r="J40" s="4">
        <f t="shared" si="2"/>
        <v>0.4508695808937464</v>
      </c>
    </row>
    <row r="41" spans="4:10" x14ac:dyDescent="0.3">
      <c r="D41" t="s">
        <v>20</v>
      </c>
      <c r="E41" s="5">
        <f t="shared" si="3"/>
        <v>0.48348684333910086</v>
      </c>
      <c r="F41" s="4">
        <f t="shared" si="3"/>
        <v>-0.4262176246466769</v>
      </c>
      <c r="I41" s="5">
        <f t="shared" si="2"/>
        <v>0.48348684333910086</v>
      </c>
      <c r="J41" s="4">
        <f t="shared" si="2"/>
        <v>0.4262176246466769</v>
      </c>
    </row>
    <row r="42" spans="4:10" x14ac:dyDescent="0.3">
      <c r="D42" t="s">
        <v>19</v>
      </c>
      <c r="E42" s="5">
        <f t="shared" si="3"/>
        <v>-0.10894774772175886</v>
      </c>
      <c r="F42" s="4">
        <f t="shared" si="3"/>
        <v>1.4174339297443712</v>
      </c>
      <c r="I42" s="5">
        <f t="shared" si="2"/>
        <v>0.10894774772175886</v>
      </c>
      <c r="J42" s="4">
        <f t="shared" si="2"/>
        <v>1.4174339297443712</v>
      </c>
    </row>
    <row r="43" spans="4:10" x14ac:dyDescent="0.3">
      <c r="D43" t="s">
        <v>21</v>
      </c>
      <c r="E43" s="5">
        <f t="shared" si="3"/>
        <v>2.6476916486547708E-2</v>
      </c>
      <c r="F43" s="4">
        <f t="shared" si="3"/>
        <v>-1.2492730045791589</v>
      </c>
      <c r="I43" s="5">
        <f t="shared" si="2"/>
        <v>2.6476916486547708E-2</v>
      </c>
      <c r="J43" s="4">
        <f t="shared" si="2"/>
        <v>1.2492730045791589</v>
      </c>
    </row>
    <row r="44" spans="4:10" x14ac:dyDescent="0.3">
      <c r="D44" t="s">
        <v>22</v>
      </c>
      <c r="E44" s="5">
        <f t="shared" si="3"/>
        <v>-9.8107171158963169E-2</v>
      </c>
      <c r="F44" s="4">
        <f t="shared" si="3"/>
        <v>0.64164707021250322</v>
      </c>
      <c r="I44" s="5">
        <f t="shared" si="2"/>
        <v>9.8107171158963169E-2</v>
      </c>
      <c r="J44" s="4">
        <f t="shared" si="2"/>
        <v>0.64164707021250322</v>
      </c>
    </row>
    <row r="45" spans="4:10" x14ac:dyDescent="0.3">
      <c r="D45" t="s">
        <v>23</v>
      </c>
      <c r="E45" s="5">
        <f t="shared" si="3"/>
        <v>-0.1015439328921417</v>
      </c>
      <c r="F45" s="4">
        <f t="shared" si="3"/>
        <v>-0.83745906062582343</v>
      </c>
      <c r="I45" s="5">
        <f t="shared" si="2"/>
        <v>0.1015439328921417</v>
      </c>
      <c r="J45" s="4">
        <f t="shared" si="2"/>
        <v>0.83745906062582343</v>
      </c>
    </row>
    <row r="46" spans="4:10" x14ac:dyDescent="0.3">
      <c r="D46" t="s">
        <v>24</v>
      </c>
      <c r="E46" s="5">
        <f t="shared" si="3"/>
        <v>2.6169675356328526E-2</v>
      </c>
      <c r="F46" s="4">
        <f t="shared" si="3"/>
        <v>1.6057898969055007</v>
      </c>
      <c r="I46" s="5">
        <f t="shared" si="2"/>
        <v>2.6169675356328526E-2</v>
      </c>
      <c r="J46" s="4">
        <f t="shared" si="2"/>
        <v>1.6057898969055007</v>
      </c>
    </row>
    <row r="47" spans="4:10" x14ac:dyDescent="0.3">
      <c r="D47" t="s">
        <v>25</v>
      </c>
      <c r="E47" s="5">
        <f t="shared" si="3"/>
        <v>-6.3370490234287757E-2</v>
      </c>
      <c r="F47" s="4">
        <f t="shared" si="3"/>
        <v>-0.22971197259017373</v>
      </c>
      <c r="I47" s="5">
        <f t="shared" si="2"/>
        <v>6.3370490234287757E-2</v>
      </c>
      <c r="J47" s="4">
        <f t="shared" si="2"/>
        <v>0.22971197259017373</v>
      </c>
    </row>
    <row r="48" spans="4:10" x14ac:dyDescent="0.3">
      <c r="D48" t="s">
        <v>26</v>
      </c>
      <c r="E48" s="5">
        <f t="shared" si="3"/>
        <v>-0.2301362279884529</v>
      </c>
      <c r="F48" s="4">
        <f t="shared" si="3"/>
        <v>-1.4419840890396269</v>
      </c>
      <c r="I48" s="5">
        <f t="shared" si="2"/>
        <v>0.2301362279884529</v>
      </c>
      <c r="J48" s="4">
        <f t="shared" si="2"/>
        <v>1.4419840890396269</v>
      </c>
    </row>
    <row r="49" spans="4:10" x14ac:dyDescent="0.3">
      <c r="D49" t="s">
        <v>27</v>
      </c>
      <c r="E49" s="5">
        <f t="shared" si="3"/>
        <v>-0.10539122017864955</v>
      </c>
      <c r="F49" s="4">
        <f t="shared" si="3"/>
        <v>-6.8821912388894901E-2</v>
      </c>
      <c r="I49" s="5">
        <f t="shared" si="2"/>
        <v>0.10539122017864955</v>
      </c>
      <c r="J49" s="4">
        <f t="shared" si="2"/>
        <v>6.8821912388894901E-2</v>
      </c>
    </row>
    <row r="50" spans="4:10" x14ac:dyDescent="0.3">
      <c r="D50" t="s">
        <v>28</v>
      </c>
      <c r="E50" s="5">
        <f t="shared" si="3"/>
        <v>0.4474898937338665</v>
      </c>
      <c r="F50" s="4">
        <f t="shared" si="3"/>
        <v>-0.82956966945578969</v>
      </c>
      <c r="I50" s="5">
        <f t="shared" si="2"/>
        <v>0.4474898937338665</v>
      </c>
      <c r="J50" s="4">
        <f t="shared" si="2"/>
        <v>0.82956966945578969</v>
      </c>
    </row>
    <row r="51" spans="4:10" x14ac:dyDescent="0.3">
      <c r="D51" t="s">
        <v>29</v>
      </c>
      <c r="E51" s="5">
        <f t="shared" si="3"/>
        <v>-0.30922470048337303</v>
      </c>
      <c r="F51" s="4">
        <f t="shared" si="3"/>
        <v>-0.13296643927727914</v>
      </c>
      <c r="I51" s="5">
        <f t="shared" si="2"/>
        <v>0.30922470048337303</v>
      </c>
      <c r="J51" s="4">
        <f t="shared" si="2"/>
        <v>0.13296643927727914</v>
      </c>
    </row>
    <row r="52" spans="4:10" x14ac:dyDescent="0.3">
      <c r="D52" t="s">
        <v>30</v>
      </c>
      <c r="E52" s="5">
        <f t="shared" si="3"/>
        <v>4.1134424765203903E-2</v>
      </c>
      <c r="F52" s="4">
        <f t="shared" si="3"/>
        <v>0.54182023765247678</v>
      </c>
      <c r="I52" s="5">
        <f t="shared" si="2"/>
        <v>4.1134424765203903E-2</v>
      </c>
      <c r="J52" s="4">
        <f t="shared" si="2"/>
        <v>0.54182023765247678</v>
      </c>
    </row>
    <row r="53" spans="4:10" x14ac:dyDescent="0.3">
      <c r="D53" t="s">
        <v>31</v>
      </c>
      <c r="E53" s="5">
        <f>E28-B28</f>
        <v>7.3526670715700959E-2</v>
      </c>
      <c r="F53" s="4">
        <f>F28-C28</f>
        <v>-2.8913920799090089</v>
      </c>
      <c r="I53" s="5">
        <f t="shared" si="2"/>
        <v>7.3526670715700959E-2</v>
      </c>
      <c r="J53" s="4">
        <f t="shared" si="2"/>
        <v>2.8913920799090089</v>
      </c>
    </row>
    <row r="54" spans="4:10" x14ac:dyDescent="0.3">
      <c r="D54" t="s">
        <v>32</v>
      </c>
      <c r="E54" s="5">
        <f t="shared" ref="E54:F55" si="4">E29-B29</f>
        <v>-0.31965828358956117</v>
      </c>
      <c r="F54" s="4">
        <f t="shared" si="4"/>
        <v>0.3837626924849129</v>
      </c>
      <c r="I54" s="5">
        <f t="shared" si="2"/>
        <v>0.31965828358956117</v>
      </c>
      <c r="J54" s="4">
        <f t="shared" si="2"/>
        <v>0.3837626924849129</v>
      </c>
    </row>
    <row r="55" spans="4:10" x14ac:dyDescent="0.3">
      <c r="D55" t="s">
        <v>33</v>
      </c>
      <c r="E55" s="5">
        <f t="shared" si="4"/>
        <v>-9.8633938126230447E-2</v>
      </c>
      <c r="F55" s="4">
        <f t="shared" si="4"/>
        <v>1.5194044376732521</v>
      </c>
      <c r="I55" s="5">
        <f t="shared" si="2"/>
        <v>9.8633938126230447E-2</v>
      </c>
      <c r="J55" s="4">
        <f t="shared" si="2"/>
        <v>1.5194044376732521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1.7051976029726558E-2</v>
      </c>
      <c r="F57" s="5">
        <f>AVERAGE(F38:F55)</f>
        <v>-0.18181385322240295</v>
      </c>
      <c r="H57" t="s">
        <v>54</v>
      </c>
      <c r="I57" s="5">
        <f>AVERAGE(I37:I55)</f>
        <v>0.19870059441419635</v>
      </c>
      <c r="J57" s="5">
        <f>AVERAGE(J38:J55)</f>
        <v>0.9107836138409322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1.0959583796344059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1.4188820475582034</v>
      </c>
      <c r="J65" s="4">
        <f>ABS((C13-F13)/C13)*100</f>
        <v>36.27968544586534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1.542848064953688</v>
      </c>
      <c r="J66" s="4">
        <f>ABS((C14-F14)/C14)*100</f>
        <v>22.123057899481449</v>
      </c>
    </row>
    <row r="67" spans="4:10" x14ac:dyDescent="0.3">
      <c r="E67" s="5"/>
      <c r="F67" s="5"/>
      <c r="H67" t="s">
        <v>18</v>
      </c>
      <c r="I67" s="4">
        <f t="shared" ref="I67:J82" si="5">ABS((B15-E15)/B15)*100</f>
        <v>1.5221028810120125</v>
      </c>
      <c r="J67" s="4">
        <f t="shared" si="5"/>
        <v>6.2620775124131445</v>
      </c>
    </row>
    <row r="68" spans="4:10" x14ac:dyDescent="0.3">
      <c r="E68" s="5"/>
      <c r="F68" s="5"/>
      <c r="H68" t="s">
        <v>20</v>
      </c>
      <c r="I68" s="4">
        <f t="shared" si="5"/>
        <v>2.7963380181555864</v>
      </c>
      <c r="J68" s="4">
        <f t="shared" si="5"/>
        <v>3.9102534371254758</v>
      </c>
    </row>
    <row r="69" spans="4:10" x14ac:dyDescent="0.3">
      <c r="E69" s="5"/>
      <c r="F69" s="5"/>
      <c r="H69" t="s">
        <v>19</v>
      </c>
      <c r="I69" s="4">
        <f t="shared" si="5"/>
        <v>0.69838299821640293</v>
      </c>
      <c r="J69" s="4">
        <f t="shared" si="5"/>
        <v>15.241225051014743</v>
      </c>
    </row>
    <row r="70" spans="4:10" x14ac:dyDescent="0.3">
      <c r="E70" s="5"/>
      <c r="F70" s="5"/>
      <c r="H70" t="s">
        <v>21</v>
      </c>
      <c r="I70" s="4">
        <f t="shared" si="5"/>
        <v>0.14484089981700057</v>
      </c>
      <c r="J70" s="4">
        <f t="shared" si="5"/>
        <v>14.196284142944988</v>
      </c>
    </row>
    <row r="71" spans="4:10" x14ac:dyDescent="0.3">
      <c r="H71" t="s">
        <v>22</v>
      </c>
      <c r="I71" s="4">
        <f t="shared" si="5"/>
        <v>0.63705955298028027</v>
      </c>
      <c r="J71" s="4">
        <f t="shared" si="5"/>
        <v>5.6284830720395016</v>
      </c>
    </row>
    <row r="72" spans="4:10" x14ac:dyDescent="0.3">
      <c r="E72" s="5"/>
      <c r="F72" s="5"/>
      <c r="H72" t="s">
        <v>23</v>
      </c>
      <c r="I72" s="4">
        <f t="shared" si="5"/>
        <v>0.75497347875198295</v>
      </c>
      <c r="J72" s="4">
        <f t="shared" si="5"/>
        <v>6.1577872104839964</v>
      </c>
    </row>
    <row r="73" spans="4:10" x14ac:dyDescent="0.3">
      <c r="H73" t="s">
        <v>24</v>
      </c>
      <c r="I73" s="4">
        <f t="shared" si="5"/>
        <v>0.14199498294263987</v>
      </c>
      <c r="J73" s="4">
        <f t="shared" si="5"/>
        <v>24.330149953113647</v>
      </c>
    </row>
    <row r="74" spans="4:10" x14ac:dyDescent="0.3">
      <c r="H74" t="s">
        <v>25</v>
      </c>
      <c r="I74" s="4">
        <f t="shared" si="5"/>
        <v>0.37211092327826045</v>
      </c>
      <c r="J74" s="4">
        <f t="shared" si="5"/>
        <v>2.2971197259017373</v>
      </c>
    </row>
    <row r="75" spans="4:10" x14ac:dyDescent="0.3">
      <c r="H75" t="s">
        <v>26</v>
      </c>
      <c r="I75" s="4">
        <f t="shared" si="5"/>
        <v>1.4982827342998237</v>
      </c>
      <c r="J75" s="4">
        <f t="shared" si="5"/>
        <v>10.01377839610852</v>
      </c>
    </row>
    <row r="76" spans="4:10" x14ac:dyDescent="0.3">
      <c r="H76" t="s">
        <v>27</v>
      </c>
      <c r="I76" s="4">
        <f t="shared" si="5"/>
        <v>0.64816248572355184</v>
      </c>
      <c r="J76" s="4">
        <f t="shared" si="5"/>
        <v>0.68140507315737531</v>
      </c>
    </row>
    <row r="77" spans="4:10" x14ac:dyDescent="0.3">
      <c r="H77" t="s">
        <v>28</v>
      </c>
      <c r="I77" s="4">
        <f t="shared" si="5"/>
        <v>3.1513372798159613</v>
      </c>
      <c r="J77" s="4">
        <f t="shared" si="5"/>
        <v>5.9681271183869757</v>
      </c>
    </row>
    <row r="78" spans="4:10" x14ac:dyDescent="0.3">
      <c r="H78" t="s">
        <v>29</v>
      </c>
      <c r="I78" s="4">
        <f t="shared" si="5"/>
        <v>1.7372174184459157</v>
      </c>
      <c r="J78" s="4">
        <f t="shared" si="5"/>
        <v>1.6215419424058433</v>
      </c>
    </row>
    <row r="79" spans="4:10" x14ac:dyDescent="0.3">
      <c r="H79" t="s">
        <v>30</v>
      </c>
      <c r="I79" s="4">
        <f t="shared" si="5"/>
        <v>0.22890609218254818</v>
      </c>
      <c r="J79" s="4">
        <f t="shared" si="5"/>
        <v>7.9679446713599527</v>
      </c>
    </row>
    <row r="80" spans="4:10" x14ac:dyDescent="0.3">
      <c r="H80" t="s">
        <v>31</v>
      </c>
      <c r="I80" s="4">
        <f t="shared" si="5"/>
        <v>0.37919892065859184</v>
      </c>
      <c r="J80" s="4">
        <f t="shared" si="5"/>
        <v>33.23439172309206</v>
      </c>
    </row>
    <row r="81" spans="8:10" x14ac:dyDescent="0.3">
      <c r="H81" t="s">
        <v>32</v>
      </c>
      <c r="I81" s="4">
        <f t="shared" si="5"/>
        <v>1.9361495069022479</v>
      </c>
      <c r="J81" s="4">
        <f t="shared" si="5"/>
        <v>3.6900258892780085</v>
      </c>
    </row>
    <row r="82" spans="8:10" x14ac:dyDescent="0.3">
      <c r="H82" t="s">
        <v>33</v>
      </c>
      <c r="I82" s="4">
        <f t="shared" si="5"/>
        <v>0.58606023842085841</v>
      </c>
      <c r="J82" s="4">
        <f t="shared" si="5"/>
        <v>16.515265626883178</v>
      </c>
    </row>
    <row r="84" spans="8:10" x14ac:dyDescent="0.3">
      <c r="H84" t="s">
        <v>77</v>
      </c>
      <c r="I84" s="4">
        <f>AVERAGE(I64:I82)</f>
        <v>1.1205687844078926</v>
      </c>
      <c r="J84" s="4">
        <f>AVERAGE(J65:J82)</f>
        <v>12.006589105058664</v>
      </c>
    </row>
  </sheetData>
  <hyperlinks>
    <hyperlink ref="G1" location="Overview!A1" display="Overview!A1" xr:uid="{203CE0AB-7991-4BD9-99F9-9D0F64CDC8D1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0AD39-87C1-437E-A95E-823C635F271E}">
  <dimension ref="A1:L84"/>
  <sheetViews>
    <sheetView workbookViewId="0">
      <selection activeCell="G1" sqref="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74</v>
      </c>
      <c r="G4" s="7" t="s">
        <v>56</v>
      </c>
      <c r="H4" s="7"/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26.107622365471165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3102.542195</v>
      </c>
      <c r="L12">
        <v>-2931.73763788215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23.484317626963485</v>
      </c>
      <c r="F13" s="4">
        <f t="shared" si="1"/>
        <v>2.8562743248951041</v>
      </c>
      <c r="H13" t="s">
        <v>35</v>
      </c>
      <c r="I13">
        <v>32</v>
      </c>
      <c r="J13" t="s">
        <v>38</v>
      </c>
      <c r="K13">
        <v>1362.6114459999999</v>
      </c>
      <c r="L13">
        <v>-1158.1825257027899</v>
      </c>
    </row>
    <row r="14" spans="1:12" x14ac:dyDescent="0.3">
      <c r="A14" s="3" t="s">
        <v>93</v>
      </c>
      <c r="B14">
        <v>22.61</v>
      </c>
      <c r="C14">
        <v>3.21</v>
      </c>
      <c r="E14" s="5">
        <f>I14/K14*1000</f>
        <v>22.657454179154229</v>
      </c>
      <c r="F14" s="4">
        <f>(L14/I14-$L$12/$I$12)*2625.4995</f>
        <v>3.4703314227485458</v>
      </c>
      <c r="H14" t="s">
        <v>94</v>
      </c>
      <c r="I14">
        <v>96</v>
      </c>
      <c r="J14" t="s">
        <v>44</v>
      </c>
      <c r="K14">
        <v>4237.0161820000003</v>
      </c>
      <c r="L14">
        <v>-3474.5251244354999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17.774387859691394</v>
      </c>
      <c r="F15" s="4">
        <f t="shared" si="1"/>
        <v>8.6753478095769569</v>
      </c>
      <c r="H15" t="s">
        <v>34</v>
      </c>
      <c r="I15">
        <v>48</v>
      </c>
      <c r="J15" t="s">
        <v>37</v>
      </c>
      <c r="K15">
        <v>2700.5149419999998</v>
      </c>
      <c r="L15">
        <v>-1737.1674028827099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17.462425416559494</v>
      </c>
      <c r="F16" s="4">
        <f t="shared" si="1"/>
        <v>11.119921789103378</v>
      </c>
      <c r="H16" t="s">
        <v>39</v>
      </c>
      <c r="I16">
        <v>80</v>
      </c>
      <c r="J16" t="s">
        <v>38</v>
      </c>
      <c r="K16">
        <v>4581.265093</v>
      </c>
      <c r="L16">
        <v>-2895.2045176761198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15.268890237568225</v>
      </c>
      <c r="F17" s="4">
        <f t="shared" si="1"/>
        <v>11.435817362237431</v>
      </c>
      <c r="H17" t="s">
        <v>40</v>
      </c>
      <c r="I17">
        <v>64</v>
      </c>
      <c r="J17" t="s">
        <v>38</v>
      </c>
      <c r="K17">
        <v>4191.5292470000004</v>
      </c>
      <c r="L17">
        <v>-2316.1559137712402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18.066360730688221</v>
      </c>
      <c r="F18" s="4">
        <f t="shared" si="1"/>
        <v>8.458457243663382</v>
      </c>
      <c r="H18" t="s">
        <v>41</v>
      </c>
      <c r="I18">
        <v>96</v>
      </c>
      <c r="J18" t="s">
        <v>42</v>
      </c>
      <c r="K18">
        <v>5313.7431180000003</v>
      </c>
      <c r="L18">
        <v>-3474.3427362542002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15.074217406929101</v>
      </c>
      <c r="F19" s="4">
        <f t="shared" si="1"/>
        <v>12.788173026923593</v>
      </c>
      <c r="H19" t="s">
        <v>40</v>
      </c>
      <c r="I19">
        <v>36</v>
      </c>
      <c r="J19" t="s">
        <v>37</v>
      </c>
      <c r="K19">
        <v>2388.1836800000001</v>
      </c>
      <c r="L19">
        <v>-1302.8191584328299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13.18344903682325</v>
      </c>
      <c r="F20" s="4">
        <f t="shared" si="1"/>
        <v>13.73720004306079</v>
      </c>
      <c r="H20" t="s">
        <v>40</v>
      </c>
      <c r="I20">
        <v>192</v>
      </c>
      <c r="J20" t="s">
        <v>43</v>
      </c>
      <c r="K20">
        <v>14563.715418</v>
      </c>
      <c r="L20">
        <v>-6948.2994436337103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18.207474748292245</v>
      </c>
      <c r="F21" s="4">
        <f t="shared" si="1"/>
        <v>9.1729613507507288</v>
      </c>
      <c r="H21" t="s">
        <v>34</v>
      </c>
      <c r="I21">
        <v>72</v>
      </c>
      <c r="J21" t="s">
        <v>42</v>
      </c>
      <c r="K21">
        <v>3954.4198740000002</v>
      </c>
      <c r="L21">
        <v>-2605.7374580921901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16.761509586568497</v>
      </c>
      <c r="F22" s="4">
        <f t="shared" si="1"/>
        <v>10.66470999654006</v>
      </c>
      <c r="H22" t="s">
        <v>34</v>
      </c>
      <c r="I22">
        <v>64</v>
      </c>
      <c r="J22" t="s">
        <v>44</v>
      </c>
      <c r="K22">
        <v>3818.2718369999998</v>
      </c>
      <c r="L22">
        <v>-2316.1747105264499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14.909726287584942</v>
      </c>
      <c r="F23" s="4">
        <f t="shared" si="1"/>
        <v>13.611136515968834</v>
      </c>
      <c r="H23" t="s">
        <v>40</v>
      </c>
      <c r="I23">
        <v>64</v>
      </c>
      <c r="J23" t="s">
        <v>38</v>
      </c>
      <c r="K23">
        <v>4292.4999939999998</v>
      </c>
      <c r="L23">
        <v>-2316.1028875086799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15.967949038877466</v>
      </c>
      <c r="F24" s="4">
        <f t="shared" si="1"/>
        <v>10.896098874462449</v>
      </c>
      <c r="H24" t="s">
        <v>45</v>
      </c>
      <c r="I24">
        <v>128</v>
      </c>
      <c r="J24" t="s">
        <v>42</v>
      </c>
      <c r="K24">
        <v>8016.0576469999996</v>
      </c>
      <c r="L24">
        <v>-4632.3381402370496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14.442696235358389</v>
      </c>
      <c r="F25" s="4">
        <f t="shared" si="1"/>
        <v>13.74994299546049</v>
      </c>
      <c r="H25" t="s">
        <v>40</v>
      </c>
      <c r="I25">
        <v>34</v>
      </c>
      <c r="J25" t="s">
        <v>37</v>
      </c>
      <c r="K25">
        <v>2354.1310739999999</v>
      </c>
      <c r="L25">
        <v>-1230.4278614566299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17.230912648073385</v>
      </c>
      <c r="F26" s="4">
        <f t="shared" si="1"/>
        <v>9.126306956670927</v>
      </c>
      <c r="H26" t="s">
        <v>40</v>
      </c>
      <c r="I26">
        <v>96</v>
      </c>
      <c r="J26" t="s">
        <v>38</v>
      </c>
      <c r="K26">
        <v>5571.3821989999997</v>
      </c>
      <c r="L26">
        <v>-3474.3183166828198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17.760140629411143</v>
      </c>
      <c r="F27" s="4">
        <f t="shared" si="1"/>
        <v>8.3842030038212894</v>
      </c>
      <c r="H27" t="s">
        <v>40</v>
      </c>
      <c r="I27">
        <v>96</v>
      </c>
      <c r="J27" t="s">
        <v>44</v>
      </c>
      <c r="K27">
        <v>5405.3626039999999</v>
      </c>
      <c r="L27">
        <v>-3474.34545132119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19.241197041115523</v>
      </c>
      <c r="F28" s="4">
        <f t="shared" si="1"/>
        <v>6.6891665810450629</v>
      </c>
      <c r="H28" t="s">
        <v>41</v>
      </c>
      <c r="I28">
        <v>168</v>
      </c>
      <c r="J28" t="s">
        <v>44</v>
      </c>
      <c r="K28">
        <v>8731.2655049999994</v>
      </c>
      <c r="L28">
        <v>-6080.2130015044304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15.950579119104983</v>
      </c>
      <c r="F29" s="4">
        <f t="shared" si="1"/>
        <v>11.456726931978638</v>
      </c>
      <c r="H29" t="s">
        <v>40</v>
      </c>
      <c r="I29">
        <v>72</v>
      </c>
      <c r="J29" t="s">
        <v>37</v>
      </c>
      <c r="K29">
        <v>4513.9426890000004</v>
      </c>
      <c r="L29">
        <v>-2605.6748295821299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16.489806369244857</v>
      </c>
      <c r="F30" s="4">
        <f t="shared" si="1"/>
        <v>11.389430930982135</v>
      </c>
      <c r="H30" t="s">
        <v>40</v>
      </c>
      <c r="I30">
        <v>64</v>
      </c>
      <c r="J30" t="s">
        <v>44</v>
      </c>
      <c r="K30">
        <v>3881.1856590000002</v>
      </c>
      <c r="L30">
        <v>-2316.1570445014499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-0.41237763452883414</v>
      </c>
      <c r="F37" s="5"/>
      <c r="I37" s="5">
        <f t="shared" ref="I37:J55" si="2">ABS(E37)</f>
        <v>0.41237763452883414</v>
      </c>
      <c r="J37" s="5"/>
    </row>
    <row r="38" spans="4:10" x14ac:dyDescent="0.3">
      <c r="D38" s="3" t="s">
        <v>11</v>
      </c>
      <c r="E38" s="5">
        <f>E13-B13</f>
        <v>0.11431762696348358</v>
      </c>
      <c r="F38" s="4">
        <f>F13-C13</f>
        <v>5.6274324895104311E-2</v>
      </c>
      <c r="I38" s="5">
        <f t="shared" si="2"/>
        <v>0.11431762696348358</v>
      </c>
      <c r="J38" s="4">
        <f t="shared" si="2"/>
        <v>5.6274324895104311E-2</v>
      </c>
    </row>
    <row r="39" spans="4:10" x14ac:dyDescent="0.3">
      <c r="D39" s="3" t="s">
        <v>93</v>
      </c>
      <c r="E39" s="5">
        <f>E14-B14</f>
        <v>4.7454179154229337E-2</v>
      </c>
      <c r="F39" s="4">
        <f>F14-C14</f>
        <v>0.26033142274854582</v>
      </c>
      <c r="I39" s="5">
        <f t="shared" ref="I39" si="3">ABS(E39)</f>
        <v>4.7454179154229337E-2</v>
      </c>
      <c r="J39" s="4">
        <f t="shared" ref="J39" si="4">ABS(F39)</f>
        <v>0.26033142274854582</v>
      </c>
    </row>
    <row r="40" spans="4:10" x14ac:dyDescent="0.3">
      <c r="D40" t="s">
        <v>18</v>
      </c>
      <c r="E40" s="5">
        <f t="shared" ref="E40:F52" si="5">E15-B15</f>
        <v>-2.5612140308606257E-2</v>
      </c>
      <c r="F40" s="4">
        <f t="shared" si="5"/>
        <v>1.4753478095769568</v>
      </c>
      <c r="I40" s="5">
        <f t="shared" si="2"/>
        <v>2.5612140308606257E-2</v>
      </c>
      <c r="J40" s="4">
        <f t="shared" si="2"/>
        <v>1.4753478095769568</v>
      </c>
    </row>
    <row r="41" spans="4:10" x14ac:dyDescent="0.3">
      <c r="D41" t="s">
        <v>20</v>
      </c>
      <c r="E41" s="5">
        <f t="shared" si="5"/>
        <v>0.17242541655949495</v>
      </c>
      <c r="F41" s="4">
        <f t="shared" si="5"/>
        <v>0.21992178910337756</v>
      </c>
      <c r="I41" s="5">
        <f t="shared" si="2"/>
        <v>0.17242541655949495</v>
      </c>
      <c r="J41" s="4">
        <f t="shared" si="2"/>
        <v>0.21992178910337756</v>
      </c>
    </row>
    <row r="42" spans="4:10" x14ac:dyDescent="0.3">
      <c r="D42" t="s">
        <v>19</v>
      </c>
      <c r="E42" s="5">
        <f t="shared" si="5"/>
        <v>-0.33110976243177426</v>
      </c>
      <c r="F42" s="4">
        <f t="shared" si="5"/>
        <v>2.1358173622374306</v>
      </c>
      <c r="I42" s="5">
        <f t="shared" si="2"/>
        <v>0.33110976243177426</v>
      </c>
      <c r="J42" s="4">
        <f t="shared" si="2"/>
        <v>2.1358173622374306</v>
      </c>
    </row>
    <row r="43" spans="4:10" x14ac:dyDescent="0.3">
      <c r="D43" t="s">
        <v>21</v>
      </c>
      <c r="E43" s="5">
        <f t="shared" si="5"/>
        <v>-0.21363926931178057</v>
      </c>
      <c r="F43" s="4">
        <f t="shared" si="5"/>
        <v>-0.34154275633661868</v>
      </c>
      <c r="I43" s="5">
        <f t="shared" si="2"/>
        <v>0.21363926931178057</v>
      </c>
      <c r="J43" s="4">
        <f t="shared" si="2"/>
        <v>0.34154275633661868</v>
      </c>
    </row>
    <row r="44" spans="4:10" x14ac:dyDescent="0.3">
      <c r="D44" t="s">
        <v>22</v>
      </c>
      <c r="E44" s="5">
        <f t="shared" si="5"/>
        <v>-0.3257825930708993</v>
      </c>
      <c r="F44" s="4">
        <f t="shared" si="5"/>
        <v>1.3881730269235923</v>
      </c>
      <c r="I44" s="5">
        <f t="shared" si="2"/>
        <v>0.3257825930708993</v>
      </c>
      <c r="J44" s="4">
        <f t="shared" si="2"/>
        <v>1.3881730269235923</v>
      </c>
    </row>
    <row r="45" spans="4:10" x14ac:dyDescent="0.3">
      <c r="D45" t="s">
        <v>23</v>
      </c>
      <c r="E45" s="5">
        <f t="shared" si="5"/>
        <v>-0.26655096317674953</v>
      </c>
      <c r="F45" s="4">
        <f t="shared" si="5"/>
        <v>0.13720004306079048</v>
      </c>
      <c r="I45" s="5">
        <f t="shared" si="2"/>
        <v>0.26655096317674953</v>
      </c>
      <c r="J45" s="4">
        <f t="shared" si="2"/>
        <v>0.13720004306079048</v>
      </c>
    </row>
    <row r="46" spans="4:10" x14ac:dyDescent="0.3">
      <c r="D46" t="s">
        <v>24</v>
      </c>
      <c r="E46" s="5">
        <f t="shared" si="5"/>
        <v>-0.22252525170775428</v>
      </c>
      <c r="F46" s="4">
        <f t="shared" si="5"/>
        <v>2.5729613507507292</v>
      </c>
      <c r="I46" s="5">
        <f t="shared" si="2"/>
        <v>0.22252525170775428</v>
      </c>
      <c r="J46" s="4">
        <f t="shared" si="2"/>
        <v>2.5729613507507292</v>
      </c>
    </row>
    <row r="47" spans="4:10" x14ac:dyDescent="0.3">
      <c r="D47" t="s">
        <v>25</v>
      </c>
      <c r="E47" s="5">
        <f t="shared" si="5"/>
        <v>-0.26849041343150404</v>
      </c>
      <c r="F47" s="4">
        <f t="shared" si="5"/>
        <v>0.66470999654005958</v>
      </c>
      <c r="I47" s="5">
        <f t="shared" si="2"/>
        <v>0.26849041343150404</v>
      </c>
      <c r="J47" s="4">
        <f t="shared" si="2"/>
        <v>0.66470999654005958</v>
      </c>
    </row>
    <row r="48" spans="4:10" x14ac:dyDescent="0.3">
      <c r="D48" t="s">
        <v>26</v>
      </c>
      <c r="E48" s="5">
        <f t="shared" si="5"/>
        <v>-0.45027371241505776</v>
      </c>
      <c r="F48" s="4">
        <f t="shared" si="5"/>
        <v>-0.78886348403116635</v>
      </c>
      <c r="I48" s="5">
        <f t="shared" si="2"/>
        <v>0.45027371241505776</v>
      </c>
      <c r="J48" s="4">
        <f t="shared" si="2"/>
        <v>0.78886348403116635</v>
      </c>
    </row>
    <row r="49" spans="4:10" x14ac:dyDescent="0.3">
      <c r="D49" t="s">
        <v>27</v>
      </c>
      <c r="E49" s="5">
        <f t="shared" si="5"/>
        <v>-0.29205096112253592</v>
      </c>
      <c r="F49" s="4">
        <f t="shared" si="5"/>
        <v>0.79609887446244976</v>
      </c>
      <c r="I49" s="5">
        <f t="shared" si="2"/>
        <v>0.29205096112253592</v>
      </c>
      <c r="J49" s="4">
        <f t="shared" si="2"/>
        <v>0.79609887446244976</v>
      </c>
    </row>
    <row r="50" spans="4:10" x14ac:dyDescent="0.3">
      <c r="D50" t="s">
        <v>28</v>
      </c>
      <c r="E50" s="5">
        <f t="shared" si="5"/>
        <v>0.24269623535838925</v>
      </c>
      <c r="F50" s="4">
        <f t="shared" si="5"/>
        <v>-0.15005700453951043</v>
      </c>
      <c r="I50" s="5">
        <f t="shared" si="2"/>
        <v>0.24269623535838925</v>
      </c>
      <c r="J50" s="4">
        <f t="shared" si="2"/>
        <v>0.15005700453951043</v>
      </c>
    </row>
    <row r="51" spans="4:10" x14ac:dyDescent="0.3">
      <c r="D51" t="s">
        <v>29</v>
      </c>
      <c r="E51" s="5">
        <f t="shared" si="5"/>
        <v>-0.56908735192661553</v>
      </c>
      <c r="F51" s="4">
        <f t="shared" si="5"/>
        <v>0.92630695667092766</v>
      </c>
      <c r="I51" s="5">
        <f t="shared" si="2"/>
        <v>0.56908735192661553</v>
      </c>
      <c r="J51" s="4">
        <f t="shared" si="2"/>
        <v>0.92630695667092766</v>
      </c>
    </row>
    <row r="52" spans="4:10" x14ac:dyDescent="0.3">
      <c r="D52" t="s">
        <v>30</v>
      </c>
      <c r="E52" s="5">
        <f t="shared" si="5"/>
        <v>-0.2098593705888554</v>
      </c>
      <c r="F52" s="4">
        <f t="shared" si="5"/>
        <v>1.5842030038212895</v>
      </c>
      <c r="I52" s="5">
        <f t="shared" si="2"/>
        <v>0.2098593705888554</v>
      </c>
      <c r="J52" s="4">
        <f t="shared" si="2"/>
        <v>1.5842030038212895</v>
      </c>
    </row>
    <row r="53" spans="4:10" x14ac:dyDescent="0.3">
      <c r="D53" t="s">
        <v>31</v>
      </c>
      <c r="E53" s="5">
        <f>E28-B28</f>
        <v>-0.14880295888447748</v>
      </c>
      <c r="F53" s="4">
        <f>F28-C28</f>
        <v>-2.0108334189549364</v>
      </c>
      <c r="I53" s="5">
        <f t="shared" si="2"/>
        <v>0.14880295888447748</v>
      </c>
      <c r="J53" s="4">
        <f t="shared" si="2"/>
        <v>2.0108334189549364</v>
      </c>
    </row>
    <row r="54" spans="4:10" x14ac:dyDescent="0.3">
      <c r="D54" t="s">
        <v>32</v>
      </c>
      <c r="E54" s="5">
        <f t="shared" ref="E54:F55" si="6">E29-B29</f>
        <v>-0.55942088089501851</v>
      </c>
      <c r="F54" s="4">
        <f t="shared" si="6"/>
        <v>1.0567269319786377</v>
      </c>
      <c r="I54" s="5">
        <f t="shared" si="2"/>
        <v>0.55942088089501851</v>
      </c>
      <c r="J54" s="4">
        <f t="shared" si="2"/>
        <v>1.0567269319786377</v>
      </c>
    </row>
    <row r="55" spans="4:10" x14ac:dyDescent="0.3">
      <c r="D55" t="s">
        <v>33</v>
      </c>
      <c r="E55" s="5">
        <f t="shared" si="6"/>
        <v>-0.34019363075514164</v>
      </c>
      <c r="F55" s="4">
        <f t="shared" si="6"/>
        <v>2.1894309309821356</v>
      </c>
      <c r="I55" s="5">
        <f t="shared" si="2"/>
        <v>0.34019363075514164</v>
      </c>
      <c r="J55" s="4">
        <f t="shared" si="2"/>
        <v>2.1894309309821356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-0.21362544402736883</v>
      </c>
      <c r="F57" s="5">
        <f>AVERAGE(F38:F55)</f>
        <v>0.67623373110498852</v>
      </c>
      <c r="H57" t="s">
        <v>54</v>
      </c>
      <c r="I57" s="5">
        <f>AVERAGE(I37:I55)</f>
        <v>0.27435107118901064</v>
      </c>
      <c r="J57" s="5">
        <f>AVERAGE(J38:J55)</f>
        <v>1.0419333604230141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1.5549684559910788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0.48916400069954458</v>
      </c>
      <c r="J65" s="4">
        <f>ABS((C13-F13)/C13)*100</f>
        <v>2.0097973176822972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0.20988137617969632</v>
      </c>
      <c r="J66" s="4">
        <f>ABS((C14-F14)/C14)*100</f>
        <v>8.1100131697366287</v>
      </c>
    </row>
    <row r="67" spans="4:10" x14ac:dyDescent="0.3">
      <c r="E67" s="5"/>
      <c r="F67" s="5"/>
      <c r="H67" t="s">
        <v>18</v>
      </c>
      <c r="I67" s="4">
        <f t="shared" ref="I67:J81" si="7">ABS((B15-E15)/B15)*100</f>
        <v>0.14388842870003515</v>
      </c>
      <c r="J67" s="4">
        <f t="shared" si="7"/>
        <v>20.490941799679955</v>
      </c>
    </row>
    <row r="68" spans="4:10" x14ac:dyDescent="0.3">
      <c r="E68" s="5"/>
      <c r="F68" s="5"/>
      <c r="H68" t="s">
        <v>20</v>
      </c>
      <c r="I68" s="4">
        <f t="shared" si="7"/>
        <v>0.99725515650373031</v>
      </c>
      <c r="J68" s="4">
        <f t="shared" si="7"/>
        <v>2.0176310926915373</v>
      </c>
    </row>
    <row r="69" spans="4:10" x14ac:dyDescent="0.3">
      <c r="E69" s="5"/>
      <c r="F69" s="5"/>
      <c r="H69" t="s">
        <v>19</v>
      </c>
      <c r="I69" s="4">
        <f t="shared" si="7"/>
        <v>2.1224984771267579</v>
      </c>
      <c r="J69" s="4">
        <f t="shared" si="7"/>
        <v>22.96577808857452</v>
      </c>
    </row>
    <row r="70" spans="4:10" x14ac:dyDescent="0.3">
      <c r="E70" s="5"/>
      <c r="F70" s="5"/>
      <c r="H70" t="s">
        <v>21</v>
      </c>
      <c r="I70" s="4">
        <f t="shared" si="7"/>
        <v>1.1687049743532854</v>
      </c>
      <c r="J70" s="4">
        <f t="shared" si="7"/>
        <v>3.8811676856433941</v>
      </c>
    </row>
    <row r="71" spans="4:10" x14ac:dyDescent="0.3">
      <c r="H71" t="s">
        <v>22</v>
      </c>
      <c r="I71" s="4">
        <f t="shared" si="7"/>
        <v>2.115471383577268</v>
      </c>
      <c r="J71" s="4">
        <f t="shared" si="7"/>
        <v>12.176956376522739</v>
      </c>
    </row>
    <row r="72" spans="4:10" x14ac:dyDescent="0.3">
      <c r="E72" s="5"/>
      <c r="F72" s="5"/>
      <c r="H72" t="s">
        <v>23</v>
      </c>
      <c r="I72" s="4">
        <f t="shared" si="7"/>
        <v>1.9817915477825248</v>
      </c>
      <c r="J72" s="4">
        <f t="shared" si="7"/>
        <v>1.0088238460352241</v>
      </c>
    </row>
    <row r="73" spans="4:10" x14ac:dyDescent="0.3">
      <c r="H73" t="s">
        <v>24</v>
      </c>
      <c r="I73" s="4">
        <f t="shared" si="7"/>
        <v>1.2074077683546081</v>
      </c>
      <c r="J73" s="4">
        <f t="shared" si="7"/>
        <v>38.984262890162562</v>
      </c>
    </row>
    <row r="74" spans="4:10" x14ac:dyDescent="0.3">
      <c r="H74" t="s">
        <v>25</v>
      </c>
      <c r="I74" s="4">
        <f t="shared" si="7"/>
        <v>1.5765731851526954</v>
      </c>
      <c r="J74" s="4">
        <f t="shared" si="7"/>
        <v>6.6470999654005967</v>
      </c>
    </row>
    <row r="75" spans="4:10" x14ac:dyDescent="0.3">
      <c r="H75" t="s">
        <v>26</v>
      </c>
      <c r="I75" s="4">
        <f t="shared" si="7"/>
        <v>2.9314694818688656</v>
      </c>
      <c r="J75" s="4">
        <f t="shared" si="7"/>
        <v>5.4782186391053216</v>
      </c>
    </row>
    <row r="76" spans="4:10" x14ac:dyDescent="0.3">
      <c r="H76" t="s">
        <v>27</v>
      </c>
      <c r="I76" s="4">
        <f t="shared" si="7"/>
        <v>1.7961313722173178</v>
      </c>
      <c r="J76" s="4">
        <f t="shared" si="7"/>
        <v>7.8821670738856415</v>
      </c>
    </row>
    <row r="77" spans="4:10" x14ac:dyDescent="0.3">
      <c r="H77" t="s">
        <v>28</v>
      </c>
      <c r="I77" s="4">
        <f t="shared" si="7"/>
        <v>1.7091284180168258</v>
      </c>
      <c r="J77" s="4">
        <f t="shared" si="7"/>
        <v>1.0795467952482765</v>
      </c>
    </row>
    <row r="78" spans="4:10" x14ac:dyDescent="0.3">
      <c r="H78" t="s">
        <v>29</v>
      </c>
      <c r="I78" s="4">
        <f t="shared" si="7"/>
        <v>3.1971199546439073</v>
      </c>
      <c r="J78" s="4">
        <f t="shared" si="7"/>
        <v>11.296426300864972</v>
      </c>
    </row>
    <row r="79" spans="4:10" x14ac:dyDescent="0.3">
      <c r="H79" t="s">
        <v>30</v>
      </c>
      <c r="I79" s="4">
        <f t="shared" si="7"/>
        <v>1.1678317784577374</v>
      </c>
      <c r="J79" s="4">
        <f t="shared" si="7"/>
        <v>23.297102997371905</v>
      </c>
    </row>
    <row r="80" spans="4:10" x14ac:dyDescent="0.3">
      <c r="H80" t="s">
        <v>31</v>
      </c>
      <c r="I80" s="4">
        <f t="shared" si="7"/>
        <v>0.76742113916698029</v>
      </c>
      <c r="J80" s="4">
        <f t="shared" si="7"/>
        <v>23.113027804079731</v>
      </c>
    </row>
    <row r="81" spans="8:10" x14ac:dyDescent="0.3">
      <c r="H81" t="s">
        <v>32</v>
      </c>
      <c r="I81" s="4">
        <f t="shared" si="7"/>
        <v>3.3883760199577133</v>
      </c>
      <c r="J81" s="4">
        <f t="shared" si="7"/>
        <v>10.160835884409977</v>
      </c>
    </row>
    <row r="82" spans="8:10" x14ac:dyDescent="0.3">
      <c r="H82" t="s">
        <v>33</v>
      </c>
      <c r="I82" s="4">
        <f t="shared" ref="I82:J82" si="8">ABS((B30-E30)/B30)*100</f>
        <v>2.0213525297394042</v>
      </c>
      <c r="J82" s="4">
        <f t="shared" si="8"/>
        <v>23.798162293284083</v>
      </c>
    </row>
    <row r="84" spans="8:10" x14ac:dyDescent="0.3">
      <c r="H84" t="s">
        <v>77</v>
      </c>
      <c r="I84" s="4">
        <f>AVERAGE(I64:I82)</f>
        <v>1.6077071288678932</v>
      </c>
      <c r="J84" s="4">
        <f>AVERAGE(J65:J82)</f>
        <v>12.466553334465519</v>
      </c>
    </row>
  </sheetData>
  <hyperlinks>
    <hyperlink ref="G1" location="Overview!A1" display="Overview!A1" xr:uid="{FC59E0D8-2AD7-412B-98AE-8E13F7CFE0AC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4E27B-45EA-43D8-BAF7-A915433FFF5A}">
  <dimension ref="A1:L84"/>
  <sheetViews>
    <sheetView workbookViewId="0">
      <selection activeCell="F1" sqref="F1: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74</v>
      </c>
      <c r="G4" s="7" t="s">
        <v>90</v>
      </c>
      <c r="H4" s="7"/>
    </row>
    <row r="5" spans="1:12" x14ac:dyDescent="0.3">
      <c r="G5" t="s">
        <v>88</v>
      </c>
    </row>
    <row r="6" spans="1:12" x14ac:dyDescent="0.3">
      <c r="G6" t="s">
        <v>103</v>
      </c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25.951608993317741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3121.1937579999999</v>
      </c>
      <c r="L12">
        <v>-2953.0601864016398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23.519364499715408</v>
      </c>
      <c r="F13" s="4">
        <f t="shared" si="1"/>
        <v>1.7942151261928483</v>
      </c>
      <c r="H13" t="s">
        <v>35</v>
      </c>
      <c r="I13">
        <v>32</v>
      </c>
      <c r="J13" t="s">
        <v>38</v>
      </c>
      <c r="K13">
        <v>1360.58098</v>
      </c>
      <c r="L13">
        <v>-1166.6191931189001</v>
      </c>
    </row>
    <row r="14" spans="1:12" x14ac:dyDescent="0.3">
      <c r="A14" s="3" t="s">
        <v>93</v>
      </c>
      <c r="B14">
        <v>22.61</v>
      </c>
      <c r="C14">
        <v>3.21</v>
      </c>
      <c r="E14" s="5">
        <f t="shared" si="0"/>
        <v>22.504609631498028</v>
      </c>
      <c r="F14" s="4">
        <f t="shared" si="1"/>
        <v>2.208284515357958</v>
      </c>
      <c r="H14" t="s">
        <v>94</v>
      </c>
      <c r="I14">
        <v>96</v>
      </c>
      <c r="J14" t="s">
        <v>44</v>
      </c>
      <c r="K14">
        <v>4265.7927229999996</v>
      </c>
      <c r="L14">
        <v>-3499.8424391285798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18.109877865025549</v>
      </c>
      <c r="F15" s="4">
        <f t="shared" si="1"/>
        <v>7.3320625199859437</v>
      </c>
      <c r="H15" t="s">
        <v>34</v>
      </c>
      <c r="I15">
        <v>48</v>
      </c>
      <c r="J15" t="s">
        <v>37</v>
      </c>
      <c r="K15">
        <v>2650.4872289999998</v>
      </c>
      <c r="L15">
        <v>-1749.8275454484799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17.546735027974279</v>
      </c>
      <c r="F16" s="4">
        <f t="shared" si="1"/>
        <v>9.6602874657475137</v>
      </c>
      <c r="H16" t="s">
        <v>39</v>
      </c>
      <c r="I16">
        <v>80</v>
      </c>
      <c r="J16" t="s">
        <v>38</v>
      </c>
      <c r="K16">
        <v>4559.2527540000001</v>
      </c>
      <c r="L16">
        <v>-2916.3083004864502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15.50928113756626</v>
      </c>
      <c r="F17" s="4">
        <f t="shared" si="1"/>
        <v>9.495923061287197</v>
      </c>
      <c r="H17" t="s">
        <v>40</v>
      </c>
      <c r="I17">
        <v>64</v>
      </c>
      <c r="J17" t="s">
        <v>38</v>
      </c>
      <c r="K17">
        <v>4126.5613430000003</v>
      </c>
      <c r="L17">
        <v>-2333.0506469874799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18.159800864360403</v>
      </c>
      <c r="F18" s="4">
        <f t="shared" si="1"/>
        <v>6.9110088503573461</v>
      </c>
      <c r="H18" t="s">
        <v>41</v>
      </c>
      <c r="I18">
        <v>96</v>
      </c>
      <c r="J18" t="s">
        <v>42</v>
      </c>
      <c r="K18">
        <v>5286.4015810000001</v>
      </c>
      <c r="L18">
        <v>-3499.6704865016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15.400715779922898</v>
      </c>
      <c r="F19" s="4">
        <f t="shared" si="1"/>
        <v>11.239678263737547</v>
      </c>
      <c r="H19" t="s">
        <v>40</v>
      </c>
      <c r="I19">
        <v>36</v>
      </c>
      <c r="J19" t="s">
        <v>37</v>
      </c>
      <c r="K19">
        <v>2337.5536900000002</v>
      </c>
      <c r="L19">
        <v>-1312.31707912309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13.411512022838595</v>
      </c>
      <c r="F20" s="4">
        <f t="shared" si="1"/>
        <v>12.602042015198391</v>
      </c>
      <c r="H20" t="s">
        <v>40</v>
      </c>
      <c r="I20">
        <v>192</v>
      </c>
      <c r="J20" t="s">
        <v>43</v>
      </c>
      <c r="K20">
        <v>14316.059193999999</v>
      </c>
      <c r="L20">
        <v>-6998.9247937703904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18.475416986337997</v>
      </c>
      <c r="F21" s="4">
        <f t="shared" si="1"/>
        <v>7.1518767898874556</v>
      </c>
      <c r="H21" t="s">
        <v>34</v>
      </c>
      <c r="I21">
        <v>72</v>
      </c>
      <c r="J21" t="s">
        <v>42</v>
      </c>
      <c r="K21">
        <v>3897.0703640000002</v>
      </c>
      <c r="L21">
        <v>-2624.7462594696299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17.026624903158076</v>
      </c>
      <c r="F22" s="4">
        <f t="shared" si="1"/>
        <v>9.3593570960127384</v>
      </c>
      <c r="H22" t="s">
        <v>34</v>
      </c>
      <c r="I22">
        <v>64</v>
      </c>
      <c r="J22" t="s">
        <v>44</v>
      </c>
      <c r="K22">
        <v>3758.8189299999999</v>
      </c>
      <c r="L22">
        <v>-2333.0539759623198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15.228371871893792</v>
      </c>
      <c r="F23" s="4">
        <f t="shared" si="1"/>
        <v>12.067056660654689</v>
      </c>
      <c r="H23" t="s">
        <v>40</v>
      </c>
      <c r="I23">
        <v>64</v>
      </c>
      <c r="J23" t="s">
        <v>38</v>
      </c>
      <c r="K23">
        <v>4202.6817140000003</v>
      </c>
      <c r="L23">
        <v>-2332.9879722277401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16.261984795033037</v>
      </c>
      <c r="F24" s="4">
        <f t="shared" si="1"/>
        <v>9.1333461462371321</v>
      </c>
      <c r="H24" t="s">
        <v>45</v>
      </c>
      <c r="I24">
        <v>128</v>
      </c>
      <c r="J24" t="s">
        <v>42</v>
      </c>
      <c r="K24">
        <v>7871.1179240000001</v>
      </c>
      <c r="L24">
        <v>-4666.1189705523602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14.725174171752943</v>
      </c>
      <c r="F25" s="4">
        <f t="shared" si="1"/>
        <v>12.664304826444713</v>
      </c>
      <c r="H25" t="s">
        <v>40</v>
      </c>
      <c r="I25">
        <v>34</v>
      </c>
      <c r="J25" t="s">
        <v>37</v>
      </c>
      <c r="K25">
        <v>2308.9709910000001</v>
      </c>
      <c r="L25">
        <v>-1239.39212593195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17.560121085010106</v>
      </c>
      <c r="F26" s="4">
        <f t="shared" si="1"/>
        <v>6.9394740764409208</v>
      </c>
      <c r="H26" t="s">
        <v>40</v>
      </c>
      <c r="I26">
        <v>96</v>
      </c>
      <c r="J26" t="s">
        <v>38</v>
      </c>
      <c r="K26">
        <v>5466.9326899999996</v>
      </c>
      <c r="L26">
        <v>-3499.6694456856699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18.057740505581446</v>
      </c>
      <c r="F27" s="4">
        <f t="shared" si="1"/>
        <v>6.6070675167477129</v>
      </c>
      <c r="H27" t="s">
        <v>40</v>
      </c>
      <c r="I27">
        <v>96</v>
      </c>
      <c r="J27" t="s">
        <v>44</v>
      </c>
      <c r="K27">
        <v>5316.2797399999999</v>
      </c>
      <c r="L27">
        <v>-3499.6815999556402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19.182939975702169</v>
      </c>
      <c r="F28" s="4">
        <f t="shared" si="1"/>
        <v>5.3863160829846572</v>
      </c>
      <c r="H28" t="s">
        <v>41</v>
      </c>
      <c r="I28">
        <v>168</v>
      </c>
      <c r="J28" t="s">
        <v>44</v>
      </c>
      <c r="K28">
        <v>8757.7816650000004</v>
      </c>
      <c r="L28">
        <v>-6124.5209131502997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16.284660585975612</v>
      </c>
      <c r="F29" s="4">
        <f t="shared" si="1"/>
        <v>9.7052762958250529</v>
      </c>
      <c r="H29" t="s">
        <v>40</v>
      </c>
      <c r="I29">
        <v>72</v>
      </c>
      <c r="J29" t="s">
        <v>37</v>
      </c>
      <c r="K29">
        <v>4421.3386959999998</v>
      </c>
      <c r="L29">
        <v>-2624.6762366932298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16.774065666765782</v>
      </c>
      <c r="F30" s="4">
        <f t="shared" si="1"/>
        <v>9.8467566991826754</v>
      </c>
      <c r="H30" t="s">
        <v>40</v>
      </c>
      <c r="I30">
        <v>64</v>
      </c>
      <c r="J30" t="s">
        <v>44</v>
      </c>
      <c r="K30">
        <v>3815.4137030000002</v>
      </c>
      <c r="L30">
        <v>-2333.0420949565901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-0.56839100668225839</v>
      </c>
      <c r="F37" s="5"/>
      <c r="I37" s="5">
        <f t="shared" ref="I37:J55" si="2">ABS(E37)</f>
        <v>0.56839100668225839</v>
      </c>
      <c r="J37" s="5"/>
    </row>
    <row r="38" spans="4:10" x14ac:dyDescent="0.3">
      <c r="D38" s="3" t="s">
        <v>11</v>
      </c>
      <c r="E38" s="5">
        <f>E13-B13</f>
        <v>0.14936449971540711</v>
      </c>
      <c r="F38" s="4">
        <f>F13-C13</f>
        <v>-1.0057848738071515</v>
      </c>
      <c r="I38" s="5">
        <f t="shared" si="2"/>
        <v>0.14936449971540711</v>
      </c>
      <c r="J38" s="4">
        <f t="shared" si="2"/>
        <v>1.0057848738071515</v>
      </c>
    </row>
    <row r="39" spans="4:10" x14ac:dyDescent="0.3">
      <c r="D39" s="3" t="s">
        <v>93</v>
      </c>
      <c r="E39" s="5">
        <f>E14-B14</f>
        <v>-0.10539036850197192</v>
      </c>
      <c r="F39" s="4">
        <f>F14-C14</f>
        <v>-1.001715484642042</v>
      </c>
      <c r="I39" s="5">
        <f t="shared" si="2"/>
        <v>0.10539036850197192</v>
      </c>
      <c r="J39" s="4">
        <f t="shared" si="2"/>
        <v>1.001715484642042</v>
      </c>
    </row>
    <row r="40" spans="4:10" x14ac:dyDescent="0.3">
      <c r="D40" t="s">
        <v>18</v>
      </c>
      <c r="E40" s="5">
        <f t="shared" ref="E40:F52" si="3">E15-B15</f>
        <v>0.30987786502554826</v>
      </c>
      <c r="F40" s="4">
        <f t="shared" si="3"/>
        <v>0.13206251998594354</v>
      </c>
      <c r="I40" s="5">
        <f t="shared" si="2"/>
        <v>0.30987786502554826</v>
      </c>
      <c r="J40" s="4">
        <f t="shared" si="2"/>
        <v>0.13206251998594354</v>
      </c>
    </row>
    <row r="41" spans="4:10" x14ac:dyDescent="0.3">
      <c r="D41" t="s">
        <v>20</v>
      </c>
      <c r="E41" s="5">
        <f t="shared" si="3"/>
        <v>0.25673502797427972</v>
      </c>
      <c r="F41" s="4">
        <f t="shared" si="3"/>
        <v>-1.2397125342524866</v>
      </c>
      <c r="I41" s="5">
        <f t="shared" si="2"/>
        <v>0.25673502797427972</v>
      </c>
      <c r="J41" s="4">
        <f t="shared" si="2"/>
        <v>1.2397125342524866</v>
      </c>
    </row>
    <row r="42" spans="4:10" x14ac:dyDescent="0.3">
      <c r="D42" t="s">
        <v>19</v>
      </c>
      <c r="E42" s="5">
        <f t="shared" si="3"/>
        <v>-9.0718862433739389E-2</v>
      </c>
      <c r="F42" s="4">
        <f t="shared" si="3"/>
        <v>0.19592306128719628</v>
      </c>
      <c r="I42" s="5">
        <f t="shared" si="2"/>
        <v>9.0718862433739389E-2</v>
      </c>
      <c r="J42" s="4">
        <f t="shared" si="2"/>
        <v>0.19592306128719628</v>
      </c>
    </row>
    <row r="43" spans="4:10" x14ac:dyDescent="0.3">
      <c r="D43" t="s">
        <v>21</v>
      </c>
      <c r="E43" s="5">
        <f t="shared" si="3"/>
        <v>-0.12019913563959861</v>
      </c>
      <c r="F43" s="4">
        <f t="shared" si="3"/>
        <v>-1.8889911496426546</v>
      </c>
      <c r="I43" s="5">
        <f t="shared" si="2"/>
        <v>0.12019913563959861</v>
      </c>
      <c r="J43" s="4">
        <f t="shared" si="2"/>
        <v>1.8889911496426546</v>
      </c>
    </row>
    <row r="44" spans="4:10" x14ac:dyDescent="0.3">
      <c r="D44" t="s">
        <v>22</v>
      </c>
      <c r="E44" s="5">
        <f t="shared" si="3"/>
        <v>7.1577992289739711E-4</v>
      </c>
      <c r="F44" s="4">
        <f t="shared" si="3"/>
        <v>-0.16032173626245338</v>
      </c>
      <c r="I44" s="5">
        <f t="shared" si="2"/>
        <v>7.1577992289739711E-4</v>
      </c>
      <c r="J44" s="4">
        <f t="shared" si="2"/>
        <v>0.16032173626245338</v>
      </c>
    </row>
    <row r="45" spans="4:10" x14ac:dyDescent="0.3">
      <c r="D45" t="s">
        <v>23</v>
      </c>
      <c r="E45" s="5">
        <f t="shared" si="3"/>
        <v>-3.8487977161404174E-2</v>
      </c>
      <c r="F45" s="4">
        <f t="shared" si="3"/>
        <v>-0.99795798480160869</v>
      </c>
      <c r="I45" s="5">
        <f t="shared" si="2"/>
        <v>3.8487977161404174E-2</v>
      </c>
      <c r="J45" s="4">
        <f t="shared" si="2"/>
        <v>0.99795798480160869</v>
      </c>
    </row>
    <row r="46" spans="4:10" x14ac:dyDescent="0.3">
      <c r="D46" t="s">
        <v>24</v>
      </c>
      <c r="E46" s="5">
        <f t="shared" si="3"/>
        <v>4.54169863379974E-2</v>
      </c>
      <c r="F46" s="4">
        <f t="shared" si="3"/>
        <v>0.55187678988745592</v>
      </c>
      <c r="I46" s="5">
        <f t="shared" si="2"/>
        <v>4.54169863379974E-2</v>
      </c>
      <c r="J46" s="4">
        <f t="shared" si="2"/>
        <v>0.55187678988745592</v>
      </c>
    </row>
    <row r="47" spans="4:10" x14ac:dyDescent="0.3">
      <c r="D47" t="s">
        <v>25</v>
      </c>
      <c r="E47" s="5">
        <f t="shared" si="3"/>
        <v>-3.3750968419248295E-3</v>
      </c>
      <c r="F47" s="4">
        <f t="shared" si="3"/>
        <v>-0.64064290398726165</v>
      </c>
      <c r="I47" s="5">
        <f t="shared" si="2"/>
        <v>3.3750968419248295E-3</v>
      </c>
      <c r="J47" s="4">
        <f t="shared" si="2"/>
        <v>0.64064290398726165</v>
      </c>
    </row>
    <row r="48" spans="4:10" x14ac:dyDescent="0.3">
      <c r="D48" t="s">
        <v>26</v>
      </c>
      <c r="E48" s="5">
        <f t="shared" si="3"/>
        <v>-0.1316281281062075</v>
      </c>
      <c r="F48" s="4">
        <f t="shared" si="3"/>
        <v>-2.3329433393453112</v>
      </c>
      <c r="I48" s="5">
        <f t="shared" si="2"/>
        <v>0.1316281281062075</v>
      </c>
      <c r="J48" s="4">
        <f t="shared" si="2"/>
        <v>2.3329433393453112</v>
      </c>
    </row>
    <row r="49" spans="4:10" x14ac:dyDescent="0.3">
      <c r="D49" t="s">
        <v>27</v>
      </c>
      <c r="E49" s="5">
        <f t="shared" si="3"/>
        <v>1.9847950330351694E-3</v>
      </c>
      <c r="F49" s="4">
        <f t="shared" si="3"/>
        <v>-0.9666538537628675</v>
      </c>
      <c r="I49" s="5">
        <f t="shared" si="2"/>
        <v>1.9847950330351694E-3</v>
      </c>
      <c r="J49" s="4">
        <f t="shared" si="2"/>
        <v>0.9666538537628675</v>
      </c>
    </row>
    <row r="50" spans="4:10" x14ac:dyDescent="0.3">
      <c r="D50" t="s">
        <v>28</v>
      </c>
      <c r="E50" s="5">
        <f t="shared" si="3"/>
        <v>0.52517417175294412</v>
      </c>
      <c r="F50" s="4">
        <f t="shared" si="3"/>
        <v>-1.2356951735552872</v>
      </c>
      <c r="I50" s="5">
        <f t="shared" si="2"/>
        <v>0.52517417175294412</v>
      </c>
      <c r="J50" s="4">
        <f t="shared" si="2"/>
        <v>1.2356951735552872</v>
      </c>
    </row>
    <row r="51" spans="4:10" x14ac:dyDescent="0.3">
      <c r="D51" t="s">
        <v>29</v>
      </c>
      <c r="E51" s="5">
        <f t="shared" si="3"/>
        <v>-0.23987891498989455</v>
      </c>
      <c r="F51" s="4">
        <f t="shared" si="3"/>
        <v>-1.2605259235590784</v>
      </c>
      <c r="I51" s="5">
        <f t="shared" si="2"/>
        <v>0.23987891498989455</v>
      </c>
      <c r="J51" s="4">
        <f t="shared" si="2"/>
        <v>1.2605259235590784</v>
      </c>
    </row>
    <row r="52" spans="4:10" x14ac:dyDescent="0.3">
      <c r="D52" t="s">
        <v>30</v>
      </c>
      <c r="E52" s="5">
        <f t="shared" si="3"/>
        <v>8.7740505581447081E-2</v>
      </c>
      <c r="F52" s="4">
        <f t="shared" si="3"/>
        <v>-0.19293248325228696</v>
      </c>
      <c r="I52" s="5">
        <f t="shared" si="2"/>
        <v>8.7740505581447081E-2</v>
      </c>
      <c r="J52" s="4">
        <f t="shared" si="2"/>
        <v>0.19293248325228696</v>
      </c>
    </row>
    <row r="53" spans="4:10" x14ac:dyDescent="0.3">
      <c r="D53" t="s">
        <v>31</v>
      </c>
      <c r="E53" s="5">
        <f>E28-B28</f>
        <v>-0.20706002429783155</v>
      </c>
      <c r="F53" s="4">
        <f>F28-C28</f>
        <v>-3.313683917015342</v>
      </c>
      <c r="I53" s="5">
        <f t="shared" si="2"/>
        <v>0.20706002429783155</v>
      </c>
      <c r="J53" s="4">
        <f t="shared" si="2"/>
        <v>3.313683917015342</v>
      </c>
    </row>
    <row r="54" spans="4:10" x14ac:dyDescent="0.3">
      <c r="D54" t="s">
        <v>32</v>
      </c>
      <c r="E54" s="5">
        <f t="shared" ref="E54:F55" si="4">E29-B29</f>
        <v>-0.22533941402438984</v>
      </c>
      <c r="F54" s="4">
        <f t="shared" si="4"/>
        <v>-0.69472370417494744</v>
      </c>
      <c r="I54" s="5">
        <f t="shared" si="2"/>
        <v>0.22533941402438984</v>
      </c>
      <c r="J54" s="4">
        <f t="shared" si="2"/>
        <v>0.69472370417494744</v>
      </c>
    </row>
    <row r="55" spans="4:10" x14ac:dyDescent="0.3">
      <c r="D55" t="s">
        <v>33</v>
      </c>
      <c r="E55" s="5">
        <f t="shared" si="4"/>
        <v>-5.5934333234215927E-2</v>
      </c>
      <c r="F55" s="4">
        <f t="shared" si="4"/>
        <v>0.64675669918267609</v>
      </c>
      <c r="I55" s="5">
        <f t="shared" si="2"/>
        <v>5.5934333234215927E-2</v>
      </c>
      <c r="J55" s="4">
        <f t="shared" si="2"/>
        <v>0.64675669918267609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-2.1547033187888445E-2</v>
      </c>
      <c r="F57" s="5">
        <f>AVERAGE(F38:F55)</f>
        <v>-0.85587033287319481</v>
      </c>
      <c r="H57" t="s">
        <v>54</v>
      </c>
      <c r="I57" s="5">
        <f>AVERAGE(I37:I55)</f>
        <v>0.16649541543457858</v>
      </c>
      <c r="J57" s="5">
        <f>AVERAGE(J38:J55)</f>
        <v>1.0254946740224473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2.1432541730100239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0.63912922428501118</v>
      </c>
      <c r="J65" s="4">
        <f>ABS((C13-F13)/C13)*100</f>
        <v>35.920888350255417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0.46612281513477188</v>
      </c>
      <c r="J66" s="4">
        <f>ABS((C14-F14)/C14)*100</f>
        <v>31.206089864238066</v>
      </c>
    </row>
    <row r="67" spans="4:10" x14ac:dyDescent="0.3">
      <c r="E67" s="5"/>
      <c r="F67" s="5"/>
      <c r="H67" t="s">
        <v>18</v>
      </c>
      <c r="I67" s="4">
        <f t="shared" ref="I67:J82" si="5">ABS((B15-E15)/B15)*100</f>
        <v>1.7408868821660015</v>
      </c>
      <c r="J67" s="4">
        <f t="shared" si="5"/>
        <v>1.834201666471438</v>
      </c>
    </row>
    <row r="68" spans="4:10" x14ac:dyDescent="0.3">
      <c r="E68" s="5"/>
      <c r="F68" s="5"/>
      <c r="H68" t="s">
        <v>20</v>
      </c>
      <c r="I68" s="4">
        <f t="shared" si="5"/>
        <v>1.4848758124596861</v>
      </c>
      <c r="J68" s="4">
        <f t="shared" si="5"/>
        <v>11.373509488554923</v>
      </c>
    </row>
    <row r="69" spans="4:10" x14ac:dyDescent="0.3">
      <c r="E69" s="5"/>
      <c r="F69" s="5"/>
      <c r="H69" t="s">
        <v>19</v>
      </c>
      <c r="I69" s="4">
        <f t="shared" si="5"/>
        <v>0.5815311694470473</v>
      </c>
      <c r="J69" s="4">
        <f t="shared" si="5"/>
        <v>2.1066995837332931</v>
      </c>
    </row>
    <row r="70" spans="4:10" x14ac:dyDescent="0.3">
      <c r="E70" s="5"/>
      <c r="F70" s="5"/>
      <c r="H70" t="s">
        <v>21</v>
      </c>
      <c r="I70" s="4">
        <f t="shared" si="5"/>
        <v>0.65754450568708211</v>
      </c>
      <c r="J70" s="4">
        <f t="shared" si="5"/>
        <v>21.465808518666528</v>
      </c>
    </row>
    <row r="71" spans="4:10" x14ac:dyDescent="0.3">
      <c r="H71" t="s">
        <v>22</v>
      </c>
      <c r="I71" s="4">
        <f t="shared" si="5"/>
        <v>4.6479215772558258E-3</v>
      </c>
      <c r="J71" s="4">
        <f t="shared" si="5"/>
        <v>1.4063310198460823</v>
      </c>
    </row>
    <row r="72" spans="4:10" x14ac:dyDescent="0.3">
      <c r="E72" s="5"/>
      <c r="F72" s="5"/>
      <c r="H72" t="s">
        <v>23</v>
      </c>
      <c r="I72" s="4">
        <f t="shared" si="5"/>
        <v>0.28615596402530985</v>
      </c>
      <c r="J72" s="4">
        <f t="shared" si="5"/>
        <v>7.3379263588353592</v>
      </c>
    </row>
    <row r="73" spans="4:10" x14ac:dyDescent="0.3">
      <c r="H73" t="s">
        <v>24</v>
      </c>
      <c r="I73" s="4">
        <f t="shared" si="5"/>
        <v>0.24642965999998592</v>
      </c>
      <c r="J73" s="4">
        <f t="shared" si="5"/>
        <v>8.3617695437493325</v>
      </c>
    </row>
    <row r="74" spans="4:10" x14ac:dyDescent="0.3">
      <c r="H74" t="s">
        <v>25</v>
      </c>
      <c r="I74" s="4">
        <f t="shared" si="5"/>
        <v>1.9818536946123483E-2</v>
      </c>
      <c r="J74" s="4">
        <f t="shared" si="5"/>
        <v>6.4064290398726156</v>
      </c>
    </row>
    <row r="75" spans="4:10" x14ac:dyDescent="0.3">
      <c r="H75" t="s">
        <v>26</v>
      </c>
      <c r="I75" s="4">
        <f t="shared" si="5"/>
        <v>0.85695395902478844</v>
      </c>
      <c r="J75" s="4">
        <f t="shared" si="5"/>
        <v>16.200995412120218</v>
      </c>
    </row>
    <row r="76" spans="4:10" x14ac:dyDescent="0.3">
      <c r="H76" t="s">
        <v>27</v>
      </c>
      <c r="I76" s="4">
        <f t="shared" si="5"/>
        <v>1.2206611519281483E-2</v>
      </c>
      <c r="J76" s="4">
        <f t="shared" si="5"/>
        <v>9.5708302352759169</v>
      </c>
    </row>
    <row r="77" spans="4:10" x14ac:dyDescent="0.3">
      <c r="H77" t="s">
        <v>28</v>
      </c>
      <c r="I77" s="4">
        <f t="shared" si="5"/>
        <v>3.6984096602320009</v>
      </c>
      <c r="J77" s="4">
        <f t="shared" si="5"/>
        <v>8.8898933349301235</v>
      </c>
    </row>
    <row r="78" spans="4:10" x14ac:dyDescent="0.3">
      <c r="H78" t="s">
        <v>29</v>
      </c>
      <c r="I78" s="4">
        <f t="shared" si="5"/>
        <v>1.347634353875812</v>
      </c>
      <c r="J78" s="4">
        <f t="shared" si="5"/>
        <v>15.372267360476568</v>
      </c>
    </row>
    <row r="79" spans="4:10" x14ac:dyDescent="0.3">
      <c r="H79" t="s">
        <v>30</v>
      </c>
      <c r="I79" s="4">
        <f t="shared" si="5"/>
        <v>0.48826102159959422</v>
      </c>
      <c r="J79" s="4">
        <f t="shared" si="5"/>
        <v>2.8372424007689259</v>
      </c>
    </row>
    <row r="80" spans="4:10" x14ac:dyDescent="0.3">
      <c r="H80" t="s">
        <v>31</v>
      </c>
      <c r="I80" s="4">
        <f t="shared" si="5"/>
        <v>1.0678701614122308</v>
      </c>
      <c r="J80" s="4">
        <f t="shared" si="5"/>
        <v>38.08832088523382</v>
      </c>
    </row>
    <row r="81" spans="8:10" x14ac:dyDescent="0.3">
      <c r="H81" t="s">
        <v>32</v>
      </c>
      <c r="I81" s="4">
        <f t="shared" si="5"/>
        <v>1.3648662266771037</v>
      </c>
      <c r="J81" s="4">
        <f t="shared" si="5"/>
        <v>6.6800356170668023</v>
      </c>
    </row>
    <row r="82" spans="8:10" x14ac:dyDescent="0.3">
      <c r="H82" t="s">
        <v>33</v>
      </c>
      <c r="I82" s="4">
        <f t="shared" si="5"/>
        <v>0.33234897940710595</v>
      </c>
      <c r="J82" s="4">
        <f t="shared" si="5"/>
        <v>7.0299641215508277</v>
      </c>
    </row>
    <row r="84" spans="8:10" x14ac:dyDescent="0.3">
      <c r="H84" t="s">
        <v>77</v>
      </c>
      <c r="I84" s="4">
        <f>AVERAGE(I64:I82)</f>
        <v>0.91783934939401135</v>
      </c>
      <c r="J84" s="4">
        <f>AVERAGE(J65:J82)</f>
        <v>12.893844600091459</v>
      </c>
    </row>
  </sheetData>
  <hyperlinks>
    <hyperlink ref="G1" location="Overview!A1" display="Overview!A1" xr:uid="{ABFB7A7D-9BE8-4AA1-9C70-FB112C3F39D7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5B67A-9609-48C0-994F-AA6755A128DB}">
  <dimension ref="A1:L84"/>
  <sheetViews>
    <sheetView workbookViewId="0">
      <selection activeCell="F1" sqref="F1: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1</v>
      </c>
      <c r="G4" s="7" t="s">
        <v>97</v>
      </c>
      <c r="H4" s="7"/>
    </row>
    <row r="5" spans="1:12" x14ac:dyDescent="0.3">
      <c r="G5" t="s">
        <v>88</v>
      </c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29.242180160965834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2769.9713069999998</v>
      </c>
      <c r="L12">
        <v>-2954.5479012310402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27.426766496576949</v>
      </c>
      <c r="F13" s="4">
        <f t="shared" si="1"/>
        <v>4.6861434417294578</v>
      </c>
      <c r="H13" t="s">
        <v>35</v>
      </c>
      <c r="I13">
        <v>32</v>
      </c>
      <c r="J13" t="s">
        <v>38</v>
      </c>
      <c r="K13">
        <v>1166.743444</v>
      </c>
      <c r="L13">
        <v>-1167.1716850345399</v>
      </c>
    </row>
    <row r="14" spans="1:12" x14ac:dyDescent="0.3">
      <c r="A14" s="3" t="s">
        <v>93</v>
      </c>
      <c r="B14">
        <v>22.61</v>
      </c>
      <c r="C14">
        <v>3.21</v>
      </c>
      <c r="E14" s="5">
        <f t="shared" si="0"/>
        <v>26.268553832555625</v>
      </c>
      <c r="F14" s="4">
        <f t="shared" si="1"/>
        <v>7.7837850653901457</v>
      </c>
      <c r="H14" t="s">
        <v>94</v>
      </c>
      <c r="I14">
        <v>96</v>
      </c>
      <c r="J14" t="s">
        <v>44</v>
      </c>
      <c r="K14">
        <v>3654.5597680000001</v>
      </c>
      <c r="L14">
        <v>-3501.4017914766901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20.011458928259071</v>
      </c>
      <c r="F15" s="4">
        <f t="shared" si="1"/>
        <v>14.310900493545546</v>
      </c>
      <c r="H15" t="s">
        <v>34</v>
      </c>
      <c r="I15">
        <v>48</v>
      </c>
      <c r="J15" t="s">
        <v>37</v>
      </c>
      <c r="K15">
        <v>2398.625716</v>
      </c>
      <c r="L15">
        <v>-1750.5815654773601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18.468110759256817</v>
      </c>
      <c r="F16" s="4">
        <f t="shared" si="1"/>
        <v>21.307857201453107</v>
      </c>
      <c r="H16" t="s">
        <v>39</v>
      </c>
      <c r="I16">
        <v>80</v>
      </c>
      <c r="J16" t="s">
        <v>38</v>
      </c>
      <c r="K16">
        <v>4331.7912180000003</v>
      </c>
      <c r="L16">
        <v>-2917.4227424457999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15.938047415118287</v>
      </c>
      <c r="F17" s="4">
        <f t="shared" si="1"/>
        <v>23.159999420923569</v>
      </c>
      <c r="H17" t="s">
        <v>40</v>
      </c>
      <c r="I17">
        <v>64</v>
      </c>
      <c r="J17" t="s">
        <v>38</v>
      </c>
      <c r="K17">
        <v>4015.54835</v>
      </c>
      <c r="L17">
        <v>-2333.89304555648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20.414817406469581</v>
      </c>
      <c r="F18" s="4">
        <f t="shared" si="1"/>
        <v>15.104306971894852</v>
      </c>
      <c r="H18" t="s">
        <v>41</v>
      </c>
      <c r="I18">
        <v>96</v>
      </c>
      <c r="J18" t="s">
        <v>42</v>
      </c>
      <c r="K18">
        <v>4702.4667470000004</v>
      </c>
      <c r="L18">
        <v>-3501.1341204666501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16.024047779907441</v>
      </c>
      <c r="F19" s="4">
        <f t="shared" si="1"/>
        <v>23.649037919753205</v>
      </c>
      <c r="H19" t="s">
        <v>40</v>
      </c>
      <c r="I19">
        <v>36</v>
      </c>
      <c r="J19" t="s">
        <v>37</v>
      </c>
      <c r="K19">
        <v>2246.6233560000001</v>
      </c>
      <c r="L19">
        <v>-1312.8081325877899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14.086664546371267</v>
      </c>
      <c r="F20" s="4">
        <f t="shared" si="1"/>
        <v>21.206180631380924</v>
      </c>
      <c r="H20" t="s">
        <v>40</v>
      </c>
      <c r="I20">
        <v>192</v>
      </c>
      <c r="J20" t="s">
        <v>43</v>
      </c>
      <c r="K20">
        <v>13629.912131999999</v>
      </c>
      <c r="L20">
        <v>-7001.8220173698901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20.075249759493282</v>
      </c>
      <c r="F21" s="4">
        <f t="shared" si="1"/>
        <v>18.45908400421645</v>
      </c>
      <c r="H21" t="s">
        <v>34</v>
      </c>
      <c r="I21">
        <v>72</v>
      </c>
      <c r="J21" t="s">
        <v>42</v>
      </c>
      <c r="K21">
        <v>3586.505815</v>
      </c>
      <c r="L21">
        <v>-2625.7585911146698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18.201786482704804</v>
      </c>
      <c r="F22" s="4">
        <f t="shared" si="1"/>
        <v>17.628005306023613</v>
      </c>
      <c r="H22" t="s">
        <v>34</v>
      </c>
      <c r="I22">
        <v>64</v>
      </c>
      <c r="J22" t="s">
        <v>44</v>
      </c>
      <c r="K22">
        <v>3516.1383780000001</v>
      </c>
      <c r="L22">
        <v>-2334.0278951816099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15.93343889551951</v>
      </c>
      <c r="F23" s="4">
        <f t="shared" si="1"/>
        <v>23.71210309649199</v>
      </c>
      <c r="H23" t="s">
        <v>40</v>
      </c>
      <c r="I23">
        <v>64</v>
      </c>
      <c r="J23" t="s">
        <v>38</v>
      </c>
      <c r="K23">
        <v>4016.7097899999999</v>
      </c>
      <c r="L23">
        <v>-2333.8795873039699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17.68838191167244</v>
      </c>
      <c r="F24" s="4">
        <f t="shared" si="1"/>
        <v>20.05761207008381</v>
      </c>
      <c r="H24" t="s">
        <v>45</v>
      </c>
      <c r="I24">
        <v>128</v>
      </c>
      <c r="J24" t="s">
        <v>42</v>
      </c>
      <c r="K24">
        <v>7236.3883050000004</v>
      </c>
      <c r="L24">
        <v>-4667.9373406488703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15.4459923135318</v>
      </c>
      <c r="F25" s="4">
        <f t="shared" si="1"/>
        <v>22.385238756472404</v>
      </c>
      <c r="H25" t="s">
        <v>40</v>
      </c>
      <c r="I25">
        <v>34</v>
      </c>
      <c r="J25" t="s">
        <v>37</v>
      </c>
      <c r="K25">
        <v>2201.2182389999998</v>
      </c>
      <c r="L25">
        <v>-1239.890713538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18.243482722081918</v>
      </c>
      <c r="F26" s="4">
        <f t="shared" si="1"/>
        <v>20.527820683284542</v>
      </c>
      <c r="H26" t="s">
        <v>40</v>
      </c>
      <c r="I26">
        <v>96</v>
      </c>
      <c r="J26" t="s">
        <v>38</v>
      </c>
      <c r="K26">
        <v>5262.1531459999997</v>
      </c>
      <c r="L26">
        <v>-3500.93581255751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19.680138322344199</v>
      </c>
      <c r="F27" s="4">
        <f t="shared" si="1"/>
        <v>16.424196338130386</v>
      </c>
      <c r="H27" t="s">
        <v>40</v>
      </c>
      <c r="I27">
        <v>96</v>
      </c>
      <c r="J27" t="s">
        <v>44</v>
      </c>
      <c r="K27">
        <v>4878.0144950000004</v>
      </c>
      <c r="L27">
        <v>-3501.0858594103602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21.656620716341497</v>
      </c>
      <c r="F28" s="4">
        <f t="shared" si="1"/>
        <v>12.378720622109638</v>
      </c>
      <c r="H28" t="s">
        <v>41</v>
      </c>
      <c r="I28">
        <v>168</v>
      </c>
      <c r="J28" t="s">
        <v>44</v>
      </c>
      <c r="K28">
        <v>7757.4429639999998</v>
      </c>
      <c r="L28">
        <v>-6127.1591151563698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16.6620514866805</v>
      </c>
      <c r="F29" s="4">
        <f t="shared" si="1"/>
        <v>23.082582116493029</v>
      </c>
      <c r="H29" t="s">
        <v>40</v>
      </c>
      <c r="I29">
        <v>72</v>
      </c>
      <c r="J29" t="s">
        <v>37</v>
      </c>
      <c r="K29">
        <v>4321.196586</v>
      </c>
      <c r="L29">
        <v>-2625.6317992931199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18.36984470518766</v>
      </c>
      <c r="F30" s="4">
        <f t="shared" si="1"/>
        <v>20.550847859399848</v>
      </c>
      <c r="H30" t="s">
        <v>40</v>
      </c>
      <c r="I30">
        <v>64</v>
      </c>
      <c r="J30" t="s">
        <v>44</v>
      </c>
      <c r="K30">
        <v>3483.9706609999998</v>
      </c>
      <c r="L30">
        <v>-2333.9566470539999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2.7221801609658343</v>
      </c>
      <c r="F37" s="5"/>
      <c r="I37" s="5">
        <f t="shared" ref="I37:J55" si="2">ABS(E37)</f>
        <v>2.7221801609658343</v>
      </c>
      <c r="J37" s="5"/>
    </row>
    <row r="38" spans="4:10" x14ac:dyDescent="0.3">
      <c r="D38" s="3" t="s">
        <v>11</v>
      </c>
      <c r="E38" s="5">
        <f>E13-B13</f>
        <v>4.0567664965769481</v>
      </c>
      <c r="F38" s="4">
        <f>F13-C13</f>
        <v>1.886143441729458</v>
      </c>
      <c r="I38" s="5">
        <f t="shared" si="2"/>
        <v>4.0567664965769481</v>
      </c>
      <c r="J38" s="4">
        <f t="shared" si="2"/>
        <v>1.886143441729458</v>
      </c>
    </row>
    <row r="39" spans="4:10" x14ac:dyDescent="0.3">
      <c r="D39" s="3" t="s">
        <v>93</v>
      </c>
      <c r="E39" s="5">
        <f>E14-B14</f>
        <v>3.6585538325556257</v>
      </c>
      <c r="F39" s="4">
        <f>F14-C14</f>
        <v>4.5737850653901457</v>
      </c>
      <c r="I39" s="5">
        <f t="shared" ref="I39" si="3">ABS(E39)</f>
        <v>3.6585538325556257</v>
      </c>
      <c r="J39" s="4">
        <f t="shared" ref="J39" si="4">ABS(F39)</f>
        <v>4.5737850653901457</v>
      </c>
    </row>
    <row r="40" spans="4:10" x14ac:dyDescent="0.3">
      <c r="D40" t="s">
        <v>18</v>
      </c>
      <c r="E40" s="5">
        <f t="shared" ref="E40:F52" si="5">E15-B15</f>
        <v>2.21145892825907</v>
      </c>
      <c r="F40" s="4">
        <f t="shared" si="5"/>
        <v>7.1109004935455458</v>
      </c>
      <c r="I40" s="5">
        <f t="shared" si="2"/>
        <v>2.21145892825907</v>
      </c>
      <c r="J40" s="4">
        <f t="shared" si="2"/>
        <v>7.1109004935455458</v>
      </c>
    </row>
    <row r="41" spans="4:10" x14ac:dyDescent="0.3">
      <c r="D41" t="s">
        <v>20</v>
      </c>
      <c r="E41" s="5">
        <f t="shared" si="5"/>
        <v>1.1781107592568176</v>
      </c>
      <c r="F41" s="4">
        <f t="shared" si="5"/>
        <v>10.407857201453107</v>
      </c>
      <c r="I41" s="5">
        <f t="shared" si="2"/>
        <v>1.1781107592568176</v>
      </c>
      <c r="J41" s="4">
        <f t="shared" si="2"/>
        <v>10.407857201453107</v>
      </c>
    </row>
    <row r="42" spans="4:10" x14ac:dyDescent="0.3">
      <c r="D42" t="s">
        <v>19</v>
      </c>
      <c r="E42" s="5">
        <f t="shared" si="5"/>
        <v>0.33804741511828773</v>
      </c>
      <c r="F42" s="4">
        <f t="shared" si="5"/>
        <v>13.859999420923568</v>
      </c>
      <c r="I42" s="5">
        <f t="shared" si="2"/>
        <v>0.33804741511828773</v>
      </c>
      <c r="J42" s="4">
        <f t="shared" si="2"/>
        <v>13.859999420923568</v>
      </c>
    </row>
    <row r="43" spans="4:10" x14ac:dyDescent="0.3">
      <c r="D43" t="s">
        <v>21</v>
      </c>
      <c r="E43" s="5">
        <f t="shared" si="5"/>
        <v>2.1348174064695797</v>
      </c>
      <c r="F43" s="4">
        <f t="shared" si="5"/>
        <v>6.3043069718948512</v>
      </c>
      <c r="I43" s="5">
        <f t="shared" si="2"/>
        <v>2.1348174064695797</v>
      </c>
      <c r="J43" s="4">
        <f t="shared" si="2"/>
        <v>6.3043069718948512</v>
      </c>
    </row>
    <row r="44" spans="4:10" x14ac:dyDescent="0.3">
      <c r="D44" t="s">
        <v>22</v>
      </c>
      <c r="E44" s="5">
        <f t="shared" si="5"/>
        <v>0.62404777990744087</v>
      </c>
      <c r="F44" s="4">
        <f t="shared" si="5"/>
        <v>12.249037919753205</v>
      </c>
      <c r="I44" s="5">
        <f t="shared" si="2"/>
        <v>0.62404777990744087</v>
      </c>
      <c r="J44" s="4">
        <f t="shared" si="2"/>
        <v>12.249037919753205</v>
      </c>
    </row>
    <row r="45" spans="4:10" x14ac:dyDescent="0.3">
      <c r="D45" t="s">
        <v>23</v>
      </c>
      <c r="E45" s="5">
        <f t="shared" si="5"/>
        <v>0.6366645463712679</v>
      </c>
      <c r="F45" s="4">
        <f t="shared" si="5"/>
        <v>7.6061806313809246</v>
      </c>
      <c r="I45" s="5">
        <f t="shared" si="2"/>
        <v>0.6366645463712679</v>
      </c>
      <c r="J45" s="4">
        <f t="shared" si="2"/>
        <v>7.6061806313809246</v>
      </c>
    </row>
    <row r="46" spans="4:10" x14ac:dyDescent="0.3">
      <c r="D46" t="s">
        <v>24</v>
      </c>
      <c r="E46" s="5">
        <f t="shared" si="5"/>
        <v>1.6452497594932822</v>
      </c>
      <c r="F46" s="4">
        <f t="shared" si="5"/>
        <v>11.85908400421645</v>
      </c>
      <c r="I46" s="5">
        <f t="shared" si="2"/>
        <v>1.6452497594932822</v>
      </c>
      <c r="J46" s="4">
        <f t="shared" si="2"/>
        <v>11.85908400421645</v>
      </c>
    </row>
    <row r="47" spans="4:10" x14ac:dyDescent="0.3">
      <c r="D47" t="s">
        <v>25</v>
      </c>
      <c r="E47" s="5">
        <f t="shared" si="5"/>
        <v>1.1717864827048032</v>
      </c>
      <c r="F47" s="4">
        <f t="shared" si="5"/>
        <v>7.6280053060236135</v>
      </c>
      <c r="I47" s="5">
        <f t="shared" si="2"/>
        <v>1.1717864827048032</v>
      </c>
      <c r="J47" s="4">
        <f t="shared" si="2"/>
        <v>7.6280053060236135</v>
      </c>
    </row>
    <row r="48" spans="4:10" x14ac:dyDescent="0.3">
      <c r="D48" t="s">
        <v>26</v>
      </c>
      <c r="E48" s="5">
        <f t="shared" si="5"/>
        <v>0.57343889551951044</v>
      </c>
      <c r="F48" s="4">
        <f t="shared" si="5"/>
        <v>9.31210309649199</v>
      </c>
      <c r="I48" s="5">
        <f t="shared" si="2"/>
        <v>0.57343889551951044</v>
      </c>
      <c r="J48" s="4">
        <f t="shared" si="2"/>
        <v>9.31210309649199</v>
      </c>
    </row>
    <row r="49" spans="4:10" x14ac:dyDescent="0.3">
      <c r="D49" t="s">
        <v>27</v>
      </c>
      <c r="E49" s="5">
        <f t="shared" si="5"/>
        <v>1.4283819116724388</v>
      </c>
      <c r="F49" s="4">
        <f t="shared" si="5"/>
        <v>9.95761207008381</v>
      </c>
      <c r="I49" s="5">
        <f t="shared" si="2"/>
        <v>1.4283819116724388</v>
      </c>
      <c r="J49" s="4">
        <f t="shared" si="2"/>
        <v>9.95761207008381</v>
      </c>
    </row>
    <row r="50" spans="4:10" x14ac:dyDescent="0.3">
      <c r="D50" t="s">
        <v>28</v>
      </c>
      <c r="E50" s="5">
        <f t="shared" si="5"/>
        <v>1.2459923135318007</v>
      </c>
      <c r="F50" s="4">
        <f t="shared" si="5"/>
        <v>8.4852387564724037</v>
      </c>
      <c r="I50" s="5">
        <f t="shared" si="2"/>
        <v>1.2459923135318007</v>
      </c>
      <c r="J50" s="4">
        <f t="shared" si="2"/>
        <v>8.4852387564724037</v>
      </c>
    </row>
    <row r="51" spans="4:10" x14ac:dyDescent="0.3">
      <c r="D51" t="s">
        <v>29</v>
      </c>
      <c r="E51" s="5">
        <f t="shared" si="5"/>
        <v>0.4434827220819173</v>
      </c>
      <c r="F51" s="4">
        <f t="shared" si="5"/>
        <v>12.327820683284543</v>
      </c>
      <c r="I51" s="5">
        <f t="shared" si="2"/>
        <v>0.4434827220819173</v>
      </c>
      <c r="J51" s="4">
        <f t="shared" si="2"/>
        <v>12.327820683284543</v>
      </c>
    </row>
    <row r="52" spans="4:10" x14ac:dyDescent="0.3">
      <c r="D52" t="s">
        <v>30</v>
      </c>
      <c r="E52" s="5">
        <f t="shared" si="5"/>
        <v>1.7101383223441999</v>
      </c>
      <c r="F52" s="4">
        <f t="shared" si="5"/>
        <v>9.6241963381303854</v>
      </c>
      <c r="I52" s="5">
        <f t="shared" si="2"/>
        <v>1.7101383223441999</v>
      </c>
      <c r="J52" s="4">
        <f t="shared" si="2"/>
        <v>9.6241963381303854</v>
      </c>
    </row>
    <row r="53" spans="4:10" x14ac:dyDescent="0.3">
      <c r="D53" t="s">
        <v>31</v>
      </c>
      <c r="E53" s="5">
        <f>E28-B28</f>
        <v>2.266620716341496</v>
      </c>
      <c r="F53" s="4">
        <f>F28-C28</f>
        <v>3.6787206221096387</v>
      </c>
      <c r="I53" s="5">
        <f t="shared" si="2"/>
        <v>2.266620716341496</v>
      </c>
      <c r="J53" s="4">
        <f t="shared" si="2"/>
        <v>3.6787206221096387</v>
      </c>
    </row>
    <row r="54" spans="4:10" x14ac:dyDescent="0.3">
      <c r="D54" t="s">
        <v>32</v>
      </c>
      <c r="E54" s="5">
        <f t="shared" ref="E54:F55" si="6">E29-B29</f>
        <v>0.15205148668049873</v>
      </c>
      <c r="F54" s="4">
        <f t="shared" si="6"/>
        <v>12.682582116493029</v>
      </c>
      <c r="I54" s="5">
        <f t="shared" si="2"/>
        <v>0.15205148668049873</v>
      </c>
      <c r="J54" s="4">
        <f t="shared" si="2"/>
        <v>12.682582116493029</v>
      </c>
    </row>
    <row r="55" spans="4:10" x14ac:dyDescent="0.3">
      <c r="D55" t="s">
        <v>33</v>
      </c>
      <c r="E55" s="5">
        <f t="shared" si="6"/>
        <v>1.5398447051876616</v>
      </c>
      <c r="F55" s="4">
        <f t="shared" si="6"/>
        <v>11.350847859399849</v>
      </c>
      <c r="I55" s="5">
        <f t="shared" si="2"/>
        <v>1.5398447051876616</v>
      </c>
      <c r="J55" s="4">
        <f t="shared" si="2"/>
        <v>11.350847859399849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1.565138665317815</v>
      </c>
      <c r="F57" s="5">
        <f>AVERAGE(F38:F55)</f>
        <v>8.9391345554875841</v>
      </c>
      <c r="H57" t="s">
        <v>54</v>
      </c>
      <c r="I57" s="5">
        <f>AVERAGE(I37:I55)</f>
        <v>1.565138665317815</v>
      </c>
      <c r="J57" s="5">
        <f>AVERAGE(J38:J55)</f>
        <v>8.9391345554875841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10.264631074531803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17.358863913465758</v>
      </c>
      <c r="J65" s="4">
        <f>ABS((C13-F13)/C13)*100</f>
        <v>67.362265776052084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16.18113150179401</v>
      </c>
      <c r="J66" s="4">
        <f>ABS((C14-F14)/C14)*100</f>
        <v>142.48551605576779</v>
      </c>
    </row>
    <row r="67" spans="4:10" x14ac:dyDescent="0.3">
      <c r="E67" s="5"/>
      <c r="F67" s="5"/>
      <c r="H67" t="s">
        <v>18</v>
      </c>
      <c r="I67" s="4">
        <f t="shared" ref="I67:J81" si="7">ABS((B15-E15)/B15)*100</f>
        <v>12.423926563253202</v>
      </c>
      <c r="J67" s="4">
        <f t="shared" si="7"/>
        <v>98.762506854799241</v>
      </c>
    </row>
    <row r="68" spans="4:10" x14ac:dyDescent="0.3">
      <c r="E68" s="5"/>
      <c r="F68" s="5"/>
      <c r="H68" t="s">
        <v>20</v>
      </c>
      <c r="I68" s="4">
        <f t="shared" si="7"/>
        <v>6.8138274103922374</v>
      </c>
      <c r="J68" s="4">
        <f t="shared" si="7"/>
        <v>95.484928453698231</v>
      </c>
    </row>
    <row r="69" spans="4:10" x14ac:dyDescent="0.3">
      <c r="E69" s="5"/>
      <c r="F69" s="5"/>
      <c r="H69" t="s">
        <v>19</v>
      </c>
      <c r="I69" s="4">
        <f t="shared" si="7"/>
        <v>2.1669706097326138</v>
      </c>
      <c r="J69" s="4">
        <f t="shared" si="7"/>
        <v>149.03225183788783</v>
      </c>
    </row>
    <row r="70" spans="4:10" x14ac:dyDescent="0.3">
      <c r="E70" s="5"/>
      <c r="F70" s="5"/>
      <c r="H70" t="s">
        <v>21</v>
      </c>
      <c r="I70" s="4">
        <f t="shared" si="7"/>
        <v>11.678432201693543</v>
      </c>
      <c r="J70" s="4">
        <f t="shared" si="7"/>
        <v>71.639851953350572</v>
      </c>
    </row>
    <row r="71" spans="4:10" x14ac:dyDescent="0.3">
      <c r="H71" t="s">
        <v>22</v>
      </c>
      <c r="I71" s="4">
        <f t="shared" si="7"/>
        <v>4.0522583110872787</v>
      </c>
      <c r="J71" s="4">
        <f t="shared" si="7"/>
        <v>107.4477010504667</v>
      </c>
    </row>
    <row r="72" spans="4:10" x14ac:dyDescent="0.3">
      <c r="E72" s="5"/>
      <c r="F72" s="5"/>
      <c r="H72" t="s">
        <v>23</v>
      </c>
      <c r="I72" s="4">
        <f t="shared" si="7"/>
        <v>4.7335654005298728</v>
      </c>
      <c r="J72" s="4">
        <f t="shared" si="7"/>
        <v>55.927798760153856</v>
      </c>
    </row>
    <row r="73" spans="4:10" x14ac:dyDescent="0.3">
      <c r="H73" t="s">
        <v>24</v>
      </c>
      <c r="I73" s="4">
        <f t="shared" si="7"/>
        <v>8.9270198561762459</v>
      </c>
      <c r="J73" s="4">
        <f t="shared" si="7"/>
        <v>179.68309097297652</v>
      </c>
    </row>
    <row r="74" spans="4:10" x14ac:dyDescent="0.3">
      <c r="H74" t="s">
        <v>25</v>
      </c>
      <c r="I74" s="4">
        <f t="shared" si="7"/>
        <v>6.8807192172918574</v>
      </c>
      <c r="J74" s="4">
        <f t="shared" si="7"/>
        <v>76.280053060236128</v>
      </c>
    </row>
    <row r="75" spans="4:10" x14ac:dyDescent="0.3">
      <c r="H75" t="s">
        <v>26</v>
      </c>
      <c r="I75" s="4">
        <f t="shared" si="7"/>
        <v>3.7333261427051463</v>
      </c>
      <c r="J75" s="4">
        <f t="shared" si="7"/>
        <v>64.667382614527696</v>
      </c>
    </row>
    <row r="76" spans="4:10" x14ac:dyDescent="0.3">
      <c r="H76" t="s">
        <v>27</v>
      </c>
      <c r="I76" s="4">
        <f t="shared" si="7"/>
        <v>8.7846366031515277</v>
      </c>
      <c r="J76" s="4">
        <f t="shared" si="7"/>
        <v>98.5902185156813</v>
      </c>
    </row>
    <row r="77" spans="4:10" x14ac:dyDescent="0.3">
      <c r="H77" t="s">
        <v>28</v>
      </c>
      <c r="I77" s="4">
        <f t="shared" si="7"/>
        <v>8.7745937572662029</v>
      </c>
      <c r="J77" s="4">
        <f t="shared" si="7"/>
        <v>61.044883140089233</v>
      </c>
    </row>
    <row r="78" spans="4:10" x14ac:dyDescent="0.3">
      <c r="H78" t="s">
        <v>29</v>
      </c>
      <c r="I78" s="4">
        <f t="shared" si="7"/>
        <v>2.4914759667523443</v>
      </c>
      <c r="J78" s="4">
        <f t="shared" si="7"/>
        <v>150.33927662542126</v>
      </c>
    </row>
    <row r="79" spans="4:10" x14ac:dyDescent="0.3">
      <c r="H79" t="s">
        <v>30</v>
      </c>
      <c r="I79" s="4">
        <f t="shared" si="7"/>
        <v>9.5166295066455202</v>
      </c>
      <c r="J79" s="4">
        <f t="shared" si="7"/>
        <v>141.53229909015272</v>
      </c>
    </row>
    <row r="80" spans="4:10" x14ac:dyDescent="0.3">
      <c r="H80" t="s">
        <v>31</v>
      </c>
      <c r="I80" s="4">
        <f t="shared" si="7"/>
        <v>11.689637526258359</v>
      </c>
      <c r="J80" s="4">
        <f t="shared" si="7"/>
        <v>42.284145081719984</v>
      </c>
    </row>
    <row r="81" spans="8:10" x14ac:dyDescent="0.3">
      <c r="H81" t="s">
        <v>32</v>
      </c>
      <c r="I81" s="4">
        <f t="shared" si="7"/>
        <v>0.92096600048757538</v>
      </c>
      <c r="J81" s="4">
        <f t="shared" si="7"/>
        <v>121.94790496627913</v>
      </c>
    </row>
    <row r="82" spans="8:10" x14ac:dyDescent="0.3">
      <c r="H82" t="s">
        <v>33</v>
      </c>
      <c r="I82" s="4">
        <f t="shared" ref="I82:J82" si="8">ABS((B30-E30)/B30)*100</f>
        <v>9.1494040712279379</v>
      </c>
      <c r="J82" s="4">
        <f t="shared" si="8"/>
        <v>123.37878108043314</v>
      </c>
    </row>
    <row r="84" spans="8:10" x14ac:dyDescent="0.3">
      <c r="H84" t="s">
        <v>77</v>
      </c>
      <c r="I84" s="4">
        <f>AVERAGE(I64:I82)</f>
        <v>8.2390534544443703</v>
      </c>
      <c r="J84" s="4">
        <f>AVERAGE(J65:J82)</f>
        <v>102.66060310498295</v>
      </c>
    </row>
  </sheetData>
  <hyperlinks>
    <hyperlink ref="G1" location="Overview!A1" display="Overview!A1" xr:uid="{EBC42125-B943-4737-9493-31C7EB79D089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06793-4328-4AB9-89CA-1FE5DF833C78}">
  <dimension ref="A1:L84"/>
  <sheetViews>
    <sheetView workbookViewId="0">
      <selection activeCell="F36" sqref="F36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1</v>
      </c>
      <c r="G4" s="7" t="s">
        <v>64</v>
      </c>
      <c r="H4" s="7"/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26.616003439284476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3043.2818430000002</v>
      </c>
      <c r="L12">
        <v>-2931.2861501652801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24.069674963492904</v>
      </c>
      <c r="F13" s="4">
        <f t="shared" si="1"/>
        <v>3.9318185888011397</v>
      </c>
      <c r="H13" t="s">
        <v>35</v>
      </c>
      <c r="I13">
        <v>32</v>
      </c>
      <c r="J13" t="s">
        <v>38</v>
      </c>
      <c r="K13">
        <v>1329.4737070000001</v>
      </c>
      <c r="L13">
        <v>-1157.99105128271</v>
      </c>
    </row>
    <row r="14" spans="1:12" x14ac:dyDescent="0.3">
      <c r="A14" s="3" t="s">
        <v>93</v>
      </c>
      <c r="B14">
        <v>22.61</v>
      </c>
      <c r="C14">
        <v>3.21</v>
      </c>
      <c r="E14" s="5">
        <f t="shared" si="0"/>
        <v>23.077030257524424</v>
      </c>
      <c r="F14" s="4">
        <f t="shared" si="1"/>
        <v>4.9468140888610677</v>
      </c>
      <c r="H14" t="s">
        <v>94</v>
      </c>
      <c r="I14">
        <v>96</v>
      </c>
      <c r="J14" t="s">
        <v>44</v>
      </c>
      <c r="K14">
        <v>4159.9806790000002</v>
      </c>
      <c r="L14">
        <v>-3473.9360410747299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18.092401885805426</v>
      </c>
      <c r="F15" s="4">
        <f t="shared" si="1"/>
        <v>10.648836247561391</v>
      </c>
      <c r="H15" t="s">
        <v>34</v>
      </c>
      <c r="I15">
        <v>48</v>
      </c>
      <c r="J15" t="s">
        <v>37</v>
      </c>
      <c r="K15">
        <v>2653.0474119999999</v>
      </c>
      <c r="L15">
        <v>-1736.86377482579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17.534549833700446</v>
      </c>
      <c r="F16" s="4">
        <f t="shared" si="1"/>
        <v>13.754853209648848</v>
      </c>
      <c r="H16" t="s">
        <v>39</v>
      </c>
      <c r="I16">
        <v>80</v>
      </c>
      <c r="J16" t="s">
        <v>38</v>
      </c>
      <c r="K16">
        <v>4562.4210919999996</v>
      </c>
      <c r="L16">
        <v>-2894.67831648736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15.403408372243817</v>
      </c>
      <c r="F17" s="4">
        <f t="shared" si="1"/>
        <v>13.990999985894478</v>
      </c>
      <c r="H17" t="s">
        <v>40</v>
      </c>
      <c r="I17">
        <v>64</v>
      </c>
      <c r="J17" t="s">
        <v>38</v>
      </c>
      <c r="K17">
        <v>4154.9245760000003</v>
      </c>
      <c r="L17">
        <v>-2315.73689680194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18.329551576433428</v>
      </c>
      <c r="F18" s="4">
        <f t="shared" si="1"/>
        <v>10.516971713361167</v>
      </c>
      <c r="H18" t="s">
        <v>41</v>
      </c>
      <c r="I18">
        <v>96</v>
      </c>
      <c r="J18" t="s">
        <v>42</v>
      </c>
      <c r="K18">
        <v>5237.4440039999999</v>
      </c>
      <c r="L18">
        <v>-3473.7323712084999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15.093922891138558</v>
      </c>
      <c r="F19" s="4">
        <f t="shared" si="1"/>
        <v>15.671078168901653</v>
      </c>
      <c r="H19" t="s">
        <v>40</v>
      </c>
      <c r="I19">
        <v>36</v>
      </c>
      <c r="J19" t="s">
        <v>37</v>
      </c>
      <c r="K19">
        <v>2385.0658480000002</v>
      </c>
      <c r="L19">
        <v>-1302.57896776242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13.257269282218958</v>
      </c>
      <c r="F20" s="4">
        <f t="shared" si="1"/>
        <v>16.135522046616668</v>
      </c>
      <c r="H20" t="s">
        <v>40</v>
      </c>
      <c r="I20">
        <v>192</v>
      </c>
      <c r="J20" t="s">
        <v>43</v>
      </c>
      <c r="K20">
        <v>14482.620509</v>
      </c>
      <c r="L20">
        <v>-6947.0538637769596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18.399781120088193</v>
      </c>
      <c r="F21" s="4">
        <f t="shared" si="1"/>
        <v>11.528021775941047</v>
      </c>
      <c r="H21" t="s">
        <v>34</v>
      </c>
      <c r="I21">
        <v>72</v>
      </c>
      <c r="J21" t="s">
        <v>42</v>
      </c>
      <c r="K21">
        <v>3913.0900270000002</v>
      </c>
      <c r="L21">
        <v>-2605.2715520234501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16.849293845884301</v>
      </c>
      <c r="F22" s="4">
        <f t="shared" si="1"/>
        <v>12.840434366507219</v>
      </c>
      <c r="H22" t="s">
        <v>34</v>
      </c>
      <c r="I22">
        <v>64</v>
      </c>
      <c r="J22" t="s">
        <v>44</v>
      </c>
      <c r="K22">
        <v>3798.378768</v>
      </c>
      <c r="L22">
        <v>-2315.7649433506599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15.012134695505974</v>
      </c>
      <c r="F23" s="4">
        <f t="shared" si="1"/>
        <v>16.269822332052769</v>
      </c>
      <c r="H23" t="s">
        <v>40</v>
      </c>
      <c r="I23">
        <v>64</v>
      </c>
      <c r="J23" t="s">
        <v>38</v>
      </c>
      <c r="K23">
        <v>4263.2178100000001</v>
      </c>
      <c r="L23">
        <v>-2315.6813475130698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16.105528637799761</v>
      </c>
      <c r="F24" s="4">
        <f t="shared" si="1"/>
        <v>13.523547020113272</v>
      </c>
      <c r="H24" t="s">
        <v>45</v>
      </c>
      <c r="I24">
        <v>128</v>
      </c>
      <c r="J24" t="s">
        <v>42</v>
      </c>
      <c r="K24">
        <v>7947.5814099999998</v>
      </c>
      <c r="L24">
        <v>-4631.4965831643503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14.500357787585546</v>
      </c>
      <c r="F25" s="4">
        <f t="shared" si="1"/>
        <v>16.217526257595253</v>
      </c>
      <c r="H25" t="s">
        <v>40</v>
      </c>
      <c r="I25">
        <v>34</v>
      </c>
      <c r="J25" t="s">
        <v>37</v>
      </c>
      <c r="K25">
        <v>2344.7697290000001</v>
      </c>
      <c r="L25">
        <v>-1230.2063930961299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17.9163593675881</v>
      </c>
      <c r="F26" s="4">
        <f t="shared" si="1"/>
        <v>10.931552268661262</v>
      </c>
      <c r="H26" t="s">
        <v>40</v>
      </c>
      <c r="I26">
        <v>96</v>
      </c>
      <c r="J26" t="s">
        <v>38</v>
      </c>
      <c r="K26">
        <v>5358.2314370000004</v>
      </c>
      <c r="L26">
        <v>-3473.7172122898601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17.996093928691927</v>
      </c>
      <c r="F27" s="4">
        <f t="shared" si="1"/>
        <v>10.500018894268456</v>
      </c>
      <c r="H27" t="s">
        <v>40</v>
      </c>
      <c r="I27">
        <v>96</v>
      </c>
      <c r="J27" t="s">
        <v>44</v>
      </c>
      <c r="K27">
        <v>5334.4909390000003</v>
      </c>
      <c r="L27">
        <v>-3473.7329910793601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19.57519550373457</v>
      </c>
      <c r="F28" s="4">
        <f t="shared" si="1"/>
        <v>8.3959317784980279</v>
      </c>
      <c r="H28" t="s">
        <v>41</v>
      </c>
      <c r="I28">
        <v>168</v>
      </c>
      <c r="J28" t="s">
        <v>44</v>
      </c>
      <c r="K28">
        <v>8582.2897639999992</v>
      </c>
      <c r="L28">
        <v>-6079.1673703449896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16.296649305192787</v>
      </c>
      <c r="F29" s="4">
        <f t="shared" si="1"/>
        <v>13.706920404047347</v>
      </c>
      <c r="H29" t="s">
        <v>40</v>
      </c>
      <c r="I29">
        <v>72</v>
      </c>
      <c r="J29" t="s">
        <v>37</v>
      </c>
      <c r="K29">
        <v>4418.0861139999997</v>
      </c>
      <c r="L29">
        <v>-2605.2117993168799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16.702555552172594</v>
      </c>
      <c r="F30" s="4">
        <f t="shared" si="1"/>
        <v>13.896828593620116</v>
      </c>
      <c r="H30" t="s">
        <v>40</v>
      </c>
      <c r="I30">
        <v>64</v>
      </c>
      <c r="J30" t="s">
        <v>44</v>
      </c>
      <c r="K30">
        <v>3831.7489679999999</v>
      </c>
      <c r="L30">
        <v>-2315.7391923533601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9.6003439284476855E-2</v>
      </c>
      <c r="F37" s="5"/>
      <c r="I37" s="5">
        <f t="shared" ref="I37:J55" si="2">ABS(E37)</f>
        <v>9.6003439284476855E-2</v>
      </c>
      <c r="J37" s="5"/>
    </row>
    <row r="38" spans="4:10" x14ac:dyDescent="0.3">
      <c r="D38" s="3" t="s">
        <v>11</v>
      </c>
      <c r="E38" s="5">
        <f>E13-B13</f>
        <v>0.69967496349290315</v>
      </c>
      <c r="F38" s="4">
        <f>F13-C13</f>
        <v>1.1318185888011398</v>
      </c>
      <c r="I38" s="5">
        <f t="shared" si="2"/>
        <v>0.69967496349290315</v>
      </c>
      <c r="J38" s="4">
        <f t="shared" si="2"/>
        <v>1.1318185888011398</v>
      </c>
    </row>
    <row r="39" spans="4:10" x14ac:dyDescent="0.3">
      <c r="D39" s="3" t="s">
        <v>93</v>
      </c>
      <c r="E39" s="5">
        <f>E14-B14</f>
        <v>0.46703025752442429</v>
      </c>
      <c r="F39" s="4">
        <f>F14-C14</f>
        <v>1.7368140888610677</v>
      </c>
      <c r="I39" s="5">
        <f t="shared" ref="I39" si="3">ABS(E39)</f>
        <v>0.46703025752442429</v>
      </c>
      <c r="J39" s="4">
        <f t="shared" ref="J39" si="4">ABS(F39)</f>
        <v>1.7368140888610677</v>
      </c>
    </row>
    <row r="40" spans="4:10" x14ac:dyDescent="0.3">
      <c r="D40" t="s">
        <v>18</v>
      </c>
      <c r="E40" s="5">
        <f t="shared" ref="E40:F52" si="5">E15-B15</f>
        <v>0.29240188580542537</v>
      </c>
      <c r="F40" s="4">
        <f t="shared" si="5"/>
        <v>3.448836247561391</v>
      </c>
      <c r="I40" s="5">
        <f t="shared" si="2"/>
        <v>0.29240188580542537</v>
      </c>
      <c r="J40" s="4">
        <f t="shared" si="2"/>
        <v>3.448836247561391</v>
      </c>
    </row>
    <row r="41" spans="4:10" x14ac:dyDescent="0.3">
      <c r="D41" t="s">
        <v>20</v>
      </c>
      <c r="E41" s="5">
        <f t="shared" si="5"/>
        <v>0.24454983370044658</v>
      </c>
      <c r="F41" s="4">
        <f t="shared" si="5"/>
        <v>2.8548532096488479</v>
      </c>
      <c r="I41" s="5">
        <f t="shared" si="2"/>
        <v>0.24454983370044658</v>
      </c>
      <c r="J41" s="4">
        <f t="shared" si="2"/>
        <v>2.8548532096488479</v>
      </c>
    </row>
    <row r="42" spans="4:10" x14ac:dyDescent="0.3">
      <c r="D42" t="s">
        <v>19</v>
      </c>
      <c r="E42" s="5">
        <f t="shared" si="5"/>
        <v>-0.19659162775618277</v>
      </c>
      <c r="F42" s="4">
        <f t="shared" si="5"/>
        <v>4.6909999858944769</v>
      </c>
      <c r="I42" s="5">
        <f t="shared" si="2"/>
        <v>0.19659162775618277</v>
      </c>
      <c r="J42" s="4">
        <f t="shared" si="2"/>
        <v>4.6909999858944769</v>
      </c>
    </row>
    <row r="43" spans="4:10" x14ac:dyDescent="0.3">
      <c r="D43" t="s">
        <v>21</v>
      </c>
      <c r="E43" s="5">
        <f t="shared" si="5"/>
        <v>4.9551576433426447E-2</v>
      </c>
      <c r="F43" s="4">
        <f t="shared" si="5"/>
        <v>1.7169717133611666</v>
      </c>
      <c r="I43" s="5">
        <f t="shared" si="2"/>
        <v>4.9551576433426447E-2</v>
      </c>
      <c r="J43" s="4">
        <f t="shared" si="2"/>
        <v>1.7169717133611666</v>
      </c>
    </row>
    <row r="44" spans="4:10" x14ac:dyDescent="0.3">
      <c r="D44" t="s">
        <v>22</v>
      </c>
      <c r="E44" s="5">
        <f t="shared" si="5"/>
        <v>-0.30607710886144268</v>
      </c>
      <c r="F44" s="4">
        <f t="shared" si="5"/>
        <v>4.2710781689016528</v>
      </c>
      <c r="I44" s="5">
        <f t="shared" si="2"/>
        <v>0.30607710886144268</v>
      </c>
      <c r="J44" s="4">
        <f t="shared" si="2"/>
        <v>4.2710781689016528</v>
      </c>
    </row>
    <row r="45" spans="4:10" x14ac:dyDescent="0.3">
      <c r="D45" t="s">
        <v>23</v>
      </c>
      <c r="E45" s="5">
        <f t="shared" si="5"/>
        <v>-0.19273071778104089</v>
      </c>
      <c r="F45" s="4">
        <f t="shared" si="5"/>
        <v>2.5355220466166681</v>
      </c>
      <c r="I45" s="5">
        <f t="shared" si="2"/>
        <v>0.19273071778104089</v>
      </c>
      <c r="J45" s="4">
        <f t="shared" si="2"/>
        <v>2.5355220466166681</v>
      </c>
    </row>
    <row r="46" spans="4:10" x14ac:dyDescent="0.3">
      <c r="D46" t="s">
        <v>24</v>
      </c>
      <c r="E46" s="5">
        <f t="shared" si="5"/>
        <v>-3.0218879911807051E-2</v>
      </c>
      <c r="F46" s="4">
        <f t="shared" si="5"/>
        <v>4.9280217759410476</v>
      </c>
      <c r="I46" s="5">
        <f t="shared" si="2"/>
        <v>3.0218879911807051E-2</v>
      </c>
      <c r="J46" s="4">
        <f t="shared" si="2"/>
        <v>4.9280217759410476</v>
      </c>
    </row>
    <row r="47" spans="4:10" x14ac:dyDescent="0.3">
      <c r="D47" t="s">
        <v>25</v>
      </c>
      <c r="E47" s="5">
        <f t="shared" si="5"/>
        <v>-0.18070615411570046</v>
      </c>
      <c r="F47" s="4">
        <f t="shared" si="5"/>
        <v>2.8404343665072194</v>
      </c>
      <c r="I47" s="5">
        <f t="shared" si="2"/>
        <v>0.18070615411570046</v>
      </c>
      <c r="J47" s="4">
        <f t="shared" si="2"/>
        <v>2.8404343665072194</v>
      </c>
    </row>
    <row r="48" spans="4:10" x14ac:dyDescent="0.3">
      <c r="D48" t="s">
        <v>26</v>
      </c>
      <c r="E48" s="5">
        <f t="shared" si="5"/>
        <v>-0.3478653044940252</v>
      </c>
      <c r="F48" s="4">
        <f t="shared" si="5"/>
        <v>1.8698223320527685</v>
      </c>
      <c r="I48" s="5">
        <f t="shared" si="2"/>
        <v>0.3478653044940252</v>
      </c>
      <c r="J48" s="4">
        <f t="shared" si="2"/>
        <v>1.8698223320527685</v>
      </c>
    </row>
    <row r="49" spans="4:10" x14ac:dyDescent="0.3">
      <c r="D49" t="s">
        <v>27</v>
      </c>
      <c r="E49" s="5">
        <f t="shared" si="5"/>
        <v>-0.15447136220024049</v>
      </c>
      <c r="F49" s="4">
        <f t="shared" si="5"/>
        <v>3.4235470201132721</v>
      </c>
      <c r="I49" s="5">
        <f t="shared" si="2"/>
        <v>0.15447136220024049</v>
      </c>
      <c r="J49" s="4">
        <f t="shared" si="2"/>
        <v>3.4235470201132721</v>
      </c>
    </row>
    <row r="50" spans="4:10" x14ac:dyDescent="0.3">
      <c r="D50" t="s">
        <v>28</v>
      </c>
      <c r="E50" s="5">
        <f t="shared" si="5"/>
        <v>0.30035778758554699</v>
      </c>
      <c r="F50" s="4">
        <f t="shared" si="5"/>
        <v>2.3175262575952527</v>
      </c>
      <c r="I50" s="5">
        <f t="shared" si="2"/>
        <v>0.30035778758554699</v>
      </c>
      <c r="J50" s="4">
        <f t="shared" si="2"/>
        <v>2.3175262575952527</v>
      </c>
    </row>
    <row r="51" spans="4:10" x14ac:dyDescent="0.3">
      <c r="D51" t="s">
        <v>29</v>
      </c>
      <c r="E51" s="5">
        <f t="shared" si="5"/>
        <v>0.11635936758809962</v>
      </c>
      <c r="F51" s="4">
        <f t="shared" si="5"/>
        <v>2.7315522686612628</v>
      </c>
      <c r="I51" s="5">
        <f t="shared" si="2"/>
        <v>0.11635936758809962</v>
      </c>
      <c r="J51" s="4">
        <f t="shared" si="2"/>
        <v>2.7315522686612628</v>
      </c>
    </row>
    <row r="52" spans="4:10" x14ac:dyDescent="0.3">
      <c r="D52" t="s">
        <v>30</v>
      </c>
      <c r="E52" s="5">
        <f t="shared" si="5"/>
        <v>2.609392869192817E-2</v>
      </c>
      <c r="F52" s="4">
        <f t="shared" si="5"/>
        <v>3.7000188942684558</v>
      </c>
      <c r="I52" s="5">
        <f t="shared" si="2"/>
        <v>2.609392869192817E-2</v>
      </c>
      <c r="J52" s="4">
        <f t="shared" si="2"/>
        <v>3.7000188942684558</v>
      </c>
    </row>
    <row r="53" spans="4:10" x14ac:dyDescent="0.3">
      <c r="D53" t="s">
        <v>31</v>
      </c>
      <c r="E53" s="5">
        <f>E28-B28</f>
        <v>0.18519550373456894</v>
      </c>
      <c r="F53" s="4">
        <f>F28-C28</f>
        <v>-0.30406822150197144</v>
      </c>
      <c r="I53" s="5">
        <f t="shared" si="2"/>
        <v>0.18519550373456894</v>
      </c>
      <c r="J53" s="4">
        <f t="shared" si="2"/>
        <v>0.30406822150197144</v>
      </c>
    </row>
    <row r="54" spans="4:10" x14ac:dyDescent="0.3">
      <c r="D54" t="s">
        <v>32</v>
      </c>
      <c r="E54" s="5">
        <f t="shared" ref="E54:F55" si="6">E29-B29</f>
        <v>-0.21335069480721458</v>
      </c>
      <c r="F54" s="4">
        <f t="shared" si="6"/>
        <v>3.3069204040473466</v>
      </c>
      <c r="I54" s="5">
        <f t="shared" si="2"/>
        <v>0.21335069480721458</v>
      </c>
      <c r="J54" s="4">
        <f t="shared" si="2"/>
        <v>3.3069204040473466</v>
      </c>
    </row>
    <row r="55" spans="4:10" x14ac:dyDescent="0.3">
      <c r="D55" t="s">
        <v>33</v>
      </c>
      <c r="E55" s="5">
        <f t="shared" si="6"/>
        <v>-0.12744444782740416</v>
      </c>
      <c r="F55" s="4">
        <f t="shared" si="6"/>
        <v>4.6968285936201166</v>
      </c>
      <c r="I55" s="5">
        <f t="shared" si="2"/>
        <v>0.12744444782740416</v>
      </c>
      <c r="J55" s="4">
        <f t="shared" si="2"/>
        <v>4.6968285936201166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3.8303276109799375E-2</v>
      </c>
      <c r="F57" s="5">
        <f>AVERAGE(F38:F55)</f>
        <v>2.8831943189417326</v>
      </c>
      <c r="H57" t="s">
        <v>54</v>
      </c>
      <c r="I57" s="5">
        <f>AVERAGE(I37:I55)</f>
        <v>0.22245657061033183</v>
      </c>
      <c r="J57" s="5">
        <f>AVERAGE(J38:J55)</f>
        <v>2.9169796768863963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0.36200391887057637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2.9939022828108821</v>
      </c>
      <c r="J65" s="4">
        <f>ABS((C13-F13)/C13)*100</f>
        <v>40.422092457183567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2.0655915856896252</v>
      </c>
      <c r="J66" s="4">
        <f>ABS((C14-F14)/C14)*100</f>
        <v>54.10635790844448</v>
      </c>
    </row>
    <row r="67" spans="4:10" x14ac:dyDescent="0.3">
      <c r="E67" s="5"/>
      <c r="F67" s="5"/>
      <c r="H67" t="s">
        <v>18</v>
      </c>
      <c r="I67" s="4">
        <f t="shared" ref="I67:J81" si="7">ABS((B15-E15)/B15)*100</f>
        <v>1.6427072236259852</v>
      </c>
      <c r="J67" s="4">
        <f t="shared" si="7"/>
        <v>47.900503438352651</v>
      </c>
    </row>
    <row r="68" spans="4:10" x14ac:dyDescent="0.3">
      <c r="E68" s="5"/>
      <c r="F68" s="5"/>
      <c r="H68" t="s">
        <v>20</v>
      </c>
      <c r="I68" s="4">
        <f t="shared" si="7"/>
        <v>1.4144004262605356</v>
      </c>
      <c r="J68" s="4">
        <f t="shared" si="7"/>
        <v>26.191313849989427</v>
      </c>
    </row>
    <row r="69" spans="4:10" x14ac:dyDescent="0.3">
      <c r="E69" s="5"/>
      <c r="F69" s="5"/>
      <c r="H69" t="s">
        <v>19</v>
      </c>
      <c r="I69" s="4">
        <f t="shared" si="7"/>
        <v>1.2602027420268127</v>
      </c>
      <c r="J69" s="4">
        <f t="shared" si="7"/>
        <v>50.440860063381464</v>
      </c>
    </row>
    <row r="70" spans="4:10" x14ac:dyDescent="0.3">
      <c r="E70" s="5"/>
      <c r="F70" s="5"/>
      <c r="H70" t="s">
        <v>21</v>
      </c>
      <c r="I70" s="4">
        <f t="shared" si="7"/>
        <v>0.27106989296185147</v>
      </c>
      <c r="J70" s="4">
        <f t="shared" si="7"/>
        <v>19.511042197285981</v>
      </c>
    </row>
    <row r="71" spans="4:10" x14ac:dyDescent="0.3">
      <c r="H71" t="s">
        <v>22</v>
      </c>
      <c r="I71" s="4">
        <f t="shared" si="7"/>
        <v>1.9875136939054718</v>
      </c>
      <c r="J71" s="4">
        <f t="shared" si="7"/>
        <v>37.465597972821513</v>
      </c>
    </row>
    <row r="72" spans="4:10" x14ac:dyDescent="0.3">
      <c r="E72" s="5"/>
      <c r="F72" s="5"/>
      <c r="H72" t="s">
        <v>23</v>
      </c>
      <c r="I72" s="4">
        <f t="shared" si="7"/>
        <v>1.4329421396359918</v>
      </c>
      <c r="J72" s="4">
        <f t="shared" si="7"/>
        <v>18.643544460416678</v>
      </c>
    </row>
    <row r="73" spans="4:10" x14ac:dyDescent="0.3">
      <c r="H73" t="s">
        <v>24</v>
      </c>
      <c r="I73" s="4">
        <f t="shared" si="7"/>
        <v>0.16396570760611531</v>
      </c>
      <c r="J73" s="4">
        <f t="shared" si="7"/>
        <v>74.666996605167384</v>
      </c>
    </row>
    <row r="74" spans="4:10" x14ac:dyDescent="0.3">
      <c r="H74" t="s">
        <v>25</v>
      </c>
      <c r="I74" s="4">
        <f t="shared" si="7"/>
        <v>1.0611048391996503</v>
      </c>
      <c r="J74" s="4">
        <f t="shared" si="7"/>
        <v>28.404343665072197</v>
      </c>
    </row>
    <row r="75" spans="4:10" x14ac:dyDescent="0.3">
      <c r="H75" t="s">
        <v>26</v>
      </c>
      <c r="I75" s="4">
        <f t="shared" si="7"/>
        <v>2.2647480761329768</v>
      </c>
      <c r="J75" s="4">
        <f t="shared" si="7"/>
        <v>12.984877305922002</v>
      </c>
    </row>
    <row r="76" spans="4:10" x14ac:dyDescent="0.3">
      <c r="H76" t="s">
        <v>27</v>
      </c>
      <c r="I76" s="4">
        <f t="shared" si="7"/>
        <v>0.95000837761525514</v>
      </c>
      <c r="J76" s="4">
        <f t="shared" si="7"/>
        <v>33.896505149636354</v>
      </c>
    </row>
    <row r="77" spans="4:10" x14ac:dyDescent="0.3">
      <c r="H77" t="s">
        <v>28</v>
      </c>
      <c r="I77" s="4">
        <f t="shared" si="7"/>
        <v>2.1151956872221622</v>
      </c>
      <c r="J77" s="4">
        <f t="shared" si="7"/>
        <v>16.672850774066568</v>
      </c>
    </row>
    <row r="78" spans="4:10" x14ac:dyDescent="0.3">
      <c r="H78" t="s">
        <v>29</v>
      </c>
      <c r="I78" s="4">
        <f t="shared" si="7"/>
        <v>0.65370431229269443</v>
      </c>
      <c r="J78" s="4">
        <f t="shared" si="7"/>
        <v>33.311613032454432</v>
      </c>
    </row>
    <row r="79" spans="4:10" x14ac:dyDescent="0.3">
      <c r="H79" t="s">
        <v>30</v>
      </c>
      <c r="I79" s="4">
        <f t="shared" si="7"/>
        <v>0.14520828431790858</v>
      </c>
      <c r="J79" s="4">
        <f t="shared" si="7"/>
        <v>54.412042562771411</v>
      </c>
    </row>
    <row r="80" spans="4:10" x14ac:dyDescent="0.3">
      <c r="H80" t="s">
        <v>31</v>
      </c>
      <c r="I80" s="4">
        <f t="shared" si="7"/>
        <v>0.95510832250938082</v>
      </c>
      <c r="J80" s="4">
        <f t="shared" si="7"/>
        <v>3.4950370287582926</v>
      </c>
    </row>
    <row r="81" spans="8:10" x14ac:dyDescent="0.3">
      <c r="H81" t="s">
        <v>32</v>
      </c>
      <c r="I81" s="4">
        <f t="shared" si="7"/>
        <v>1.292251331358053</v>
      </c>
      <c r="J81" s="4">
        <f t="shared" si="7"/>
        <v>31.797311577378331</v>
      </c>
    </row>
    <row r="82" spans="8:10" x14ac:dyDescent="0.3">
      <c r="H82" t="s">
        <v>33</v>
      </c>
      <c r="I82" s="4">
        <f t="shared" ref="I82:J82" si="8">ABS((B30-E30)/B30)*100</f>
        <v>0.75724567930721431</v>
      </c>
      <c r="J82" s="4">
        <f t="shared" si="8"/>
        <v>51.052484713262139</v>
      </c>
    </row>
    <row r="84" spans="8:10" x14ac:dyDescent="0.3">
      <c r="H84" t="s">
        <v>77</v>
      </c>
      <c r="I84" s="4">
        <f>AVERAGE(I64:I82)</f>
        <v>1.2520460275446919</v>
      </c>
      <c r="J84" s="4">
        <f>AVERAGE(J65:J82)</f>
        <v>35.29863193124249</v>
      </c>
    </row>
  </sheetData>
  <hyperlinks>
    <hyperlink ref="G1" location="Overview!A1" display="Overview!A1" xr:uid="{F8D61AD2-3471-4A47-8E4C-599FF04E19D6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05080-8B60-4496-8C7D-2AAE157F3E37}">
  <dimension ref="A1:L84"/>
  <sheetViews>
    <sheetView workbookViewId="0">
      <selection activeCell="F1" sqref="F1: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1</v>
      </c>
      <c r="G4" s="7" t="s">
        <v>64</v>
      </c>
      <c r="H4" s="7"/>
    </row>
    <row r="5" spans="1:12" x14ac:dyDescent="0.3">
      <c r="G5" t="s">
        <v>103</v>
      </c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26.547254067667282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3051.163024</v>
      </c>
      <c r="L12">
        <v>-2931.2229664245601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23.859438411525378</v>
      </c>
      <c r="F13" s="4">
        <f t="shared" si="1"/>
        <v>3.5877500844732464</v>
      </c>
      <c r="H13" t="s">
        <v>35</v>
      </c>
      <c r="I13">
        <v>32</v>
      </c>
      <c r="J13" t="s">
        <v>38</v>
      </c>
      <c r="K13">
        <v>1341.1883150000001</v>
      </c>
      <c r="L13">
        <v>-1157.97028336583</v>
      </c>
    </row>
    <row r="14" spans="1:12" x14ac:dyDescent="0.3">
      <c r="A14" s="3" t="s">
        <v>93</v>
      </c>
      <c r="B14">
        <v>22.61</v>
      </c>
      <c r="C14">
        <v>3.21</v>
      </c>
      <c r="E14" s="5">
        <f t="shared" si="0"/>
        <v>22.947938599978201</v>
      </c>
      <c r="F14" s="4">
        <f t="shared" si="1"/>
        <v>4.4615519187458927</v>
      </c>
      <c r="H14" t="s">
        <v>94</v>
      </c>
      <c r="I14">
        <v>96</v>
      </c>
      <c r="J14" t="s">
        <v>44</v>
      </c>
      <c r="K14">
        <v>4183.3822929999997</v>
      </c>
      <c r="L14">
        <v>-3473.8788999957701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17.974745848318562</v>
      </c>
      <c r="F15" s="4">
        <f t="shared" si="1"/>
        <v>9.5847032672451675</v>
      </c>
      <c r="H15" t="s">
        <v>34</v>
      </c>
      <c r="I15">
        <v>48</v>
      </c>
      <c r="J15" t="s">
        <v>37</v>
      </c>
      <c r="K15">
        <v>2670.4132789999999</v>
      </c>
      <c r="L15">
        <v>-1736.8457873387499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17.518796091514549</v>
      </c>
      <c r="F16" s="4">
        <f t="shared" si="1"/>
        <v>12.497057286977197</v>
      </c>
      <c r="H16" t="s">
        <v>39</v>
      </c>
      <c r="I16">
        <v>80</v>
      </c>
      <c r="J16" t="s">
        <v>38</v>
      </c>
      <c r="K16">
        <v>4566.5238399999998</v>
      </c>
      <c r="L16">
        <v>-2894.6542383281399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15.393611337073022</v>
      </c>
      <c r="F17" s="4">
        <f t="shared" si="1"/>
        <v>12.691209188203281</v>
      </c>
      <c r="H17" t="s">
        <v>40</v>
      </c>
      <c r="I17">
        <v>64</v>
      </c>
      <c r="J17" t="s">
        <v>38</v>
      </c>
      <c r="K17">
        <v>4157.5689160000002</v>
      </c>
      <c r="L17">
        <v>-2315.7186579548202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18.236447737116812</v>
      </c>
      <c r="F18" s="4">
        <f t="shared" si="1"/>
        <v>9.4971040291463193</v>
      </c>
      <c r="H18" t="s">
        <v>41</v>
      </c>
      <c r="I18">
        <v>96</v>
      </c>
      <c r="J18" t="s">
        <v>42</v>
      </c>
      <c r="K18">
        <v>5264.1831009999996</v>
      </c>
      <c r="L18">
        <v>-3473.6947776972902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15.078254084285321</v>
      </c>
      <c r="F19" s="4">
        <f t="shared" si="1"/>
        <v>14.201041421221953</v>
      </c>
      <c r="H19" t="s">
        <v>40</v>
      </c>
      <c r="I19">
        <v>36</v>
      </c>
      <c r="J19" t="s">
        <v>37</v>
      </c>
      <c r="K19">
        <v>2387.5443270000001</v>
      </c>
      <c r="L19">
        <v>-1302.57104276832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13.233872482883593</v>
      </c>
      <c r="F20" s="4">
        <f t="shared" si="1"/>
        <v>14.63915834502337</v>
      </c>
      <c r="H20" t="s">
        <v>40</v>
      </c>
      <c r="I20">
        <v>192</v>
      </c>
      <c r="J20" t="s">
        <v>43</v>
      </c>
      <c r="K20">
        <v>14508.22503</v>
      </c>
      <c r="L20">
        <v>-6947.0135224040396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18.378210158150427</v>
      </c>
      <c r="F21" s="4">
        <f t="shared" si="1"/>
        <v>10.405594551291468</v>
      </c>
      <c r="H21" t="s">
        <v>34</v>
      </c>
      <c r="I21">
        <v>72</v>
      </c>
      <c r="J21" t="s">
        <v>42</v>
      </c>
      <c r="K21">
        <v>3917.682918</v>
      </c>
      <c r="L21">
        <v>-2605.2461694165399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16.836360519723716</v>
      </c>
      <c r="F22" s="4">
        <f t="shared" si="1"/>
        <v>11.59201387788589</v>
      </c>
      <c r="H22" t="s">
        <v>34</v>
      </c>
      <c r="I22">
        <v>64</v>
      </c>
      <c r="J22" t="s">
        <v>44</v>
      </c>
      <c r="K22">
        <v>3801.2966000000001</v>
      </c>
      <c r="L22">
        <v>-2315.7454522847602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15.001695132949651</v>
      </c>
      <c r="F23" s="4">
        <f t="shared" si="1"/>
        <v>14.920665642373764</v>
      </c>
      <c r="H23" t="s">
        <v>40</v>
      </c>
      <c r="I23">
        <v>64</v>
      </c>
      <c r="J23" t="s">
        <v>38</v>
      </c>
      <c r="K23">
        <v>4266.1845499999999</v>
      </c>
      <c r="L23">
        <v>-2315.6643120244298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16.090734432592253</v>
      </c>
      <c r="F24" s="4">
        <f t="shared" si="1"/>
        <v>12.187489163031474</v>
      </c>
      <c r="H24" t="s">
        <v>45</v>
      </c>
      <c r="I24">
        <v>128</v>
      </c>
      <c r="J24" t="s">
        <v>42</v>
      </c>
      <c r="K24">
        <v>7954.8886060000004</v>
      </c>
      <c r="L24">
        <v>-4631.4618735845597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14.484364947045302</v>
      </c>
      <c r="F25" s="4">
        <f t="shared" si="1"/>
        <v>14.772215274999891</v>
      </c>
      <c r="H25" t="s">
        <v>40</v>
      </c>
      <c r="I25">
        <v>34</v>
      </c>
      <c r="J25" t="s">
        <v>37</v>
      </c>
      <c r="K25">
        <v>2347.3586949999999</v>
      </c>
      <c r="L25">
        <v>-1230.19858818288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17.312825863327149</v>
      </c>
      <c r="F26" s="4">
        <f t="shared" si="1"/>
        <v>10.520164825456527</v>
      </c>
      <c r="H26" t="s">
        <v>40</v>
      </c>
      <c r="I26">
        <v>96</v>
      </c>
      <c r="J26" t="s">
        <v>38</v>
      </c>
      <c r="K26">
        <v>5545.0219829999996</v>
      </c>
      <c r="L26">
        <v>-3473.6573700206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17.962362430286628</v>
      </c>
      <c r="F27" s="4">
        <f t="shared" si="1"/>
        <v>9.3982703749608429</v>
      </c>
      <c r="H27" t="s">
        <v>40</v>
      </c>
      <c r="I27">
        <v>96</v>
      </c>
      <c r="J27" t="s">
        <v>44</v>
      </c>
      <c r="K27">
        <v>5344.5085730000001</v>
      </c>
      <c r="L27">
        <v>-3473.6983914975599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19.475250675468811</v>
      </c>
      <c r="F28" s="4">
        <f t="shared" si="1"/>
        <v>7.4942848323432587</v>
      </c>
      <c r="H28" t="s">
        <v>41</v>
      </c>
      <c r="I28">
        <v>168</v>
      </c>
      <c r="J28" t="s">
        <v>44</v>
      </c>
      <c r="K28">
        <v>8626.3331240000007</v>
      </c>
      <c r="L28">
        <v>-6079.0940170125896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15.994989292357689</v>
      </c>
      <c r="F29" s="4">
        <f t="shared" si="1"/>
        <v>12.851414403361932</v>
      </c>
      <c r="H29" t="s">
        <v>40</v>
      </c>
      <c r="I29">
        <v>72</v>
      </c>
      <c r="J29" t="s">
        <v>37</v>
      </c>
      <c r="K29">
        <v>4501.4097030000003</v>
      </c>
      <c r="L29">
        <v>-2605.1790968349801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16.66753859596048</v>
      </c>
      <c r="F30" s="4">
        <f t="shared" si="1"/>
        <v>12.623703515055873</v>
      </c>
      <c r="H30" t="s">
        <v>40</v>
      </c>
      <c r="I30">
        <v>64</v>
      </c>
      <c r="J30" t="s">
        <v>44</v>
      </c>
      <c r="K30">
        <v>3839.7991179999999</v>
      </c>
      <c r="L30">
        <v>-2315.7203034943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2.7254067667282555E-2</v>
      </c>
      <c r="F37" s="5"/>
      <c r="I37" s="5">
        <f t="shared" ref="I37:J55" si="2">ABS(E37)</f>
        <v>2.7254067667282555E-2</v>
      </c>
      <c r="J37" s="5"/>
    </row>
    <row r="38" spans="4:10" x14ac:dyDescent="0.3">
      <c r="D38" s="3" t="s">
        <v>11</v>
      </c>
      <c r="E38" s="5">
        <f>E13-B13</f>
        <v>0.48943841152537715</v>
      </c>
      <c r="F38" s="4">
        <f>F13-C13</f>
        <v>0.78775008447324657</v>
      </c>
      <c r="I38" s="5">
        <f t="shared" si="2"/>
        <v>0.48943841152537715</v>
      </c>
      <c r="J38" s="4">
        <f t="shared" si="2"/>
        <v>0.78775008447324657</v>
      </c>
    </row>
    <row r="39" spans="4:10" x14ac:dyDescent="0.3">
      <c r="D39" s="3" t="s">
        <v>93</v>
      </c>
      <c r="E39" s="5">
        <f>E14-B14</f>
        <v>0.33793859997820164</v>
      </c>
      <c r="F39" s="4">
        <f>F14-C14</f>
        <v>1.2515519187458928</v>
      </c>
      <c r="I39" s="5">
        <f t="shared" si="2"/>
        <v>0.33793859997820164</v>
      </c>
      <c r="J39" s="4">
        <f t="shared" si="2"/>
        <v>1.2515519187458928</v>
      </c>
    </row>
    <row r="40" spans="4:10" x14ac:dyDescent="0.3">
      <c r="D40" t="s">
        <v>18</v>
      </c>
      <c r="E40" s="5">
        <f t="shared" ref="E40:F52" si="3">E15-B15</f>
        <v>0.17474584831856177</v>
      </c>
      <c r="F40" s="4">
        <f t="shared" si="3"/>
        <v>2.3847032672451673</v>
      </c>
      <c r="I40" s="5">
        <f t="shared" si="2"/>
        <v>0.17474584831856177</v>
      </c>
      <c r="J40" s="4">
        <f t="shared" si="2"/>
        <v>2.3847032672451673</v>
      </c>
    </row>
    <row r="41" spans="4:10" x14ac:dyDescent="0.3">
      <c r="D41" t="s">
        <v>20</v>
      </c>
      <c r="E41" s="5">
        <f t="shared" si="3"/>
        <v>0.22879609151454972</v>
      </c>
      <c r="F41" s="4">
        <f t="shared" si="3"/>
        <v>1.5970572869771971</v>
      </c>
      <c r="I41" s="5">
        <f t="shared" si="2"/>
        <v>0.22879609151454972</v>
      </c>
      <c r="J41" s="4">
        <f t="shared" si="2"/>
        <v>1.5970572869771971</v>
      </c>
    </row>
    <row r="42" spans="4:10" x14ac:dyDescent="0.3">
      <c r="D42" t="s">
        <v>19</v>
      </c>
      <c r="E42" s="5">
        <f t="shared" si="3"/>
        <v>-0.20638866292697777</v>
      </c>
      <c r="F42" s="4">
        <f t="shared" si="3"/>
        <v>3.3912091882032804</v>
      </c>
      <c r="I42" s="5">
        <f t="shared" si="2"/>
        <v>0.20638866292697777</v>
      </c>
      <c r="J42" s="4">
        <f t="shared" si="2"/>
        <v>3.3912091882032804</v>
      </c>
    </row>
    <row r="43" spans="4:10" x14ac:dyDescent="0.3">
      <c r="D43" t="s">
        <v>21</v>
      </c>
      <c r="E43" s="5">
        <f t="shared" si="3"/>
        <v>-4.355226288318903E-2</v>
      </c>
      <c r="F43" s="4">
        <f t="shared" si="3"/>
        <v>0.69710402914631864</v>
      </c>
      <c r="I43" s="5">
        <f t="shared" si="2"/>
        <v>4.355226288318903E-2</v>
      </c>
      <c r="J43" s="4">
        <f t="shared" si="2"/>
        <v>0.69710402914631864</v>
      </c>
    </row>
    <row r="44" spans="4:10" x14ac:dyDescent="0.3">
      <c r="D44" t="s">
        <v>22</v>
      </c>
      <c r="E44" s="5">
        <f t="shared" si="3"/>
        <v>-0.32174591571467914</v>
      </c>
      <c r="F44" s="4">
        <f t="shared" si="3"/>
        <v>2.801041421221953</v>
      </c>
      <c r="I44" s="5">
        <f t="shared" si="2"/>
        <v>0.32174591571467914</v>
      </c>
      <c r="J44" s="4">
        <f t="shared" si="2"/>
        <v>2.801041421221953</v>
      </c>
    </row>
    <row r="45" spans="4:10" x14ac:dyDescent="0.3">
      <c r="D45" t="s">
        <v>23</v>
      </c>
      <c r="E45" s="5">
        <f t="shared" si="3"/>
        <v>-0.21612751711640676</v>
      </c>
      <c r="F45" s="4">
        <f t="shared" si="3"/>
        <v>1.0391583450233703</v>
      </c>
      <c r="I45" s="5">
        <f t="shared" si="2"/>
        <v>0.21612751711640676</v>
      </c>
      <c r="J45" s="4">
        <f t="shared" si="2"/>
        <v>1.0391583450233703</v>
      </c>
    </row>
    <row r="46" spans="4:10" x14ac:dyDescent="0.3">
      <c r="D46" t="s">
        <v>24</v>
      </c>
      <c r="E46" s="5">
        <f t="shared" si="3"/>
        <v>-5.1789841849572582E-2</v>
      </c>
      <c r="F46" s="4">
        <f t="shared" si="3"/>
        <v>3.8055945512914686</v>
      </c>
      <c r="I46" s="5">
        <f t="shared" si="2"/>
        <v>5.1789841849572582E-2</v>
      </c>
      <c r="J46" s="4">
        <f t="shared" si="2"/>
        <v>3.8055945512914686</v>
      </c>
    </row>
    <row r="47" spans="4:10" x14ac:dyDescent="0.3">
      <c r="D47" t="s">
        <v>25</v>
      </c>
      <c r="E47" s="5">
        <f t="shared" si="3"/>
        <v>-0.19363948027628552</v>
      </c>
      <c r="F47" s="4">
        <f t="shared" si="3"/>
        <v>1.5920138778858899</v>
      </c>
      <c r="I47" s="5">
        <f t="shared" si="2"/>
        <v>0.19363948027628552</v>
      </c>
      <c r="J47" s="4">
        <f t="shared" si="2"/>
        <v>1.5920138778858899</v>
      </c>
    </row>
    <row r="48" spans="4:10" x14ac:dyDescent="0.3">
      <c r="D48" t="s">
        <v>26</v>
      </c>
      <c r="E48" s="5">
        <f t="shared" si="3"/>
        <v>-0.35830486705034836</v>
      </c>
      <c r="F48" s="4">
        <f t="shared" si="3"/>
        <v>0.52066564237376411</v>
      </c>
      <c r="I48" s="5">
        <f t="shared" si="2"/>
        <v>0.35830486705034836</v>
      </c>
      <c r="J48" s="4">
        <f t="shared" si="2"/>
        <v>0.52066564237376411</v>
      </c>
    </row>
    <row r="49" spans="4:10" x14ac:dyDescent="0.3">
      <c r="D49" t="s">
        <v>27</v>
      </c>
      <c r="E49" s="5">
        <f t="shared" si="3"/>
        <v>-0.16926556740774856</v>
      </c>
      <c r="F49" s="4">
        <f t="shared" si="3"/>
        <v>2.0874891630314742</v>
      </c>
      <c r="I49" s="5">
        <f t="shared" si="2"/>
        <v>0.16926556740774856</v>
      </c>
      <c r="J49" s="4">
        <f t="shared" si="2"/>
        <v>2.0874891630314742</v>
      </c>
    </row>
    <row r="50" spans="4:10" x14ac:dyDescent="0.3">
      <c r="D50" t="s">
        <v>28</v>
      </c>
      <c r="E50" s="5">
        <f t="shared" si="3"/>
        <v>0.28436494704530269</v>
      </c>
      <c r="F50" s="4">
        <f t="shared" si="3"/>
        <v>0.87221527499989016</v>
      </c>
      <c r="I50" s="5">
        <f t="shared" si="2"/>
        <v>0.28436494704530269</v>
      </c>
      <c r="J50" s="4">
        <f t="shared" si="2"/>
        <v>0.87221527499989016</v>
      </c>
    </row>
    <row r="51" spans="4:10" x14ac:dyDescent="0.3">
      <c r="D51" t="s">
        <v>29</v>
      </c>
      <c r="E51" s="5">
        <f t="shared" si="3"/>
        <v>-0.48717413667285214</v>
      </c>
      <c r="F51" s="4">
        <f t="shared" si="3"/>
        <v>2.3201648254565281</v>
      </c>
      <c r="I51" s="5">
        <f t="shared" si="2"/>
        <v>0.48717413667285214</v>
      </c>
      <c r="J51" s="4">
        <f t="shared" si="2"/>
        <v>2.3201648254565281</v>
      </c>
    </row>
    <row r="52" spans="4:10" x14ac:dyDescent="0.3">
      <c r="D52" t="s">
        <v>30</v>
      </c>
      <c r="E52" s="5">
        <f t="shared" si="3"/>
        <v>-7.6375697133705955E-3</v>
      </c>
      <c r="F52" s="4">
        <f t="shared" si="3"/>
        <v>2.5982703749608431</v>
      </c>
      <c r="I52" s="5">
        <f t="shared" si="2"/>
        <v>7.6375697133705955E-3</v>
      </c>
      <c r="J52" s="4">
        <f t="shared" si="2"/>
        <v>2.5982703749608431</v>
      </c>
    </row>
    <row r="53" spans="4:10" x14ac:dyDescent="0.3">
      <c r="D53" t="s">
        <v>31</v>
      </c>
      <c r="E53" s="5">
        <f>E28-B28</f>
        <v>8.5250675468810044E-2</v>
      </c>
      <c r="F53" s="4">
        <f>F28-C28</f>
        <v>-1.2057151676567406</v>
      </c>
      <c r="I53" s="5">
        <f t="shared" si="2"/>
        <v>8.5250675468810044E-2</v>
      </c>
      <c r="J53" s="4">
        <f t="shared" si="2"/>
        <v>1.2057151676567406</v>
      </c>
    </row>
    <row r="54" spans="4:10" x14ac:dyDescent="0.3">
      <c r="D54" t="s">
        <v>32</v>
      </c>
      <c r="E54" s="5">
        <f t="shared" ref="E54:F55" si="4">E29-B29</f>
        <v>-0.51501070764231294</v>
      </c>
      <c r="F54" s="4">
        <f t="shared" si="4"/>
        <v>2.4514144033619321</v>
      </c>
      <c r="I54" s="5">
        <f t="shared" si="2"/>
        <v>0.51501070764231294</v>
      </c>
      <c r="J54" s="4">
        <f t="shared" si="2"/>
        <v>2.4514144033619321</v>
      </c>
    </row>
    <row r="55" spans="4:10" x14ac:dyDescent="0.3">
      <c r="D55" t="s">
        <v>33</v>
      </c>
      <c r="E55" s="5">
        <f t="shared" si="4"/>
        <v>-0.1624614040395187</v>
      </c>
      <c r="F55" s="4">
        <f t="shared" si="4"/>
        <v>3.4237035150558732</v>
      </c>
      <c r="I55" s="5">
        <f t="shared" si="2"/>
        <v>0.1624614040395187</v>
      </c>
      <c r="J55" s="4">
        <f t="shared" si="2"/>
        <v>3.4237035150558732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-5.8174173251325081E-2</v>
      </c>
      <c r="F57" s="5">
        <f>AVERAGE(F38:F55)</f>
        <v>1.8008551112109643</v>
      </c>
      <c r="H57" t="s">
        <v>54</v>
      </c>
      <c r="I57" s="5">
        <f>AVERAGE(I37:I55)</f>
        <v>0.22952034604270252</v>
      </c>
      <c r="J57" s="5">
        <f>AVERAGE(J38:J55)</f>
        <v>1.9348234631728245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0.10276797762927058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2.0943021460221529</v>
      </c>
      <c r="J65" s="4">
        <f>ABS((C13-F13)/C13)*100</f>
        <v>28.133931588330235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1.4946421936231828</v>
      </c>
      <c r="J66" s="4">
        <f>ABS((C14-F14)/C14)*100</f>
        <v>38.989156347224075</v>
      </c>
    </row>
    <row r="67" spans="4:10" x14ac:dyDescent="0.3">
      <c r="E67" s="5"/>
      <c r="F67" s="5"/>
      <c r="H67" t="s">
        <v>18</v>
      </c>
      <c r="I67" s="4">
        <f t="shared" ref="I67:J82" si="5">ABS((B15-E15)/B15)*100</f>
        <v>0.98171824898068394</v>
      </c>
      <c r="J67" s="4">
        <f t="shared" si="5"/>
        <v>33.120878711738435</v>
      </c>
    </row>
    <row r="68" spans="4:10" x14ac:dyDescent="0.3">
      <c r="E68" s="5"/>
      <c r="F68" s="5"/>
      <c r="H68" t="s">
        <v>20</v>
      </c>
      <c r="I68" s="4">
        <f t="shared" si="5"/>
        <v>1.3232856652085005</v>
      </c>
      <c r="J68" s="4">
        <f t="shared" si="5"/>
        <v>14.651901715387128</v>
      </c>
    </row>
    <row r="69" spans="4:10" x14ac:dyDescent="0.3">
      <c r="E69" s="5"/>
      <c r="F69" s="5"/>
      <c r="H69" t="s">
        <v>19</v>
      </c>
      <c r="I69" s="4">
        <f t="shared" si="5"/>
        <v>1.323004249531909</v>
      </c>
      <c r="J69" s="4">
        <f t="shared" si="5"/>
        <v>36.464614926916987</v>
      </c>
    </row>
    <row r="70" spans="4:10" x14ac:dyDescent="0.3">
      <c r="E70" s="5"/>
      <c r="F70" s="5"/>
      <c r="H70" t="s">
        <v>21</v>
      </c>
      <c r="I70" s="4">
        <f t="shared" si="5"/>
        <v>0.23825089104589187</v>
      </c>
      <c r="J70" s="4">
        <f t="shared" si="5"/>
        <v>7.9216366948445289</v>
      </c>
    </row>
    <row r="71" spans="4:10" x14ac:dyDescent="0.3">
      <c r="H71" t="s">
        <v>22</v>
      </c>
      <c r="I71" s="4">
        <f t="shared" si="5"/>
        <v>2.0892591929524618</v>
      </c>
      <c r="J71" s="4">
        <f t="shared" si="5"/>
        <v>24.570538782648711</v>
      </c>
    </row>
    <row r="72" spans="4:10" x14ac:dyDescent="0.3">
      <c r="E72" s="5"/>
      <c r="F72" s="5"/>
      <c r="H72" t="s">
        <v>23</v>
      </c>
      <c r="I72" s="4">
        <f t="shared" si="5"/>
        <v>1.6068960380401991</v>
      </c>
      <c r="J72" s="4">
        <f t="shared" si="5"/>
        <v>7.6408701839953697</v>
      </c>
    </row>
    <row r="73" spans="4:10" x14ac:dyDescent="0.3">
      <c r="H73" t="s">
        <v>24</v>
      </c>
      <c r="I73" s="4">
        <f t="shared" si="5"/>
        <v>0.2810083659770623</v>
      </c>
      <c r="J73" s="4">
        <f t="shared" si="5"/>
        <v>57.660523504416197</v>
      </c>
    </row>
    <row r="74" spans="4:10" x14ac:dyDescent="0.3">
      <c r="H74" t="s">
        <v>25</v>
      </c>
      <c r="I74" s="4">
        <f t="shared" si="5"/>
        <v>1.1370492089036142</v>
      </c>
      <c r="J74" s="4">
        <f t="shared" si="5"/>
        <v>15.920138778858901</v>
      </c>
    </row>
    <row r="75" spans="4:10" x14ac:dyDescent="0.3">
      <c r="H75" t="s">
        <v>26</v>
      </c>
      <c r="I75" s="4">
        <f t="shared" si="5"/>
        <v>2.3327139781923725</v>
      </c>
      <c r="J75" s="4">
        <f t="shared" si="5"/>
        <v>3.615733627595584</v>
      </c>
    </row>
    <row r="76" spans="4:10" x14ac:dyDescent="0.3">
      <c r="H76" t="s">
        <v>27</v>
      </c>
      <c r="I76" s="4">
        <f t="shared" si="5"/>
        <v>1.0409936494941485</v>
      </c>
      <c r="J76" s="4">
        <f t="shared" si="5"/>
        <v>20.668209534965094</v>
      </c>
    </row>
    <row r="77" spans="4:10" x14ac:dyDescent="0.3">
      <c r="H77" t="s">
        <v>28</v>
      </c>
      <c r="I77" s="4">
        <f t="shared" si="5"/>
        <v>2.0025700496148078</v>
      </c>
      <c r="J77" s="4">
        <f t="shared" si="5"/>
        <v>6.2749300359704332</v>
      </c>
    </row>
    <row r="78" spans="4:10" x14ac:dyDescent="0.3">
      <c r="H78" t="s">
        <v>29</v>
      </c>
      <c r="I78" s="4">
        <f t="shared" si="5"/>
        <v>2.7369333520946748</v>
      </c>
      <c r="J78" s="4">
        <f t="shared" si="5"/>
        <v>28.294692993372294</v>
      </c>
    </row>
    <row r="79" spans="4:10" x14ac:dyDescent="0.3">
      <c r="H79" t="s">
        <v>30</v>
      </c>
      <c r="I79" s="4">
        <f t="shared" si="5"/>
        <v>4.2501779150643272E-2</v>
      </c>
      <c r="J79" s="4">
        <f t="shared" si="5"/>
        <v>38.209858455306517</v>
      </c>
    </row>
    <row r="80" spans="4:10" x14ac:dyDescent="0.3">
      <c r="H80" t="s">
        <v>31</v>
      </c>
      <c r="I80" s="4">
        <f t="shared" si="5"/>
        <v>0.43966310195363612</v>
      </c>
      <c r="J80" s="4">
        <f t="shared" si="5"/>
        <v>13.85879503053725</v>
      </c>
    </row>
    <row r="81" spans="8:10" x14ac:dyDescent="0.3">
      <c r="H81" t="s">
        <v>32</v>
      </c>
      <c r="I81" s="4">
        <f t="shared" si="5"/>
        <v>3.1193864787541665</v>
      </c>
      <c r="J81" s="4">
        <f t="shared" si="5"/>
        <v>23.571292340018577</v>
      </c>
    </row>
    <row r="82" spans="8:10" x14ac:dyDescent="0.3">
      <c r="H82" t="s">
        <v>33</v>
      </c>
      <c r="I82" s="4">
        <f t="shared" si="5"/>
        <v>0.96530840189850697</v>
      </c>
      <c r="J82" s="4">
        <f t="shared" si="5"/>
        <v>37.214168641911662</v>
      </c>
    </row>
    <row r="84" spans="8:10" x14ac:dyDescent="0.3">
      <c r="H84" t="s">
        <v>77</v>
      </c>
      <c r="I84" s="4">
        <f>AVERAGE(I64:I82)</f>
        <v>1.3343292088983096</v>
      </c>
      <c r="J84" s="4">
        <f>AVERAGE(J65:J82)</f>
        <v>24.265659549668779</v>
      </c>
    </row>
  </sheetData>
  <hyperlinks>
    <hyperlink ref="G1" location="Overview!A1" display="Overview!A1" xr:uid="{81442A2F-F849-403B-BBDE-CC3CF4B7BAF2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27510-B737-4929-9672-BAD98EE52BFE}">
  <dimension ref="A1:L84"/>
  <sheetViews>
    <sheetView workbookViewId="0">
      <selection activeCell="F1" sqref="F1: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74</v>
      </c>
      <c r="G4" s="7" t="s">
        <v>64</v>
      </c>
      <c r="H4" s="7"/>
    </row>
    <row r="5" spans="1:12" x14ac:dyDescent="0.3">
      <c r="G5" t="s">
        <v>103</v>
      </c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26.373023046447134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3071.32026</v>
      </c>
      <c r="L12">
        <v>-2932.4576168449998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23.689724976077489</v>
      </c>
      <c r="F13" s="4">
        <f t="shared" si="1"/>
        <v>3.6264604575089838</v>
      </c>
      <c r="H13" t="s">
        <v>35</v>
      </c>
      <c r="I13">
        <v>32</v>
      </c>
      <c r="J13" t="s">
        <v>38</v>
      </c>
      <c r="K13">
        <v>1350.7966019999999</v>
      </c>
      <c r="L13">
        <v>-1158.4575746867899</v>
      </c>
    </row>
    <row r="14" spans="1:12" x14ac:dyDescent="0.3">
      <c r="A14" s="3" t="s">
        <v>93</v>
      </c>
      <c r="B14">
        <v>22.61</v>
      </c>
      <c r="C14">
        <v>3.21</v>
      </c>
      <c r="E14" s="5">
        <f t="shared" si="0"/>
        <v>22.527486248841655</v>
      </c>
      <c r="F14" s="4">
        <f t="shared" si="1"/>
        <v>4.0731463183731336</v>
      </c>
      <c r="H14" t="s">
        <v>94</v>
      </c>
      <c r="I14">
        <v>96</v>
      </c>
      <c r="J14" t="s">
        <v>44</v>
      </c>
      <c r="K14">
        <v>4261.4608189999999</v>
      </c>
      <c r="L14">
        <v>-3475.3563912282202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17.851729632271489</v>
      </c>
      <c r="F15" s="4">
        <f t="shared" si="1"/>
        <v>9.0971039505876945</v>
      </c>
      <c r="H15" t="s">
        <v>34</v>
      </c>
      <c r="I15">
        <v>48</v>
      </c>
      <c r="J15" t="s">
        <v>37</v>
      </c>
      <c r="K15">
        <v>2688.8150890000002</v>
      </c>
      <c r="L15">
        <v>-1737.5863464378499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17.621783709979159</v>
      </c>
      <c r="F16" s="4">
        <f t="shared" si="1"/>
        <v>11.634454802804441</v>
      </c>
      <c r="H16" t="s">
        <v>39</v>
      </c>
      <c r="I16">
        <v>80</v>
      </c>
      <c r="J16" t="s">
        <v>38</v>
      </c>
      <c r="K16">
        <v>4539.8355419999998</v>
      </c>
      <c r="L16">
        <v>-2895.8999299869702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15.346529338328812</v>
      </c>
      <c r="F17" s="4">
        <f t="shared" si="1"/>
        <v>11.709745405079572</v>
      </c>
      <c r="H17" t="s">
        <v>40</v>
      </c>
      <c r="I17">
        <v>64</v>
      </c>
      <c r="J17" t="s">
        <v>38</v>
      </c>
      <c r="K17">
        <v>4170.3240249999999</v>
      </c>
      <c r="L17">
        <v>-2316.7181086822202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18.15551594545208</v>
      </c>
      <c r="F18" s="4">
        <f t="shared" si="1"/>
        <v>8.832256114181682</v>
      </c>
      <c r="H18" t="s">
        <v>41</v>
      </c>
      <c r="I18">
        <v>96</v>
      </c>
      <c r="J18" t="s">
        <v>42</v>
      </c>
      <c r="K18">
        <v>5287.6492349999999</v>
      </c>
      <c r="L18">
        <v>-3475.1823768967001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15.163916152364022</v>
      </c>
      <c r="F19" s="4">
        <f t="shared" si="1"/>
        <v>13.254456792345206</v>
      </c>
      <c r="H19" t="s">
        <v>40</v>
      </c>
      <c r="I19">
        <v>36</v>
      </c>
      <c r="J19" t="s">
        <v>37</v>
      </c>
      <c r="K19">
        <v>2374.0569150000001</v>
      </c>
      <c r="L19">
        <v>-1303.1327555508001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13.255834155726435</v>
      </c>
      <c r="F20" s="4">
        <f t="shared" si="1"/>
        <v>14.376076313270723</v>
      </c>
      <c r="H20" t="s">
        <v>40</v>
      </c>
      <c r="I20">
        <v>192</v>
      </c>
      <c r="J20" t="s">
        <v>43</v>
      </c>
      <c r="K20">
        <v>14484.188452</v>
      </c>
      <c r="L20">
        <v>-6949.9593400889898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18.304478889228655</v>
      </c>
      <c r="F21" s="4">
        <f t="shared" si="1"/>
        <v>9.3548040908572716</v>
      </c>
      <c r="H21" t="s">
        <v>34</v>
      </c>
      <c r="I21">
        <v>72</v>
      </c>
      <c r="J21" t="s">
        <v>42</v>
      </c>
      <c r="K21">
        <v>3933.463522</v>
      </c>
      <c r="L21">
        <v>-2606.3724526548199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16.887355474324337</v>
      </c>
      <c r="F22" s="4">
        <f t="shared" si="1"/>
        <v>11.08196348358017</v>
      </c>
      <c r="H22" t="s">
        <v>34</v>
      </c>
      <c r="I22">
        <v>64</v>
      </c>
      <c r="J22" t="s">
        <v>44</v>
      </c>
      <c r="K22">
        <v>3789.8177780000001</v>
      </c>
      <c r="L22">
        <v>-2316.7334116914099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15.026205596908</v>
      </c>
      <c r="F23" s="4">
        <f t="shared" si="1"/>
        <v>13.926756192479488</v>
      </c>
      <c r="H23" t="s">
        <v>40</v>
      </c>
      <c r="I23">
        <v>64</v>
      </c>
      <c r="J23" t="s">
        <v>38</v>
      </c>
      <c r="K23">
        <v>4259.2256299999999</v>
      </c>
      <c r="L23">
        <v>-2316.6640661313099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16.03036562628877</v>
      </c>
      <c r="F24" s="4">
        <f t="shared" si="1"/>
        <v>11.257484835137664</v>
      </c>
      <c r="H24" t="s">
        <v>45</v>
      </c>
      <c r="I24">
        <v>128</v>
      </c>
      <c r="J24" t="s">
        <v>42</v>
      </c>
      <c r="K24">
        <v>7984.8459469999998</v>
      </c>
      <c r="L24">
        <v>-4633.4582662556904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14.530329830337344</v>
      </c>
      <c r="F25" s="4">
        <f t="shared" si="1"/>
        <v>14.218629070597103</v>
      </c>
      <c r="H25" t="s">
        <v>40</v>
      </c>
      <c r="I25">
        <v>34</v>
      </c>
      <c r="J25" t="s">
        <v>37</v>
      </c>
      <c r="K25">
        <v>2339.9331189999998</v>
      </c>
      <c r="L25">
        <v>-1230.72400540278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17.333528923188499</v>
      </c>
      <c r="F26" s="4">
        <f t="shared" si="1"/>
        <v>9.3260117523298014</v>
      </c>
      <c r="H26" t="s">
        <v>40</v>
      </c>
      <c r="I26">
        <v>96</v>
      </c>
      <c r="J26" t="s">
        <v>38</v>
      </c>
      <c r="K26">
        <v>5538.3990430000003</v>
      </c>
      <c r="L26">
        <v>-3475.1643229830502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17.864053923285407</v>
      </c>
      <c r="F27" s="4">
        <f t="shared" si="1"/>
        <v>8.6241032387876597</v>
      </c>
      <c r="H27" t="s">
        <v>40</v>
      </c>
      <c r="I27">
        <v>96</v>
      </c>
      <c r="J27" t="s">
        <v>44</v>
      </c>
      <c r="K27">
        <v>5373.9201869999997</v>
      </c>
      <c r="L27">
        <v>-3475.18998789645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19.319997135907023</v>
      </c>
      <c r="F28" s="4">
        <f t="shared" si="1"/>
        <v>7.0719032669010709</v>
      </c>
      <c r="H28" t="s">
        <v>41</v>
      </c>
      <c r="I28">
        <v>168</v>
      </c>
      <c r="J28" t="s">
        <v>44</v>
      </c>
      <c r="K28">
        <v>8695.6534630000006</v>
      </c>
      <c r="L28">
        <v>-6081.6818007174497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16.240609381065497</v>
      </c>
      <c r="F29" s="4">
        <f t="shared" si="1"/>
        <v>11.46060943059423</v>
      </c>
      <c r="H29" t="s">
        <v>40</v>
      </c>
      <c r="I29">
        <v>72</v>
      </c>
      <c r="J29" t="s">
        <v>37</v>
      </c>
      <c r="K29">
        <v>4433.3311830000002</v>
      </c>
      <c r="L29">
        <v>-2606.3147044113098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16.565936218844445</v>
      </c>
      <c r="F30" s="4">
        <f t="shared" si="1"/>
        <v>11.693395424880546</v>
      </c>
      <c r="H30" t="s">
        <v>40</v>
      </c>
      <c r="I30">
        <v>64</v>
      </c>
      <c r="J30" t="s">
        <v>44</v>
      </c>
      <c r="K30">
        <v>3863.3494150000001</v>
      </c>
      <c r="L30">
        <v>-2316.7185072344701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-0.14697695355286555</v>
      </c>
      <c r="F37" s="5"/>
      <c r="I37" s="5">
        <f t="shared" ref="I37:J55" si="2">ABS(E37)</f>
        <v>0.14697695355286555</v>
      </c>
      <c r="J37" s="5"/>
    </row>
    <row r="38" spans="4:10" x14ac:dyDescent="0.3">
      <c r="D38" s="3" t="s">
        <v>11</v>
      </c>
      <c r="E38" s="5">
        <f>E13-B13</f>
        <v>0.31972497607748807</v>
      </c>
      <c r="F38" s="4">
        <f>F13-C13</f>
        <v>0.826460457508984</v>
      </c>
      <c r="I38" s="5">
        <f t="shared" si="2"/>
        <v>0.31972497607748807</v>
      </c>
      <c r="J38" s="4">
        <f t="shared" si="2"/>
        <v>0.826460457508984</v>
      </c>
    </row>
    <row r="39" spans="4:10" x14ac:dyDescent="0.3">
      <c r="D39" s="3" t="s">
        <v>93</v>
      </c>
      <c r="E39" s="5">
        <f>E14-B14</f>
        <v>-8.2513751158344917E-2</v>
      </c>
      <c r="F39" s="4">
        <f>F14-C14</f>
        <v>0.8631463183731336</v>
      </c>
      <c r="I39" s="5">
        <f t="shared" si="2"/>
        <v>8.2513751158344917E-2</v>
      </c>
      <c r="J39" s="4">
        <f t="shared" si="2"/>
        <v>0.8631463183731336</v>
      </c>
    </row>
    <row r="40" spans="4:10" x14ac:dyDescent="0.3">
      <c r="D40" t="s">
        <v>18</v>
      </c>
      <c r="E40" s="5">
        <f t="shared" ref="E40:F52" si="3">E15-B15</f>
        <v>5.1729632271488413E-2</v>
      </c>
      <c r="F40" s="4">
        <f t="shared" si="3"/>
        <v>1.8971039505876943</v>
      </c>
      <c r="I40" s="5">
        <f t="shared" si="2"/>
        <v>5.1729632271488413E-2</v>
      </c>
      <c r="J40" s="4">
        <f t="shared" si="2"/>
        <v>1.8971039505876943</v>
      </c>
    </row>
    <row r="41" spans="4:10" x14ac:dyDescent="0.3">
      <c r="D41" t="s">
        <v>20</v>
      </c>
      <c r="E41" s="5">
        <f t="shared" si="3"/>
        <v>0.33178370997915962</v>
      </c>
      <c r="F41" s="4">
        <f t="shared" si="3"/>
        <v>0.73445480280444109</v>
      </c>
      <c r="I41" s="5">
        <f t="shared" si="2"/>
        <v>0.33178370997915962</v>
      </c>
      <c r="J41" s="4">
        <f t="shared" si="2"/>
        <v>0.73445480280444109</v>
      </c>
    </row>
    <row r="42" spans="4:10" x14ac:dyDescent="0.3">
      <c r="D42" t="s">
        <v>19</v>
      </c>
      <c r="E42" s="5">
        <f t="shared" si="3"/>
        <v>-0.25347066167118726</v>
      </c>
      <c r="F42" s="4">
        <f t="shared" si="3"/>
        <v>2.4097454050795708</v>
      </c>
      <c r="I42" s="5">
        <f t="shared" si="2"/>
        <v>0.25347066167118726</v>
      </c>
      <c r="J42" s="4">
        <f t="shared" si="2"/>
        <v>2.4097454050795708</v>
      </c>
    </row>
    <row r="43" spans="4:10" x14ac:dyDescent="0.3">
      <c r="D43" t="s">
        <v>21</v>
      </c>
      <c r="E43" s="5">
        <f t="shared" si="3"/>
        <v>-0.12448405454792066</v>
      </c>
      <c r="F43" s="4">
        <f t="shared" si="3"/>
        <v>3.2256114181681284E-2</v>
      </c>
      <c r="I43" s="5">
        <f t="shared" si="2"/>
        <v>0.12448405454792066</v>
      </c>
      <c r="J43" s="4">
        <f t="shared" si="2"/>
        <v>3.2256114181681284E-2</v>
      </c>
    </row>
    <row r="44" spans="4:10" x14ac:dyDescent="0.3">
      <c r="D44" t="s">
        <v>22</v>
      </c>
      <c r="E44" s="5">
        <f t="shared" si="3"/>
        <v>-0.23608384763597812</v>
      </c>
      <c r="F44" s="4">
        <f t="shared" si="3"/>
        <v>1.8544567923452053</v>
      </c>
      <c r="I44" s="5">
        <f t="shared" si="2"/>
        <v>0.23608384763597812</v>
      </c>
      <c r="J44" s="4">
        <f t="shared" si="2"/>
        <v>1.8544567923452053</v>
      </c>
    </row>
    <row r="45" spans="4:10" x14ac:dyDescent="0.3">
      <c r="D45" t="s">
        <v>23</v>
      </c>
      <c r="E45" s="5">
        <f t="shared" si="3"/>
        <v>-0.19416584427356476</v>
      </c>
      <c r="F45" s="4">
        <f t="shared" si="3"/>
        <v>0.77607631327072291</v>
      </c>
      <c r="I45" s="5">
        <f t="shared" si="2"/>
        <v>0.19416584427356476</v>
      </c>
      <c r="J45" s="4">
        <f t="shared" si="2"/>
        <v>0.77607631327072291</v>
      </c>
    </row>
    <row r="46" spans="4:10" x14ac:dyDescent="0.3">
      <c r="D46" t="s">
        <v>24</v>
      </c>
      <c r="E46" s="5">
        <f t="shared" si="3"/>
        <v>-0.12552111077134498</v>
      </c>
      <c r="F46" s="4">
        <f t="shared" si="3"/>
        <v>2.754804090857272</v>
      </c>
      <c r="I46" s="5">
        <f t="shared" si="2"/>
        <v>0.12552111077134498</v>
      </c>
      <c r="J46" s="4">
        <f t="shared" si="2"/>
        <v>2.754804090857272</v>
      </c>
    </row>
    <row r="47" spans="4:10" x14ac:dyDescent="0.3">
      <c r="D47" t="s">
        <v>25</v>
      </c>
      <c r="E47" s="5">
        <f t="shared" si="3"/>
        <v>-0.14264452567566366</v>
      </c>
      <c r="F47" s="4">
        <f t="shared" si="3"/>
        <v>1.0819634835801697</v>
      </c>
      <c r="I47" s="5">
        <f t="shared" si="2"/>
        <v>0.14264452567566366</v>
      </c>
      <c r="J47" s="4">
        <f t="shared" si="2"/>
        <v>1.0819634835801697</v>
      </c>
    </row>
    <row r="48" spans="4:10" x14ac:dyDescent="0.3">
      <c r="D48" t="s">
        <v>26</v>
      </c>
      <c r="E48" s="5">
        <f t="shared" si="3"/>
        <v>-0.33379440309199992</v>
      </c>
      <c r="F48" s="4">
        <f t="shared" si="3"/>
        <v>-0.47324380752051276</v>
      </c>
      <c r="I48" s="5">
        <f t="shared" si="2"/>
        <v>0.33379440309199992</v>
      </c>
      <c r="J48" s="4">
        <f t="shared" si="2"/>
        <v>0.47324380752051276</v>
      </c>
    </row>
    <row r="49" spans="4:10" x14ac:dyDescent="0.3">
      <c r="D49" t="s">
        <v>27</v>
      </c>
      <c r="E49" s="5">
        <f t="shared" si="3"/>
        <v>-0.22963437371123163</v>
      </c>
      <c r="F49" s="4">
        <f t="shared" si="3"/>
        <v>1.1574848351376641</v>
      </c>
      <c r="I49" s="5">
        <f t="shared" si="2"/>
        <v>0.22963437371123163</v>
      </c>
      <c r="J49" s="4">
        <f t="shared" si="2"/>
        <v>1.1574848351376641</v>
      </c>
    </row>
    <row r="50" spans="4:10" x14ac:dyDescent="0.3">
      <c r="D50" t="s">
        <v>28</v>
      </c>
      <c r="E50" s="5">
        <f t="shared" si="3"/>
        <v>0.33032983033734453</v>
      </c>
      <c r="F50" s="4">
        <f t="shared" si="3"/>
        <v>0.31862907059710288</v>
      </c>
      <c r="I50" s="5">
        <f t="shared" si="2"/>
        <v>0.33032983033734453</v>
      </c>
      <c r="J50" s="4">
        <f t="shared" si="2"/>
        <v>0.31862907059710288</v>
      </c>
    </row>
    <row r="51" spans="4:10" x14ac:dyDescent="0.3">
      <c r="D51" t="s">
        <v>29</v>
      </c>
      <c r="E51" s="5">
        <f t="shared" si="3"/>
        <v>-0.46647107681150146</v>
      </c>
      <c r="F51" s="4">
        <f t="shared" si="3"/>
        <v>1.1260117523298021</v>
      </c>
      <c r="I51" s="5">
        <f t="shared" si="2"/>
        <v>0.46647107681150146</v>
      </c>
      <c r="J51" s="4">
        <f t="shared" si="2"/>
        <v>1.1260117523298021</v>
      </c>
    </row>
    <row r="52" spans="4:10" x14ac:dyDescent="0.3">
      <c r="D52" t="s">
        <v>30</v>
      </c>
      <c r="E52" s="5">
        <f t="shared" si="3"/>
        <v>-0.10594607671459144</v>
      </c>
      <c r="F52" s="4">
        <f t="shared" si="3"/>
        <v>1.8241032387876599</v>
      </c>
      <c r="I52" s="5">
        <f t="shared" si="2"/>
        <v>0.10594607671459144</v>
      </c>
      <c r="J52" s="4">
        <f t="shared" si="2"/>
        <v>1.8241032387876599</v>
      </c>
    </row>
    <row r="53" spans="4:10" x14ac:dyDescent="0.3">
      <c r="D53" t="s">
        <v>31</v>
      </c>
      <c r="E53" s="5">
        <f>E28-B28</f>
        <v>-7.0002864092977291E-2</v>
      </c>
      <c r="F53" s="4">
        <f>F28-C28</f>
        <v>-1.6280967330989284</v>
      </c>
      <c r="I53" s="5">
        <f t="shared" si="2"/>
        <v>7.0002864092977291E-2</v>
      </c>
      <c r="J53" s="4">
        <f t="shared" si="2"/>
        <v>1.6280967330989284</v>
      </c>
    </row>
    <row r="54" spans="4:10" x14ac:dyDescent="0.3">
      <c r="D54" t="s">
        <v>32</v>
      </c>
      <c r="E54" s="5">
        <f t="shared" ref="E54:F55" si="4">E29-B29</f>
        <v>-0.269390618934505</v>
      </c>
      <c r="F54" s="4">
        <f t="shared" si="4"/>
        <v>1.06060943059423</v>
      </c>
      <c r="I54" s="5">
        <f t="shared" si="2"/>
        <v>0.269390618934505</v>
      </c>
      <c r="J54" s="4">
        <f t="shared" si="2"/>
        <v>1.06060943059423</v>
      </c>
    </row>
    <row r="55" spans="4:10" x14ac:dyDescent="0.3">
      <c r="D55" t="s">
        <v>33</v>
      </c>
      <c r="E55" s="5">
        <f t="shared" si="4"/>
        <v>-0.26406378115555285</v>
      </c>
      <c r="F55" s="4">
        <f t="shared" si="4"/>
        <v>2.4933954248805463</v>
      </c>
      <c r="I55" s="5">
        <f t="shared" si="2"/>
        <v>0.26406378115555285</v>
      </c>
      <c r="J55" s="4">
        <f t="shared" si="2"/>
        <v>2.4933954248805463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-0.10587346290177625</v>
      </c>
      <c r="F57" s="5">
        <f>AVERAGE(F38:F55)</f>
        <v>1.0616311633498023</v>
      </c>
      <c r="H57" t="s">
        <v>54</v>
      </c>
      <c r="I57" s="5">
        <f>AVERAGE(I37:I55)</f>
        <v>0.21467011012972159</v>
      </c>
      <c r="J57" s="5">
        <f>AVERAGE(J38:J55)</f>
        <v>1.2951134456408513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0.55421174039542065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1.3681000260055116</v>
      </c>
      <c r="J65" s="4">
        <f>ABS((C13-F13)/C13)*100</f>
        <v>29.516444911035144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0.36494361414570953</v>
      </c>
      <c r="J66" s="4">
        <f>ABS((C14-F14)/C14)*100</f>
        <v>26.889293407262731</v>
      </c>
    </row>
    <row r="67" spans="4:10" x14ac:dyDescent="0.3">
      <c r="E67" s="5"/>
      <c r="F67" s="5"/>
      <c r="H67" t="s">
        <v>18</v>
      </c>
      <c r="I67" s="4">
        <f t="shared" ref="I67:J82" si="5">ABS((B15-E15)/B15)*100</f>
        <v>0.29061591163757533</v>
      </c>
      <c r="J67" s="4">
        <f t="shared" si="5"/>
        <v>26.348665980384645</v>
      </c>
    </row>
    <row r="68" spans="4:10" x14ac:dyDescent="0.3">
      <c r="E68" s="5"/>
      <c r="F68" s="5"/>
      <c r="H68" t="s">
        <v>20</v>
      </c>
      <c r="I68" s="4">
        <f t="shared" si="5"/>
        <v>1.9189341236504318</v>
      </c>
      <c r="J68" s="4">
        <f t="shared" si="5"/>
        <v>6.7381174569214775</v>
      </c>
    </row>
    <row r="69" spans="4:10" x14ac:dyDescent="0.3">
      <c r="E69" s="5"/>
      <c r="F69" s="5"/>
      <c r="H69" t="s">
        <v>19</v>
      </c>
      <c r="I69" s="4">
        <f t="shared" si="5"/>
        <v>1.6248119337896618</v>
      </c>
      <c r="J69" s="4">
        <f t="shared" si="5"/>
        <v>25.911240914834092</v>
      </c>
    </row>
    <row r="70" spans="4:10" x14ac:dyDescent="0.3">
      <c r="E70" s="5"/>
      <c r="F70" s="5"/>
      <c r="H70" t="s">
        <v>21</v>
      </c>
      <c r="I70" s="4">
        <f t="shared" si="5"/>
        <v>0.68098498111553973</v>
      </c>
      <c r="J70" s="4">
        <f t="shared" si="5"/>
        <v>0.36654675206456</v>
      </c>
    </row>
    <row r="71" spans="4:10" x14ac:dyDescent="0.3">
      <c r="H71" t="s">
        <v>22</v>
      </c>
      <c r="I71" s="4">
        <f t="shared" si="5"/>
        <v>1.5330119976362215</v>
      </c>
      <c r="J71" s="4">
        <f t="shared" si="5"/>
        <v>16.267164845133379</v>
      </c>
    </row>
    <row r="72" spans="4:10" x14ac:dyDescent="0.3">
      <c r="E72" s="5"/>
      <c r="F72" s="5"/>
      <c r="H72" t="s">
        <v>23</v>
      </c>
      <c r="I72" s="4">
        <f t="shared" si="5"/>
        <v>1.4436122250822658</v>
      </c>
      <c r="J72" s="4">
        <f t="shared" si="5"/>
        <v>5.706443479931786</v>
      </c>
    </row>
    <row r="73" spans="4:10" x14ac:dyDescent="0.3">
      <c r="H73" t="s">
        <v>24</v>
      </c>
      <c r="I73" s="4">
        <f t="shared" si="5"/>
        <v>0.68106951042509489</v>
      </c>
      <c r="J73" s="4">
        <f t="shared" si="5"/>
        <v>41.739455922079884</v>
      </c>
    </row>
    <row r="74" spans="4:10" x14ac:dyDescent="0.3">
      <c r="H74" t="s">
        <v>25</v>
      </c>
      <c r="I74" s="4">
        <f t="shared" si="5"/>
        <v>0.83760731459579363</v>
      </c>
      <c r="J74" s="4">
        <f t="shared" si="5"/>
        <v>10.819634835801697</v>
      </c>
    </row>
    <row r="75" spans="4:10" x14ac:dyDescent="0.3">
      <c r="H75" t="s">
        <v>26</v>
      </c>
      <c r="I75" s="4">
        <f t="shared" si="5"/>
        <v>2.173140645130208</v>
      </c>
      <c r="J75" s="4">
        <f t="shared" si="5"/>
        <v>3.2864153300035608</v>
      </c>
    </row>
    <row r="76" spans="4:10" x14ac:dyDescent="0.3">
      <c r="H76" t="s">
        <v>27</v>
      </c>
      <c r="I76" s="4">
        <f t="shared" si="5"/>
        <v>1.4122655209792843</v>
      </c>
      <c r="J76" s="4">
        <f t="shared" si="5"/>
        <v>11.46024589245212</v>
      </c>
    </row>
    <row r="77" spans="4:10" x14ac:dyDescent="0.3">
      <c r="H77" t="s">
        <v>28</v>
      </c>
      <c r="I77" s="4">
        <f t="shared" si="5"/>
        <v>2.3262664108263698</v>
      </c>
      <c r="J77" s="4">
        <f t="shared" si="5"/>
        <v>2.2922954719216033</v>
      </c>
    </row>
    <row r="78" spans="4:10" x14ac:dyDescent="0.3">
      <c r="H78" t="s">
        <v>29</v>
      </c>
      <c r="I78" s="4">
        <f t="shared" si="5"/>
        <v>2.6206240270309067</v>
      </c>
      <c r="J78" s="4">
        <f t="shared" si="5"/>
        <v>13.73185063816832</v>
      </c>
    </row>
    <row r="79" spans="4:10" x14ac:dyDescent="0.3">
      <c r="H79" t="s">
        <v>30</v>
      </c>
      <c r="I79" s="4">
        <f t="shared" si="5"/>
        <v>0.58957193497268467</v>
      </c>
      <c r="J79" s="4">
        <f t="shared" si="5"/>
        <v>26.825047629230291</v>
      </c>
    </row>
    <row r="80" spans="4:10" x14ac:dyDescent="0.3">
      <c r="H80" t="s">
        <v>31</v>
      </c>
      <c r="I80" s="4">
        <f t="shared" si="5"/>
        <v>0.36102560130467914</v>
      </c>
      <c r="J80" s="4">
        <f t="shared" si="5"/>
        <v>18.713755552861247</v>
      </c>
    </row>
    <row r="81" spans="8:10" x14ac:dyDescent="0.3">
      <c r="H81" t="s">
        <v>32</v>
      </c>
      <c r="I81" s="4">
        <f t="shared" si="5"/>
        <v>1.6316815198940338</v>
      </c>
      <c r="J81" s="4">
        <f t="shared" si="5"/>
        <v>10.198167601867596</v>
      </c>
    </row>
    <row r="82" spans="8:10" x14ac:dyDescent="0.3">
      <c r="H82" t="s">
        <v>33</v>
      </c>
      <c r="I82" s="4">
        <f t="shared" si="5"/>
        <v>1.5690064239783297</v>
      </c>
      <c r="J82" s="4">
        <f t="shared" si="5"/>
        <v>27.1021241834842</v>
      </c>
    </row>
    <row r="84" spans="8:10" x14ac:dyDescent="0.3">
      <c r="H84" t="s">
        <v>77</v>
      </c>
      <c r="I84" s="4">
        <f>AVERAGE(I64:I82)</f>
        <v>1.2621834453997749</v>
      </c>
      <c r="J84" s="4">
        <f>AVERAGE(J65:J82)</f>
        <v>16.884050600302128</v>
      </c>
    </row>
  </sheetData>
  <hyperlinks>
    <hyperlink ref="G1" location="Overview!A1" display="Overview!A1" xr:uid="{16E7D4E3-F1C7-46F1-8DE0-4F97A0A0F55E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B3772-06BB-4930-918D-1D1A6657FB63}">
  <dimension ref="A1:L84"/>
  <sheetViews>
    <sheetView workbookViewId="0">
      <selection activeCell="F1" sqref="F1: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1</v>
      </c>
      <c r="G4" s="7" t="s">
        <v>70</v>
      </c>
      <c r="H4" s="7"/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27.136173524854616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2984.9455349999998</v>
      </c>
      <c r="L12">
        <v>-2931.8268159858699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24.661209486777953</v>
      </c>
      <c r="F13" s="4">
        <f t="shared" si="1"/>
        <v>5.1969725549885739</v>
      </c>
      <c r="H13" t="s">
        <v>35</v>
      </c>
      <c r="I13">
        <v>32</v>
      </c>
      <c r="J13" t="s">
        <v>38</v>
      </c>
      <c r="K13">
        <v>1297.5843709999999</v>
      </c>
      <c r="L13">
        <v>-1158.1892277611601</v>
      </c>
    </row>
    <row r="14" spans="1:12" x14ac:dyDescent="0.3">
      <c r="A14" s="3" t="s">
        <v>93</v>
      </c>
      <c r="B14">
        <v>22.61</v>
      </c>
      <c r="C14">
        <v>3.21</v>
      </c>
      <c r="E14" s="5">
        <f t="shared" si="0"/>
        <v>23.454910850605607</v>
      </c>
      <c r="F14" s="4">
        <f t="shared" si="1"/>
        <v>6.6450905709975689</v>
      </c>
      <c r="H14" t="s">
        <v>94</v>
      </c>
      <c r="I14">
        <v>96</v>
      </c>
      <c r="J14" t="s">
        <v>44</v>
      </c>
      <c r="K14">
        <v>4092.959492</v>
      </c>
      <c r="L14">
        <v>-3474.5147336144601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18.295270989529122</v>
      </c>
      <c r="F15" s="4">
        <f t="shared" si="1"/>
        <v>12.737144741345109</v>
      </c>
      <c r="H15" t="s">
        <v>34</v>
      </c>
      <c r="I15">
        <v>48</v>
      </c>
      <c r="J15" t="s">
        <v>37</v>
      </c>
      <c r="K15">
        <v>2623.6288070000001</v>
      </c>
      <c r="L15">
        <v>-1737.1459904385899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17.61501477507365</v>
      </c>
      <c r="F16" s="4">
        <f t="shared" si="1"/>
        <v>16.376357033711798</v>
      </c>
      <c r="H16" t="s">
        <v>39</v>
      </c>
      <c r="I16">
        <v>80</v>
      </c>
      <c r="J16" t="s">
        <v>38</v>
      </c>
      <c r="K16">
        <v>4541.5800680000002</v>
      </c>
      <c r="L16">
        <v>-2895.1324291710898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15.467101410410732</v>
      </c>
      <c r="F17" s="4">
        <f t="shared" si="1"/>
        <v>16.499583243464642</v>
      </c>
      <c r="H17" t="s">
        <v>40</v>
      </c>
      <c r="I17">
        <v>64</v>
      </c>
      <c r="J17" t="s">
        <v>38</v>
      </c>
      <c r="K17">
        <v>4137.8147269999999</v>
      </c>
      <c r="L17">
        <v>-2316.1029395361002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18.682925411407034</v>
      </c>
      <c r="F18" s="4">
        <f t="shared" si="1"/>
        <v>12.578255245035431</v>
      </c>
      <c r="H18" t="s">
        <v>41</v>
      </c>
      <c r="I18">
        <v>96</v>
      </c>
      <c r="J18" t="s">
        <v>42</v>
      </c>
      <c r="K18">
        <v>5138.3815910000003</v>
      </c>
      <c r="L18">
        <v>-3474.29779058754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15.142007239175786</v>
      </c>
      <c r="F19" s="4">
        <f t="shared" si="1"/>
        <v>18.636268527682226</v>
      </c>
      <c r="H19" t="s">
        <v>40</v>
      </c>
      <c r="I19">
        <v>36</v>
      </c>
      <c r="J19" t="s">
        <v>37</v>
      </c>
      <c r="K19">
        <v>2377.4919289999998</v>
      </c>
      <c r="L19">
        <v>-1302.7786059514899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13.309592562955762</v>
      </c>
      <c r="F20" s="4">
        <f t="shared" si="1"/>
        <v>18.903514564675813</v>
      </c>
      <c r="H20" t="s">
        <v>40</v>
      </c>
      <c r="I20">
        <v>192</v>
      </c>
      <c r="J20" t="s">
        <v>43</v>
      </c>
      <c r="K20">
        <v>14425.685767000001</v>
      </c>
      <c r="L20">
        <v>-6948.1330216547403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18.607378696788722</v>
      </c>
      <c r="F21" s="4">
        <f t="shared" si="1"/>
        <v>13.742573428997456</v>
      </c>
      <c r="H21" t="s">
        <v>34</v>
      </c>
      <c r="I21">
        <v>72</v>
      </c>
      <c r="J21" t="s">
        <v>42</v>
      </c>
      <c r="K21">
        <v>3869.432722</v>
      </c>
      <c r="L21">
        <v>-2605.69141343191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16.928824718100309</v>
      </c>
      <c r="F22" s="4">
        <f t="shared" si="1"/>
        <v>15.13116450943884</v>
      </c>
      <c r="H22" t="s">
        <v>34</v>
      </c>
      <c r="I22">
        <v>64</v>
      </c>
      <c r="J22" t="s">
        <v>44</v>
      </c>
      <c r="K22">
        <v>3780.5341520000002</v>
      </c>
      <c r="L22">
        <v>-2316.1362965407302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15.084019872657873</v>
      </c>
      <c r="F23" s="4">
        <f t="shared" si="1"/>
        <v>18.737320489007121</v>
      </c>
      <c r="H23" t="s">
        <v>40</v>
      </c>
      <c r="I23">
        <v>64</v>
      </c>
      <c r="J23" t="s">
        <v>38</v>
      </c>
      <c r="K23">
        <v>4242.9008009999998</v>
      </c>
      <c r="L23">
        <v>-2316.0483917505398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16.241951874292617</v>
      </c>
      <c r="F24" s="4">
        <f t="shared" si="1"/>
        <v>16.193079424817352</v>
      </c>
      <c r="H24" t="s">
        <v>45</v>
      </c>
      <c r="I24">
        <v>128</v>
      </c>
      <c r="J24" t="s">
        <v>42</v>
      </c>
      <c r="K24">
        <v>7880.8262080000004</v>
      </c>
      <c r="L24">
        <v>-4632.2208219388003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14.557884599817479</v>
      </c>
      <c r="F25" s="4">
        <f t="shared" si="1"/>
        <v>18.929614629484504</v>
      </c>
      <c r="H25" t="s">
        <v>40</v>
      </c>
      <c r="I25">
        <v>34</v>
      </c>
      <c r="J25" t="s">
        <v>37</v>
      </c>
      <c r="K25">
        <v>2335.5041569999999</v>
      </c>
      <c r="L25">
        <v>-1230.3982179243601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18.137824459193155</v>
      </c>
      <c r="F26" s="4">
        <f t="shared" si="1"/>
        <v>13.284163593296324</v>
      </c>
      <c r="H26" t="s">
        <v>40</v>
      </c>
      <c r="I26">
        <v>96</v>
      </c>
      <c r="J26" t="s">
        <v>38</v>
      </c>
      <c r="K26">
        <v>5292.8067650000003</v>
      </c>
      <c r="L26">
        <v>-3474.2719794222999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18.18633845135038</v>
      </c>
      <c r="F27" s="4">
        <f t="shared" si="1"/>
        <v>12.690271583623803</v>
      </c>
      <c r="H27" t="s">
        <v>40</v>
      </c>
      <c r="I27">
        <v>96</v>
      </c>
      <c r="J27" t="s">
        <v>44</v>
      </c>
      <c r="K27">
        <v>5278.6876400000001</v>
      </c>
      <c r="L27">
        <v>-3474.2936947693902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19.840013072792463</v>
      </c>
      <c r="F28" s="4">
        <f t="shared" si="1"/>
        <v>10.305640452026632</v>
      </c>
      <c r="H28" t="s">
        <v>41</v>
      </c>
      <c r="I28">
        <v>168</v>
      </c>
      <c r="J28" t="s">
        <v>44</v>
      </c>
      <c r="K28">
        <v>8467.7363559999994</v>
      </c>
      <c r="L28">
        <v>-6080.1665532036604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16.073027744408176</v>
      </c>
      <c r="F29" s="4">
        <f t="shared" si="1"/>
        <v>16.624460142102365</v>
      </c>
      <c r="H29" t="s">
        <v>40</v>
      </c>
      <c r="I29">
        <v>72</v>
      </c>
      <c r="J29" t="s">
        <v>37</v>
      </c>
      <c r="K29">
        <v>4479.5542660000001</v>
      </c>
      <c r="L29">
        <v>-2605.6123824348201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16.924471159383678</v>
      </c>
      <c r="F30" s="4">
        <f t="shared" si="1"/>
        <v>16.416394772191062</v>
      </c>
      <c r="H30" t="s">
        <v>40</v>
      </c>
      <c r="I30">
        <v>64</v>
      </c>
      <c r="J30" t="s">
        <v>44</v>
      </c>
      <c r="K30">
        <v>3781.5066360000001</v>
      </c>
      <c r="L30">
        <v>-2316.1049673643902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0.61617352485461652</v>
      </c>
      <c r="F37" s="5"/>
      <c r="I37" s="5">
        <f t="shared" ref="I37:J55" si="2">ABS(E37)</f>
        <v>0.61617352485461652</v>
      </c>
      <c r="J37" s="5"/>
    </row>
    <row r="38" spans="4:10" x14ac:dyDescent="0.3">
      <c r="D38" s="3" t="s">
        <v>11</v>
      </c>
      <c r="E38" s="5">
        <f>E13-B13</f>
        <v>1.2912094867779516</v>
      </c>
      <c r="F38" s="4">
        <f>F13-C13</f>
        <v>2.3969725549885741</v>
      </c>
      <c r="I38" s="5">
        <f t="shared" si="2"/>
        <v>1.2912094867779516</v>
      </c>
      <c r="J38" s="4">
        <f t="shared" si="2"/>
        <v>2.3969725549885741</v>
      </c>
    </row>
    <row r="39" spans="4:10" x14ac:dyDescent="0.3">
      <c r="D39" s="3" t="s">
        <v>93</v>
      </c>
      <c r="E39" s="5">
        <f>E14-B14</f>
        <v>0.84491085060560778</v>
      </c>
      <c r="F39" s="4">
        <f>F14-C14</f>
        <v>3.435090570997569</v>
      </c>
      <c r="I39" s="5">
        <f t="shared" ref="I39" si="3">ABS(E39)</f>
        <v>0.84491085060560778</v>
      </c>
      <c r="J39" s="4">
        <f t="shared" ref="J39" si="4">ABS(F39)</f>
        <v>3.435090570997569</v>
      </c>
    </row>
    <row r="40" spans="4:10" x14ac:dyDescent="0.3">
      <c r="D40" t="s">
        <v>18</v>
      </c>
      <c r="E40" s="5">
        <f t="shared" ref="E40:F52" si="5">E15-B15</f>
        <v>0.49527098952912141</v>
      </c>
      <c r="F40" s="4">
        <f t="shared" si="5"/>
        <v>5.5371447413451085</v>
      </c>
      <c r="I40" s="5">
        <f t="shared" si="2"/>
        <v>0.49527098952912141</v>
      </c>
      <c r="J40" s="4">
        <f t="shared" si="2"/>
        <v>5.5371447413451085</v>
      </c>
    </row>
    <row r="41" spans="4:10" x14ac:dyDescent="0.3">
      <c r="D41" t="s">
        <v>20</v>
      </c>
      <c r="E41" s="5">
        <f t="shared" si="5"/>
        <v>0.32501477507365095</v>
      </c>
      <c r="F41" s="4">
        <f t="shared" si="5"/>
        <v>5.4763570337117979</v>
      </c>
      <c r="I41" s="5">
        <f t="shared" si="2"/>
        <v>0.32501477507365095</v>
      </c>
      <c r="J41" s="4">
        <f t="shared" si="2"/>
        <v>5.4763570337117979</v>
      </c>
    </row>
    <row r="42" spans="4:10" x14ac:dyDescent="0.3">
      <c r="D42" t="s">
        <v>19</v>
      </c>
      <c r="E42" s="5">
        <f t="shared" si="5"/>
        <v>-0.13289858958926715</v>
      </c>
      <c r="F42" s="4">
        <f t="shared" si="5"/>
        <v>7.199583243464641</v>
      </c>
      <c r="I42" s="5">
        <f t="shared" si="2"/>
        <v>0.13289858958926715</v>
      </c>
      <c r="J42" s="4">
        <f t="shared" si="2"/>
        <v>7.199583243464641</v>
      </c>
    </row>
    <row r="43" spans="4:10" x14ac:dyDescent="0.3">
      <c r="D43" t="s">
        <v>21</v>
      </c>
      <c r="E43" s="5">
        <f t="shared" si="5"/>
        <v>0.40292541140703264</v>
      </c>
      <c r="F43" s="4">
        <f t="shared" si="5"/>
        <v>3.7782552450354299</v>
      </c>
      <c r="I43" s="5">
        <f t="shared" si="2"/>
        <v>0.40292541140703264</v>
      </c>
      <c r="J43" s="4">
        <f t="shared" si="2"/>
        <v>3.7782552450354299</v>
      </c>
    </row>
    <row r="44" spans="4:10" x14ac:dyDescent="0.3">
      <c r="D44" t="s">
        <v>22</v>
      </c>
      <c r="E44" s="5">
        <f t="shared" si="5"/>
        <v>-0.25799276082421407</v>
      </c>
      <c r="F44" s="4">
        <f t="shared" si="5"/>
        <v>7.2362685276822258</v>
      </c>
      <c r="I44" s="5">
        <f t="shared" si="2"/>
        <v>0.25799276082421407</v>
      </c>
      <c r="J44" s="4">
        <f t="shared" si="2"/>
        <v>7.2362685276822258</v>
      </c>
    </row>
    <row r="45" spans="4:10" x14ac:dyDescent="0.3">
      <c r="D45" t="s">
        <v>23</v>
      </c>
      <c r="E45" s="5">
        <f t="shared" si="5"/>
        <v>-0.14040743704423697</v>
      </c>
      <c r="F45" s="4">
        <f t="shared" si="5"/>
        <v>5.3035145646758135</v>
      </c>
      <c r="I45" s="5">
        <f t="shared" si="2"/>
        <v>0.14040743704423697</v>
      </c>
      <c r="J45" s="4">
        <f t="shared" si="2"/>
        <v>5.3035145646758135</v>
      </c>
    </row>
    <row r="46" spans="4:10" x14ac:dyDescent="0.3">
      <c r="D46" t="s">
        <v>24</v>
      </c>
      <c r="E46" s="5">
        <f t="shared" si="5"/>
        <v>0.17737869678872187</v>
      </c>
      <c r="F46" s="4">
        <f t="shared" si="5"/>
        <v>7.1425734289974567</v>
      </c>
      <c r="I46" s="5">
        <f t="shared" si="2"/>
        <v>0.17737869678872187</v>
      </c>
      <c r="J46" s="4">
        <f t="shared" si="2"/>
        <v>7.1425734289974567</v>
      </c>
    </row>
    <row r="47" spans="4:10" x14ac:dyDescent="0.3">
      <c r="D47" t="s">
        <v>25</v>
      </c>
      <c r="E47" s="5">
        <f t="shared" si="5"/>
        <v>-0.10117528189969249</v>
      </c>
      <c r="F47" s="4">
        <f t="shared" si="5"/>
        <v>5.1311645094388396</v>
      </c>
      <c r="I47" s="5">
        <f t="shared" si="2"/>
        <v>0.10117528189969249</v>
      </c>
      <c r="J47" s="4">
        <f t="shared" si="2"/>
        <v>5.1311645094388396</v>
      </c>
    </row>
    <row r="48" spans="4:10" x14ac:dyDescent="0.3">
      <c r="D48" t="s">
        <v>26</v>
      </c>
      <c r="E48" s="5">
        <f t="shared" si="5"/>
        <v>-0.27598012734212674</v>
      </c>
      <c r="F48" s="4">
        <f t="shared" si="5"/>
        <v>4.3373204890071211</v>
      </c>
      <c r="I48" s="5">
        <f t="shared" si="2"/>
        <v>0.27598012734212674</v>
      </c>
      <c r="J48" s="4">
        <f t="shared" si="2"/>
        <v>4.3373204890071211</v>
      </c>
    </row>
    <row r="49" spans="4:10" x14ac:dyDescent="0.3">
      <c r="D49" t="s">
        <v>27</v>
      </c>
      <c r="E49" s="5">
        <f t="shared" si="5"/>
        <v>-1.8048125707384344E-2</v>
      </c>
      <c r="F49" s="4">
        <f t="shared" si="5"/>
        <v>6.0930794248173523</v>
      </c>
      <c r="I49" s="5">
        <f t="shared" si="2"/>
        <v>1.8048125707384344E-2</v>
      </c>
      <c r="J49" s="4">
        <f t="shared" si="2"/>
        <v>6.0930794248173523</v>
      </c>
    </row>
    <row r="50" spans="4:10" x14ac:dyDescent="0.3">
      <c r="D50" t="s">
        <v>28</v>
      </c>
      <c r="E50" s="5">
        <f t="shared" si="5"/>
        <v>0.35788459981747955</v>
      </c>
      <c r="F50" s="4">
        <f t="shared" si="5"/>
        <v>5.0296146294845041</v>
      </c>
      <c r="I50" s="5">
        <f t="shared" si="2"/>
        <v>0.35788459981747955</v>
      </c>
      <c r="J50" s="4">
        <f t="shared" si="2"/>
        <v>5.0296146294845041</v>
      </c>
    </row>
    <row r="51" spans="4:10" x14ac:dyDescent="0.3">
      <c r="D51" t="s">
        <v>29</v>
      </c>
      <c r="E51" s="5">
        <f t="shared" si="5"/>
        <v>0.33782445919315407</v>
      </c>
      <c r="F51" s="4">
        <f t="shared" si="5"/>
        <v>5.0841635932963243</v>
      </c>
      <c r="I51" s="5">
        <f t="shared" si="2"/>
        <v>0.33782445919315407</v>
      </c>
      <c r="J51" s="4">
        <f t="shared" si="2"/>
        <v>5.0841635932963243</v>
      </c>
    </row>
    <row r="52" spans="4:10" x14ac:dyDescent="0.3">
      <c r="D52" t="s">
        <v>30</v>
      </c>
      <c r="E52" s="5">
        <f t="shared" si="5"/>
        <v>0.21633845135038143</v>
      </c>
      <c r="F52" s="4">
        <f t="shared" si="5"/>
        <v>5.8902715836238029</v>
      </c>
      <c r="I52" s="5">
        <f t="shared" si="2"/>
        <v>0.21633845135038143</v>
      </c>
      <c r="J52" s="4">
        <f t="shared" si="2"/>
        <v>5.8902715836238029</v>
      </c>
    </row>
    <row r="53" spans="4:10" x14ac:dyDescent="0.3">
      <c r="D53" t="s">
        <v>31</v>
      </c>
      <c r="E53" s="5">
        <f>E28-B28</f>
        <v>0.45001307279246205</v>
      </c>
      <c r="F53" s="4">
        <f>F28-C28</f>
        <v>1.6056404520266323</v>
      </c>
      <c r="I53" s="5">
        <f t="shared" si="2"/>
        <v>0.45001307279246205</v>
      </c>
      <c r="J53" s="4">
        <f t="shared" si="2"/>
        <v>1.6056404520266323</v>
      </c>
    </row>
    <row r="54" spans="4:10" x14ac:dyDescent="0.3">
      <c r="D54" t="s">
        <v>32</v>
      </c>
      <c r="E54" s="5">
        <f t="shared" ref="E54:F55" si="6">E29-B29</f>
        <v>-0.43697225559182584</v>
      </c>
      <c r="F54" s="4">
        <f t="shared" si="6"/>
        <v>6.2244601421023642</v>
      </c>
      <c r="I54" s="5">
        <f t="shared" si="2"/>
        <v>0.43697225559182584</v>
      </c>
      <c r="J54" s="4">
        <f t="shared" si="2"/>
        <v>6.2244601421023642</v>
      </c>
    </row>
    <row r="55" spans="4:10" x14ac:dyDescent="0.3">
      <c r="D55" t="s">
        <v>33</v>
      </c>
      <c r="E55" s="5">
        <f t="shared" si="6"/>
        <v>9.4471159383680003E-2</v>
      </c>
      <c r="F55" s="4">
        <f t="shared" si="6"/>
        <v>7.2163947721910624</v>
      </c>
      <c r="I55" s="5">
        <f t="shared" si="2"/>
        <v>9.4471159383680003E-2</v>
      </c>
      <c r="J55" s="4">
        <f t="shared" si="2"/>
        <v>7.2163947721910624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0.223470573661848</v>
      </c>
      <c r="F57" s="5">
        <f>AVERAGE(F38:F55)</f>
        <v>5.2287705281603678</v>
      </c>
      <c r="H57" t="s">
        <v>54</v>
      </c>
      <c r="I57" s="5">
        <f>AVERAGE(I37:I55)</f>
        <v>0.36699421345118988</v>
      </c>
      <c r="J57" s="5">
        <f>AVERAGE(J38:J55)</f>
        <v>5.2287705281603678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2.3234295808997607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5.525072686255676</v>
      </c>
      <c r="J65" s="4">
        <f>ABS((C13-F13)/C13)*100</f>
        <v>85.606162678163372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3.7368900955577522</v>
      </c>
      <c r="J66" s="4">
        <f>ABS((C14-F14)/C14)*100</f>
        <v>107.01216732079655</v>
      </c>
    </row>
    <row r="67" spans="4:10" x14ac:dyDescent="0.3">
      <c r="E67" s="5"/>
      <c r="F67" s="5"/>
      <c r="H67" t="s">
        <v>18</v>
      </c>
      <c r="I67" s="4">
        <f t="shared" ref="I67:J81" si="7">ABS((B15-E15)/B15)*100</f>
        <v>2.782421289489446</v>
      </c>
      <c r="J67" s="4">
        <f t="shared" si="7"/>
        <v>76.904788074237615</v>
      </c>
    </row>
    <row r="68" spans="4:10" x14ac:dyDescent="0.3">
      <c r="E68" s="5"/>
      <c r="F68" s="5"/>
      <c r="H68" t="s">
        <v>20</v>
      </c>
      <c r="I68" s="4">
        <f t="shared" si="7"/>
        <v>1.8797847025659398</v>
      </c>
      <c r="J68" s="4">
        <f t="shared" si="7"/>
        <v>50.241807648732085</v>
      </c>
    </row>
    <row r="69" spans="4:10" x14ac:dyDescent="0.3">
      <c r="E69" s="5"/>
      <c r="F69" s="5"/>
      <c r="H69" t="s">
        <v>19</v>
      </c>
      <c r="I69" s="4">
        <f t="shared" si="7"/>
        <v>0.85191403582863556</v>
      </c>
      <c r="J69" s="4">
        <f t="shared" si="7"/>
        <v>77.414873585641303</v>
      </c>
    </row>
    <row r="70" spans="4:10" x14ac:dyDescent="0.3">
      <c r="E70" s="5"/>
      <c r="F70" s="5"/>
      <c r="H70" t="s">
        <v>21</v>
      </c>
      <c r="I70" s="4">
        <f t="shared" si="7"/>
        <v>2.2041871521172465</v>
      </c>
      <c r="J70" s="4">
        <f t="shared" si="7"/>
        <v>42.934718693584429</v>
      </c>
    </row>
    <row r="71" spans="4:10" x14ac:dyDescent="0.3">
      <c r="H71" t="s">
        <v>22</v>
      </c>
      <c r="I71" s="4">
        <f t="shared" si="7"/>
        <v>1.6752776676897019</v>
      </c>
      <c r="J71" s="4">
        <f t="shared" si="7"/>
        <v>63.476039716510748</v>
      </c>
    </row>
    <row r="72" spans="4:10" x14ac:dyDescent="0.3">
      <c r="E72" s="5"/>
      <c r="F72" s="5"/>
      <c r="H72" t="s">
        <v>23</v>
      </c>
      <c r="I72" s="4">
        <f t="shared" si="7"/>
        <v>1.0439214650129143</v>
      </c>
      <c r="J72" s="4">
        <f t="shared" si="7"/>
        <v>38.99643062261628</v>
      </c>
    </row>
    <row r="73" spans="4:10" x14ac:dyDescent="0.3">
      <c r="H73" t="s">
        <v>24</v>
      </c>
      <c r="I73" s="4">
        <f t="shared" si="7"/>
        <v>0.96244545191927233</v>
      </c>
      <c r="J73" s="4">
        <f t="shared" si="7"/>
        <v>108.22080953026449</v>
      </c>
    </row>
    <row r="74" spans="4:10" x14ac:dyDescent="0.3">
      <c r="H74" t="s">
        <v>25</v>
      </c>
      <c r="I74" s="4">
        <f t="shared" si="7"/>
        <v>0.5941003047545067</v>
      </c>
      <c r="J74" s="4">
        <f t="shared" si="7"/>
        <v>51.311645094388389</v>
      </c>
    </row>
    <row r="75" spans="4:10" x14ac:dyDescent="0.3">
      <c r="H75" t="s">
        <v>26</v>
      </c>
      <c r="I75" s="4">
        <f t="shared" si="7"/>
        <v>1.7967456207169712</v>
      </c>
      <c r="J75" s="4">
        <f t="shared" si="7"/>
        <v>30.120281173660562</v>
      </c>
    </row>
    <row r="76" spans="4:10" x14ac:dyDescent="0.3">
      <c r="H76" t="s">
        <v>27</v>
      </c>
      <c r="I76" s="4">
        <f t="shared" si="7"/>
        <v>0.11099708307124442</v>
      </c>
      <c r="J76" s="4">
        <f t="shared" si="7"/>
        <v>60.327519057597542</v>
      </c>
    </row>
    <row r="77" spans="4:10" x14ac:dyDescent="0.3">
      <c r="H77" t="s">
        <v>28</v>
      </c>
      <c r="I77" s="4">
        <f t="shared" si="7"/>
        <v>2.5203140832216873</v>
      </c>
      <c r="J77" s="4">
        <f t="shared" si="7"/>
        <v>36.184277909960457</v>
      </c>
    </row>
    <row r="78" spans="4:10" x14ac:dyDescent="0.3">
      <c r="H78" t="s">
        <v>29</v>
      </c>
      <c r="I78" s="4">
        <f t="shared" si="7"/>
        <v>1.8978902201862589</v>
      </c>
      <c r="J78" s="4">
        <f t="shared" si="7"/>
        <v>62.001995040199084</v>
      </c>
    </row>
    <row r="79" spans="4:10" x14ac:dyDescent="0.3">
      <c r="H79" t="s">
        <v>30</v>
      </c>
      <c r="I79" s="4">
        <f t="shared" si="7"/>
        <v>1.2038867632185946</v>
      </c>
      <c r="J79" s="4">
        <f t="shared" si="7"/>
        <v>86.621640935644166</v>
      </c>
    </row>
    <row r="80" spans="4:10" x14ac:dyDescent="0.3">
      <c r="H80" t="s">
        <v>31</v>
      </c>
      <c r="I80" s="4">
        <f t="shared" si="7"/>
        <v>2.3208513295124398</v>
      </c>
      <c r="J80" s="4">
        <f t="shared" si="7"/>
        <v>18.455637379616466</v>
      </c>
    </row>
    <row r="81" spans="8:10" x14ac:dyDescent="0.3">
      <c r="H81" t="s">
        <v>32</v>
      </c>
      <c r="I81" s="4">
        <f t="shared" si="7"/>
        <v>2.6467126322945234</v>
      </c>
      <c r="J81" s="4">
        <f t="shared" si="7"/>
        <v>59.850578289445814</v>
      </c>
    </row>
    <row r="82" spans="8:10" x14ac:dyDescent="0.3">
      <c r="H82" t="s">
        <v>33</v>
      </c>
      <c r="I82" s="4">
        <f t="shared" ref="I82:J82" si="8">ABS((B30-E30)/B30)*100</f>
        <v>0.56132596187569817</v>
      </c>
      <c r="J82" s="4">
        <f t="shared" si="8"/>
        <v>78.439073610772425</v>
      </c>
    </row>
    <row r="84" spans="8:10" x14ac:dyDescent="0.3">
      <c r="H84" t="s">
        <v>77</v>
      </c>
      <c r="I84" s="4">
        <f>AVERAGE(I64:I82)</f>
        <v>1.9283246382204349</v>
      </c>
      <c r="J84" s="4">
        <f>AVERAGE(J65:J82)</f>
        <v>63.006691464546215</v>
      </c>
    </row>
  </sheetData>
  <hyperlinks>
    <hyperlink ref="G1" location="Overview!A1" display="Overview!A1" xr:uid="{FD5D5B65-3BFA-4B34-A954-46270E5AD1AF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896E8-F3DF-43A2-93DE-B66D3B664FA4}">
  <dimension ref="A1:L84"/>
  <sheetViews>
    <sheetView workbookViewId="0">
      <selection activeCell="F1" sqref="F1: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1</v>
      </c>
      <c r="G4" s="7" t="s">
        <v>91</v>
      </c>
      <c r="H4" s="7"/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27.43044534191225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2952.9232569999999</v>
      </c>
      <c r="L12">
        <v>-2926.5425943976802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24.829793684720595</v>
      </c>
      <c r="F13" s="4">
        <f t="shared" si="1"/>
        <v>5.7355773998155231</v>
      </c>
      <c r="H13" t="s">
        <v>35</v>
      </c>
      <c r="I13">
        <v>32</v>
      </c>
      <c r="J13" t="s">
        <v>38</v>
      </c>
      <c r="K13">
        <v>1288.7743009999999</v>
      </c>
      <c r="L13">
        <v>-1156.09506944692</v>
      </c>
    </row>
    <row r="14" spans="1:12" x14ac:dyDescent="0.3">
      <c r="A14" s="3" t="s">
        <v>93</v>
      </c>
      <c r="B14">
        <v>22.61</v>
      </c>
      <c r="C14">
        <v>3.21</v>
      </c>
      <c r="E14" s="5">
        <f t="shared" si="0"/>
        <v>23.633131554969069</v>
      </c>
      <c r="F14" s="4">
        <f t="shared" si="1"/>
        <v>6.9194842195817934</v>
      </c>
      <c r="H14" t="s">
        <v>94</v>
      </c>
      <c r="I14">
        <v>96</v>
      </c>
      <c r="J14" t="s">
        <v>44</v>
      </c>
      <c r="K14">
        <v>4062.0939199999998</v>
      </c>
      <c r="L14">
        <v>-3468.2419194143299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18.256480090255291</v>
      </c>
      <c r="F15" s="4">
        <f t="shared" si="1"/>
        <v>12.456491114666544</v>
      </c>
      <c r="H15" t="s">
        <v>34</v>
      </c>
      <c r="I15">
        <v>48</v>
      </c>
      <c r="J15" t="s">
        <v>37</v>
      </c>
      <c r="K15">
        <v>2629.203426</v>
      </c>
      <c r="L15">
        <v>-1734.0197308434899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18.097079929425856</v>
      </c>
      <c r="F16" s="4">
        <f t="shared" si="1"/>
        <v>15.431950154782708</v>
      </c>
      <c r="H16" t="s">
        <v>39</v>
      </c>
      <c r="I16">
        <v>80</v>
      </c>
      <c r="J16" t="s">
        <v>38</v>
      </c>
      <c r="K16">
        <v>4420.6026780000002</v>
      </c>
      <c r="L16">
        <v>-2889.9422213346402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15.517698682378965</v>
      </c>
      <c r="F17" s="4">
        <f t="shared" si="1"/>
        <v>15.734164487817953</v>
      </c>
      <c r="H17" t="s">
        <v>40</v>
      </c>
      <c r="I17">
        <v>64</v>
      </c>
      <c r="J17" t="s">
        <v>38</v>
      </c>
      <c r="K17">
        <v>4124.3228980000004</v>
      </c>
      <c r="L17">
        <v>-2311.9464101962599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18.62051422063325</v>
      </c>
      <c r="F18" s="4">
        <f t="shared" si="1"/>
        <v>12.260923431370905</v>
      </c>
      <c r="H18" t="s">
        <v>41</v>
      </c>
      <c r="I18">
        <v>96</v>
      </c>
      <c r="J18" t="s">
        <v>42</v>
      </c>
      <c r="K18">
        <v>5155.6041290000003</v>
      </c>
      <c r="L18">
        <v>-3468.04661251584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15.071079354783983</v>
      </c>
      <c r="F19" s="4">
        <f t="shared" si="1"/>
        <v>17.480370577907639</v>
      </c>
      <c r="H19" t="s">
        <v>40</v>
      </c>
      <c r="I19">
        <v>36</v>
      </c>
      <c r="J19" t="s">
        <v>37</v>
      </c>
      <c r="K19">
        <v>2388.6809400000002</v>
      </c>
      <c r="L19">
        <v>-1300.44591232225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13.269320082958892</v>
      </c>
      <c r="F20" s="4">
        <f t="shared" si="1"/>
        <v>17.428009955641013</v>
      </c>
      <c r="H20" t="s">
        <v>40</v>
      </c>
      <c r="I20">
        <v>192</v>
      </c>
      <c r="J20" t="s">
        <v>43</v>
      </c>
      <c r="K20">
        <v>14469.467825</v>
      </c>
      <c r="L20">
        <v>-6935.7153614622302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18.563697209960466</v>
      </c>
      <c r="F21" s="4">
        <f t="shared" si="1"/>
        <v>13.476862015547034</v>
      </c>
      <c r="H21" t="s">
        <v>34</v>
      </c>
      <c r="I21">
        <v>72</v>
      </c>
      <c r="J21" t="s">
        <v>42</v>
      </c>
      <c r="K21">
        <v>3878.5377279999998</v>
      </c>
      <c r="L21">
        <v>-2601.0016142736699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17.237213254217284</v>
      </c>
      <c r="F22" s="4">
        <f t="shared" si="1"/>
        <v>14.172881167458357</v>
      </c>
      <c r="H22" t="s">
        <v>34</v>
      </c>
      <c r="I22">
        <v>64</v>
      </c>
      <c r="J22" t="s">
        <v>44</v>
      </c>
      <c r="K22">
        <v>3712.897152</v>
      </c>
      <c r="L22">
        <v>-2311.9844685285898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15.075489983740342</v>
      </c>
      <c r="F23" s="4">
        <f t="shared" si="1"/>
        <v>17.823821723701126</v>
      </c>
      <c r="H23" t="s">
        <v>40</v>
      </c>
      <c r="I23">
        <v>64</v>
      </c>
      <c r="J23" t="s">
        <v>38</v>
      </c>
      <c r="K23">
        <v>4245.3014839999996</v>
      </c>
      <c r="L23">
        <v>-2311.8954720554998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16.317928329097374</v>
      </c>
      <c r="F24" s="4">
        <f t="shared" si="1"/>
        <v>15.167695961757854</v>
      </c>
      <c r="H24" t="s">
        <v>45</v>
      </c>
      <c r="I24">
        <v>128</v>
      </c>
      <c r="J24" t="s">
        <v>42</v>
      </c>
      <c r="K24">
        <v>7844.1329939999996</v>
      </c>
      <c r="L24">
        <v>-4623.92043722175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14.607204921683573</v>
      </c>
      <c r="F25" s="4">
        <f t="shared" si="1"/>
        <v>17.574701339110835</v>
      </c>
      <c r="H25" t="s">
        <v>40</v>
      </c>
      <c r="I25">
        <v>34</v>
      </c>
      <c r="J25" t="s">
        <v>37</v>
      </c>
      <c r="K25">
        <v>2327.6184720000001</v>
      </c>
      <c r="L25">
        <v>-1228.19769561773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17.908094848017932</v>
      </c>
      <c r="F26" s="4">
        <f t="shared" si="1"/>
        <v>13.279983551160784</v>
      </c>
      <c r="H26" t="s">
        <v>40</v>
      </c>
      <c r="I26">
        <v>96</v>
      </c>
      <c r="J26" t="s">
        <v>38</v>
      </c>
      <c r="K26">
        <v>5360.7042410000004</v>
      </c>
      <c r="L26">
        <v>-3468.0093511217701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18.256144717703638</v>
      </c>
      <c r="F27" s="4">
        <f t="shared" si="1"/>
        <v>12.250193245193666</v>
      </c>
      <c r="H27" t="s">
        <v>40</v>
      </c>
      <c r="I27">
        <v>96</v>
      </c>
      <c r="J27" t="s">
        <v>44</v>
      </c>
      <c r="K27">
        <v>5258.5034509999996</v>
      </c>
      <c r="L27">
        <v>-3468.0470048594202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19.991337634406957</v>
      </c>
      <c r="F28" s="4">
        <f t="shared" si="1"/>
        <v>9.8735006120573257</v>
      </c>
      <c r="H28" t="s">
        <v>41</v>
      </c>
      <c r="I28">
        <v>168</v>
      </c>
      <c r="J28" t="s">
        <v>44</v>
      </c>
      <c r="K28">
        <v>8403.6397699999998</v>
      </c>
      <c r="L28">
        <v>-6069.2343378939704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16.384238765632801</v>
      </c>
      <c r="F29" s="4">
        <f t="shared" si="1"/>
        <v>15.740636272695443</v>
      </c>
      <c r="H29" t="s">
        <v>40</v>
      </c>
      <c r="I29">
        <v>72</v>
      </c>
      <c r="J29" t="s">
        <v>37</v>
      </c>
      <c r="K29">
        <v>4394.4672090000004</v>
      </c>
      <c r="L29">
        <v>-2600.9395339927501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16.970826544054738</v>
      </c>
      <c r="F30" s="4">
        <f t="shared" si="1"/>
        <v>15.454128613505748</v>
      </c>
      <c r="H30" t="s">
        <v>40</v>
      </c>
      <c r="I30">
        <v>64</v>
      </c>
      <c r="J30" t="s">
        <v>44</v>
      </c>
      <c r="K30">
        <v>3771.1775459999999</v>
      </c>
      <c r="L30">
        <v>-2311.95323643864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0.91044534191225068</v>
      </c>
      <c r="F37" s="5"/>
      <c r="I37" s="5">
        <f t="shared" ref="I37:J55" si="2">ABS(E37)</f>
        <v>0.91044534191225068</v>
      </c>
      <c r="J37" s="5"/>
    </row>
    <row r="38" spans="4:10" x14ac:dyDescent="0.3">
      <c r="D38" s="3" t="s">
        <v>11</v>
      </c>
      <c r="E38" s="5">
        <f>E13-B13</f>
        <v>1.4597936847205943</v>
      </c>
      <c r="F38" s="4">
        <f>F13-C13</f>
        <v>2.9355773998155232</v>
      </c>
      <c r="I38" s="5">
        <f t="shared" si="2"/>
        <v>1.4597936847205943</v>
      </c>
      <c r="J38" s="4">
        <f t="shared" si="2"/>
        <v>2.9355773998155232</v>
      </c>
    </row>
    <row r="39" spans="4:10" x14ac:dyDescent="0.3">
      <c r="D39" s="3" t="s">
        <v>93</v>
      </c>
      <c r="E39" s="5">
        <f>E14-B14</f>
        <v>1.0231315549690692</v>
      </c>
      <c r="F39" s="4">
        <f>F14-C14</f>
        <v>3.7094842195817934</v>
      </c>
      <c r="I39" s="5">
        <f t="shared" ref="I39" si="3">ABS(E39)</f>
        <v>1.0231315549690692</v>
      </c>
      <c r="J39" s="4">
        <f t="shared" ref="J39" si="4">ABS(F39)</f>
        <v>3.7094842195817934</v>
      </c>
    </row>
    <row r="40" spans="4:10" x14ac:dyDescent="0.3">
      <c r="D40" t="s">
        <v>18</v>
      </c>
      <c r="E40" s="5">
        <f t="shared" ref="E40:F52" si="5">E15-B15</f>
        <v>0.45648009025529035</v>
      </c>
      <c r="F40" s="4">
        <f t="shared" si="5"/>
        <v>5.2564911146665443</v>
      </c>
      <c r="I40" s="5">
        <f t="shared" si="2"/>
        <v>0.45648009025529035</v>
      </c>
      <c r="J40" s="4">
        <f t="shared" si="2"/>
        <v>5.2564911146665443</v>
      </c>
    </row>
    <row r="41" spans="4:10" x14ac:dyDescent="0.3">
      <c r="D41" t="s">
        <v>20</v>
      </c>
      <c r="E41" s="5">
        <f t="shared" si="5"/>
        <v>0.80707992942585705</v>
      </c>
      <c r="F41" s="4">
        <f t="shared" si="5"/>
        <v>4.5319501547827077</v>
      </c>
      <c r="I41" s="5">
        <f t="shared" si="2"/>
        <v>0.80707992942585705</v>
      </c>
      <c r="J41" s="4">
        <f t="shared" si="2"/>
        <v>4.5319501547827077</v>
      </c>
    </row>
    <row r="42" spans="4:10" x14ac:dyDescent="0.3">
      <c r="D42" t="s">
        <v>19</v>
      </c>
      <c r="E42" s="5">
        <f t="shared" si="5"/>
        <v>-8.2301317621034542E-2</v>
      </c>
      <c r="F42" s="4">
        <f t="shared" si="5"/>
        <v>6.4341644878179522</v>
      </c>
      <c r="I42" s="5">
        <f t="shared" si="2"/>
        <v>8.2301317621034542E-2</v>
      </c>
      <c r="J42" s="4">
        <f t="shared" si="2"/>
        <v>6.4341644878179522</v>
      </c>
    </row>
    <row r="43" spans="4:10" x14ac:dyDescent="0.3">
      <c r="D43" t="s">
        <v>21</v>
      </c>
      <c r="E43" s="5">
        <f t="shared" si="5"/>
        <v>0.34051422063324921</v>
      </c>
      <c r="F43" s="4">
        <f t="shared" si="5"/>
        <v>3.4609234313709045</v>
      </c>
      <c r="I43" s="5">
        <f t="shared" si="2"/>
        <v>0.34051422063324921</v>
      </c>
      <c r="J43" s="4">
        <f t="shared" si="2"/>
        <v>3.4609234313709045</v>
      </c>
    </row>
    <row r="44" spans="4:10" x14ac:dyDescent="0.3">
      <c r="D44" t="s">
        <v>22</v>
      </c>
      <c r="E44" s="5">
        <f t="shared" si="5"/>
        <v>-0.3289206452160176</v>
      </c>
      <c r="F44" s="4">
        <f t="shared" si="5"/>
        <v>6.0803705779076385</v>
      </c>
      <c r="I44" s="5">
        <f t="shared" si="2"/>
        <v>0.3289206452160176</v>
      </c>
      <c r="J44" s="4">
        <f t="shared" si="2"/>
        <v>6.0803705779076385</v>
      </c>
    </row>
    <row r="45" spans="4:10" x14ac:dyDescent="0.3">
      <c r="D45" t="s">
        <v>23</v>
      </c>
      <c r="E45" s="5">
        <f t="shared" si="5"/>
        <v>-0.18067991704110753</v>
      </c>
      <c r="F45" s="4">
        <f t="shared" si="5"/>
        <v>3.8280099556410132</v>
      </c>
      <c r="I45" s="5">
        <f t="shared" si="2"/>
        <v>0.18067991704110753</v>
      </c>
      <c r="J45" s="4">
        <f t="shared" si="2"/>
        <v>3.8280099556410132</v>
      </c>
    </row>
    <row r="46" spans="4:10" x14ac:dyDescent="0.3">
      <c r="D46" t="s">
        <v>24</v>
      </c>
      <c r="E46" s="5">
        <f t="shared" si="5"/>
        <v>0.13369720996046652</v>
      </c>
      <c r="F46" s="4">
        <f t="shared" si="5"/>
        <v>6.8768620155470348</v>
      </c>
      <c r="I46" s="5">
        <f t="shared" si="2"/>
        <v>0.13369720996046652</v>
      </c>
      <c r="J46" s="4">
        <f t="shared" si="2"/>
        <v>6.8768620155470348</v>
      </c>
    </row>
    <row r="47" spans="4:10" x14ac:dyDescent="0.3">
      <c r="D47" t="s">
        <v>25</v>
      </c>
      <c r="E47" s="5">
        <f t="shared" si="5"/>
        <v>0.20721325421728309</v>
      </c>
      <c r="F47" s="4">
        <f t="shared" si="5"/>
        <v>4.1728811674583568</v>
      </c>
      <c r="I47" s="5">
        <f t="shared" si="2"/>
        <v>0.20721325421728309</v>
      </c>
      <c r="J47" s="4">
        <f t="shared" si="2"/>
        <v>4.1728811674583568</v>
      </c>
    </row>
    <row r="48" spans="4:10" x14ac:dyDescent="0.3">
      <c r="D48" t="s">
        <v>26</v>
      </c>
      <c r="E48" s="5">
        <f t="shared" si="5"/>
        <v>-0.28451001625965766</v>
      </c>
      <c r="F48" s="4">
        <f t="shared" si="5"/>
        <v>3.4238217237011259</v>
      </c>
      <c r="I48" s="5">
        <f t="shared" si="2"/>
        <v>0.28451001625965766</v>
      </c>
      <c r="J48" s="4">
        <f t="shared" si="2"/>
        <v>3.4238217237011259</v>
      </c>
    </row>
    <row r="49" spans="4:10" x14ac:dyDescent="0.3">
      <c r="D49" t="s">
        <v>27</v>
      </c>
      <c r="E49" s="5">
        <f t="shared" si="5"/>
        <v>5.7928329097372E-2</v>
      </c>
      <c r="F49" s="4">
        <f t="shared" si="5"/>
        <v>5.0676959617578543</v>
      </c>
      <c r="I49" s="5">
        <f t="shared" si="2"/>
        <v>5.7928329097372E-2</v>
      </c>
      <c r="J49" s="4">
        <f t="shared" si="2"/>
        <v>5.0676959617578543</v>
      </c>
    </row>
    <row r="50" spans="4:10" x14ac:dyDescent="0.3">
      <c r="D50" t="s">
        <v>28</v>
      </c>
      <c r="E50" s="5">
        <f t="shared" si="5"/>
        <v>0.40720492168357403</v>
      </c>
      <c r="F50" s="4">
        <f t="shared" si="5"/>
        <v>3.6747013391108343</v>
      </c>
      <c r="I50" s="5">
        <f t="shared" si="2"/>
        <v>0.40720492168357403</v>
      </c>
      <c r="J50" s="4">
        <f t="shared" si="2"/>
        <v>3.6747013391108343</v>
      </c>
    </row>
    <row r="51" spans="4:10" x14ac:dyDescent="0.3">
      <c r="D51" t="s">
        <v>29</v>
      </c>
      <c r="E51" s="5">
        <f t="shared" si="5"/>
        <v>0.1080948480179309</v>
      </c>
      <c r="F51" s="4">
        <f t="shared" si="5"/>
        <v>5.0799835511607849</v>
      </c>
      <c r="I51" s="5">
        <f t="shared" si="2"/>
        <v>0.1080948480179309</v>
      </c>
      <c r="J51" s="4">
        <f t="shared" si="2"/>
        <v>5.0799835511607849</v>
      </c>
    </row>
    <row r="52" spans="4:10" x14ac:dyDescent="0.3">
      <c r="D52" t="s">
        <v>30</v>
      </c>
      <c r="E52" s="5">
        <f t="shared" si="5"/>
        <v>0.28614471770363892</v>
      </c>
      <c r="F52" s="4">
        <f t="shared" si="5"/>
        <v>5.4501932451936659</v>
      </c>
      <c r="I52" s="5">
        <f t="shared" si="2"/>
        <v>0.28614471770363892</v>
      </c>
      <c r="J52" s="4">
        <f t="shared" si="2"/>
        <v>5.4501932451936659</v>
      </c>
    </row>
    <row r="53" spans="4:10" x14ac:dyDescent="0.3">
      <c r="D53" t="s">
        <v>31</v>
      </c>
      <c r="E53" s="5">
        <f>E28-B28</f>
        <v>0.60133763440695631</v>
      </c>
      <c r="F53" s="4">
        <f>F28-C28</f>
        <v>1.1735006120573264</v>
      </c>
      <c r="I53" s="5">
        <f t="shared" si="2"/>
        <v>0.60133763440695631</v>
      </c>
      <c r="J53" s="4">
        <f t="shared" si="2"/>
        <v>1.1735006120573264</v>
      </c>
    </row>
    <row r="54" spans="4:10" x14ac:dyDescent="0.3">
      <c r="D54" t="s">
        <v>32</v>
      </c>
      <c r="E54" s="5">
        <f t="shared" ref="E54:F55" si="6">E29-B29</f>
        <v>-0.1257612343672001</v>
      </c>
      <c r="F54" s="4">
        <f t="shared" si="6"/>
        <v>5.3406362726954431</v>
      </c>
      <c r="I54" s="5">
        <f t="shared" si="2"/>
        <v>0.1257612343672001</v>
      </c>
      <c r="J54" s="4">
        <f t="shared" si="2"/>
        <v>5.3406362726954431</v>
      </c>
    </row>
    <row r="55" spans="4:10" x14ac:dyDescent="0.3">
      <c r="D55" t="s">
        <v>33</v>
      </c>
      <c r="E55" s="5">
        <f t="shared" si="6"/>
        <v>0.1408265440547396</v>
      </c>
      <c r="F55" s="4">
        <f t="shared" si="6"/>
        <v>6.254128613505749</v>
      </c>
      <c r="I55" s="5">
        <f t="shared" si="2"/>
        <v>0.1408265440547396</v>
      </c>
      <c r="J55" s="4">
        <f t="shared" si="2"/>
        <v>6.254128613505749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0.31251153423964501</v>
      </c>
      <c r="F57" s="5">
        <f>AVERAGE(F38:F55)</f>
        <v>4.5972986579873476</v>
      </c>
      <c r="H57" t="s">
        <v>54</v>
      </c>
      <c r="I57" s="5">
        <f>AVERAGE(I37:I55)</f>
        <v>0.41800344271385736</v>
      </c>
      <c r="J57" s="5">
        <f>AVERAGE(J38:J55)</f>
        <v>4.5972986579873476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3.4330518171653495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6.2464428101009597</v>
      </c>
      <c r="J65" s="4">
        <f>ABS((C13-F13)/C13)*100</f>
        <v>104.84204999341156</v>
      </c>
    </row>
    <row r="66" spans="4:10" x14ac:dyDescent="0.3">
      <c r="D66" s="3"/>
      <c r="E66" s="5"/>
      <c r="F66" s="5"/>
      <c r="H66" s="3" t="s">
        <v>93</v>
      </c>
      <c r="I66" s="4">
        <f t="shared" ref="I66:J66" si="7">ABS((B14-E14)/B14)*100</f>
        <v>4.5251285049494436</v>
      </c>
      <c r="J66" s="4">
        <f t="shared" si="7"/>
        <v>115.56025606173812</v>
      </c>
    </row>
    <row r="67" spans="4:10" x14ac:dyDescent="0.3">
      <c r="E67" s="5"/>
      <c r="F67" s="5"/>
      <c r="H67" t="s">
        <v>18</v>
      </c>
      <c r="I67" s="4">
        <f t="shared" ref="I67:J67" si="8">ABS((B15-E15)/B15)*100</f>
        <v>2.5644948890746648</v>
      </c>
      <c r="J67" s="4">
        <f t="shared" si="8"/>
        <v>73.006821037035337</v>
      </c>
    </row>
    <row r="68" spans="4:10" x14ac:dyDescent="0.3">
      <c r="E68" s="5"/>
      <c r="F68" s="5"/>
      <c r="H68" t="s">
        <v>20</v>
      </c>
      <c r="I68" s="4">
        <f t="shared" ref="I68:J81" si="9">ABS((B16-E16)/B16)*100</f>
        <v>4.6679001123531352</v>
      </c>
      <c r="J68" s="4">
        <f t="shared" si="9"/>
        <v>41.577524355804655</v>
      </c>
    </row>
    <row r="69" spans="4:10" x14ac:dyDescent="0.3">
      <c r="E69" s="5"/>
      <c r="F69" s="5"/>
      <c r="H69" t="s">
        <v>19</v>
      </c>
      <c r="I69" s="4">
        <f t="shared" si="9"/>
        <v>0.52757254885278559</v>
      </c>
      <c r="J69" s="4">
        <f t="shared" si="9"/>
        <v>69.184564385139268</v>
      </c>
    </row>
    <row r="70" spans="4:10" x14ac:dyDescent="0.3">
      <c r="E70" s="5"/>
      <c r="F70" s="5"/>
      <c r="H70" t="s">
        <v>21</v>
      </c>
      <c r="I70" s="4">
        <f t="shared" si="9"/>
        <v>1.8627692594816694</v>
      </c>
      <c r="J70" s="4">
        <f t="shared" si="9"/>
        <v>39.328675356487544</v>
      </c>
    </row>
    <row r="71" spans="4:10" x14ac:dyDescent="0.3">
      <c r="H71" t="s">
        <v>22</v>
      </c>
      <c r="I71" s="4">
        <f t="shared" si="9"/>
        <v>2.1358483455585562</v>
      </c>
      <c r="J71" s="4">
        <f t="shared" si="9"/>
        <v>53.336584016733667</v>
      </c>
    </row>
    <row r="72" spans="4:10" x14ac:dyDescent="0.3">
      <c r="E72" s="5"/>
      <c r="F72" s="5"/>
      <c r="H72" t="s">
        <v>23</v>
      </c>
      <c r="I72" s="4">
        <f t="shared" si="9"/>
        <v>1.3433451081123238</v>
      </c>
      <c r="J72" s="4">
        <f t="shared" si="9"/>
        <v>28.147132026772159</v>
      </c>
    </row>
    <row r="73" spans="4:10" x14ac:dyDescent="0.3">
      <c r="H73" t="s">
        <v>24</v>
      </c>
      <c r="I73" s="4">
        <f t="shared" si="9"/>
        <v>0.72543250114197788</v>
      </c>
      <c r="J73" s="4">
        <f t="shared" si="9"/>
        <v>104.19487902343994</v>
      </c>
    </row>
    <row r="74" spans="4:10" x14ac:dyDescent="0.3">
      <c r="H74" t="s">
        <v>25</v>
      </c>
      <c r="I74" s="4">
        <f t="shared" si="9"/>
        <v>1.2167542819570352</v>
      </c>
      <c r="J74" s="4">
        <f t="shared" si="9"/>
        <v>41.728811674583568</v>
      </c>
    </row>
    <row r="75" spans="4:10" x14ac:dyDescent="0.3">
      <c r="H75" t="s">
        <v>26</v>
      </c>
      <c r="I75" s="4">
        <f t="shared" si="9"/>
        <v>1.8522787516904795</v>
      </c>
      <c r="J75" s="4">
        <f t="shared" si="9"/>
        <v>23.776539747924485</v>
      </c>
    </row>
    <row r="76" spans="4:10" x14ac:dyDescent="0.3">
      <c r="H76" t="s">
        <v>27</v>
      </c>
      <c r="I76" s="4">
        <f t="shared" si="9"/>
        <v>0.35626278657670352</v>
      </c>
      <c r="J76" s="4">
        <f t="shared" si="9"/>
        <v>50.175207542156976</v>
      </c>
    </row>
    <row r="77" spans="4:10" x14ac:dyDescent="0.3">
      <c r="H77" t="s">
        <v>28</v>
      </c>
      <c r="I77" s="4">
        <f t="shared" si="9"/>
        <v>2.8676402935462959</v>
      </c>
      <c r="J77" s="4">
        <f t="shared" si="9"/>
        <v>26.436700281372911</v>
      </c>
    </row>
    <row r="78" spans="4:10" x14ac:dyDescent="0.3">
      <c r="H78" t="s">
        <v>29</v>
      </c>
      <c r="I78" s="4">
        <f t="shared" si="9"/>
        <v>0.6072744270670275</v>
      </c>
      <c r="J78" s="4">
        <f t="shared" si="9"/>
        <v>61.951018916594947</v>
      </c>
    </row>
    <row r="79" spans="4:10" x14ac:dyDescent="0.3">
      <c r="H79" t="s">
        <v>30</v>
      </c>
      <c r="I79" s="4">
        <f t="shared" si="9"/>
        <v>1.5923467874437336</v>
      </c>
      <c r="J79" s="4">
        <f t="shared" si="9"/>
        <v>80.149900664612744</v>
      </c>
    </row>
    <row r="80" spans="4:10" x14ac:dyDescent="0.3">
      <c r="H80" t="s">
        <v>31</v>
      </c>
      <c r="I80" s="4">
        <f t="shared" si="9"/>
        <v>3.1012771243267472</v>
      </c>
      <c r="J80" s="4">
        <f t="shared" si="9"/>
        <v>13.488512782268119</v>
      </c>
    </row>
    <row r="81" spans="8:10" x14ac:dyDescent="0.3">
      <c r="H81" t="s">
        <v>32</v>
      </c>
      <c r="I81" s="4">
        <f t="shared" si="9"/>
        <v>0.76172764607631793</v>
      </c>
      <c r="J81" s="4">
        <f t="shared" si="9"/>
        <v>51.352271852840794</v>
      </c>
    </row>
    <row r="82" spans="8:10" x14ac:dyDescent="0.3">
      <c r="H82" t="s">
        <v>33</v>
      </c>
      <c r="I82" s="4">
        <f t="shared" ref="I82:J82" si="10">ABS((B30-E30)/B30)*100</f>
        <v>0.83675902587486395</v>
      </c>
      <c r="J82" s="4">
        <f t="shared" si="10"/>
        <v>67.979658842453787</v>
      </c>
    </row>
    <row r="84" spans="8:10" x14ac:dyDescent="0.3">
      <c r="H84" t="s">
        <v>77</v>
      </c>
      <c r="I84" s="4">
        <f>AVERAGE(I64:I82)</f>
        <v>2.1697003695447403</v>
      </c>
      <c r="J84" s="4">
        <f>AVERAGE(J65:J82)</f>
        <v>58.123172697853938</v>
      </c>
    </row>
  </sheetData>
  <hyperlinks>
    <hyperlink ref="G1" location="Overview!A1" display="Overview!A1" xr:uid="{207E4670-F30A-453D-B61F-F63A733B259B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014AA-02BE-4EAC-959B-6F444288FF2E}">
  <dimension ref="A1:L84"/>
  <sheetViews>
    <sheetView workbookViewId="0">
      <selection activeCell="F1" sqref="F1: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1</v>
      </c>
      <c r="G4" s="7" t="s">
        <v>91</v>
      </c>
      <c r="H4" s="7"/>
    </row>
    <row r="5" spans="1:12" x14ac:dyDescent="0.3">
      <c r="G5" t="s">
        <v>103</v>
      </c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27.328838217644968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2963.9020639999999</v>
      </c>
      <c r="L12">
        <v>-2926.4757202241499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24.17360873597536</v>
      </c>
      <c r="F13" s="4">
        <f t="shared" si="1"/>
        <v>5.3870944114267436</v>
      </c>
      <c r="H13" t="s">
        <v>35</v>
      </c>
      <c r="I13">
        <v>32</v>
      </c>
      <c r="J13" t="s">
        <v>38</v>
      </c>
      <c r="K13">
        <v>1323.7576710000001</v>
      </c>
      <c r="L13">
        <v>-1156.0728973856999</v>
      </c>
    </row>
    <row r="14" spans="1:12" x14ac:dyDescent="0.3">
      <c r="A14" s="3" t="s">
        <v>93</v>
      </c>
      <c r="B14">
        <v>22.61</v>
      </c>
      <c r="C14">
        <v>3.21</v>
      </c>
      <c r="E14" s="5">
        <f t="shared" si="0"/>
        <v>23.427217967907772</v>
      </c>
      <c r="F14" s="4">
        <f t="shared" si="1"/>
        <v>6.394247370532919</v>
      </c>
      <c r="H14" t="s">
        <v>94</v>
      </c>
      <c r="I14">
        <v>96</v>
      </c>
      <c r="J14" t="s">
        <v>44</v>
      </c>
      <c r="K14">
        <v>4097.7977039999996</v>
      </c>
      <c r="L14">
        <v>-3468.1818661420598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18.221596320005581</v>
      </c>
      <c r="F15" s="4">
        <f t="shared" si="1"/>
        <v>11.284263437535179</v>
      </c>
      <c r="H15" t="s">
        <v>34</v>
      </c>
      <c r="I15">
        <v>48</v>
      </c>
      <c r="J15" t="s">
        <v>37</v>
      </c>
      <c r="K15">
        <v>2634.2368230000002</v>
      </c>
      <c r="L15">
        <v>-1734.001532646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18.072519681957758</v>
      </c>
      <c r="F16" s="4">
        <f t="shared" si="1"/>
        <v>14.114394963561997</v>
      </c>
      <c r="H16" t="s">
        <v>39</v>
      </c>
      <c r="I16">
        <v>80</v>
      </c>
      <c r="J16" t="s">
        <v>38</v>
      </c>
      <c r="K16">
        <v>4426.6102019999998</v>
      </c>
      <c r="L16">
        <v>-2889.9163191918701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15.509135132495318</v>
      </c>
      <c r="F17" s="4">
        <f t="shared" si="1"/>
        <v>14.323728248872548</v>
      </c>
      <c r="H17" t="s">
        <v>40</v>
      </c>
      <c r="I17">
        <v>64</v>
      </c>
      <c r="J17" t="s">
        <v>38</v>
      </c>
      <c r="K17">
        <v>4126.6001910000005</v>
      </c>
      <c r="L17">
        <v>-2311.9279525796201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18.551844667213409</v>
      </c>
      <c r="F18" s="4">
        <f t="shared" si="1"/>
        <v>11.151761700080213</v>
      </c>
      <c r="H18" t="s">
        <v>41</v>
      </c>
      <c r="I18">
        <v>96</v>
      </c>
      <c r="J18" t="s">
        <v>42</v>
      </c>
      <c r="K18">
        <v>5174.6875700000001</v>
      </c>
      <c r="L18">
        <v>-3468.00791014792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15.064559061149261</v>
      </c>
      <c r="F19" s="4">
        <f t="shared" si="1"/>
        <v>15.891956573376492</v>
      </c>
      <c r="H19" t="s">
        <v>40</v>
      </c>
      <c r="I19">
        <v>36</v>
      </c>
      <c r="J19" t="s">
        <v>37</v>
      </c>
      <c r="K19">
        <v>2389.714817</v>
      </c>
      <c r="L19">
        <v>-1300.4379702864501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13.261511820880534</v>
      </c>
      <c r="F20" s="4">
        <f t="shared" si="1"/>
        <v>15.807248507396766</v>
      </c>
      <c r="H20" t="s">
        <v>40</v>
      </c>
      <c r="I20">
        <v>192</v>
      </c>
      <c r="J20" t="s">
        <v>43</v>
      </c>
      <c r="K20">
        <v>14477.987321000001</v>
      </c>
      <c r="L20">
        <v>-6935.6753694722902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18.540969047362751</v>
      </c>
      <c r="F21" s="4">
        <f t="shared" si="1"/>
        <v>12.250005993854259</v>
      </c>
      <c r="H21" t="s">
        <v>34</v>
      </c>
      <c r="I21">
        <v>72</v>
      </c>
      <c r="J21" t="s">
        <v>42</v>
      </c>
      <c r="K21">
        <v>3883.2921740000002</v>
      </c>
      <c r="L21">
        <v>-2600.9758150698199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17.13111573768596</v>
      </c>
      <c r="F22" s="4">
        <f t="shared" si="1"/>
        <v>12.849496347651945</v>
      </c>
      <c r="H22" t="s">
        <v>34</v>
      </c>
      <c r="I22">
        <v>64</v>
      </c>
      <c r="J22" t="s">
        <v>44</v>
      </c>
      <c r="K22">
        <v>3735.8921030000001</v>
      </c>
      <c r="L22">
        <v>-2311.9638889192302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15.067007211603118</v>
      </c>
      <c r="F23" s="4">
        <f t="shared" si="1"/>
        <v>16.35985925332994</v>
      </c>
      <c r="H23" t="s">
        <v>40</v>
      </c>
      <c r="I23">
        <v>64</v>
      </c>
      <c r="J23" t="s">
        <v>38</v>
      </c>
      <c r="K23">
        <v>4247.6916019999999</v>
      </c>
      <c r="L23">
        <v>-2311.87831921108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16.304138508417438</v>
      </c>
      <c r="F24" s="4">
        <f t="shared" si="1"/>
        <v>13.729859326789118</v>
      </c>
      <c r="H24" t="s">
        <v>45</v>
      </c>
      <c r="I24">
        <v>128</v>
      </c>
      <c r="J24" t="s">
        <v>42</v>
      </c>
      <c r="K24">
        <v>7850.7674559999996</v>
      </c>
      <c r="L24">
        <v>-4623.8848578297802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14.595309218292343</v>
      </c>
      <c r="F25" s="4">
        <f t="shared" si="1"/>
        <v>16.017888607252932</v>
      </c>
      <c r="H25" t="s">
        <v>40</v>
      </c>
      <c r="I25">
        <v>34</v>
      </c>
      <c r="J25" t="s">
        <v>37</v>
      </c>
      <c r="K25">
        <v>2329.5155650000002</v>
      </c>
      <c r="L25">
        <v>-1228.18978557229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17.395679165750021</v>
      </c>
      <c r="F26" s="4">
        <f t="shared" si="1"/>
        <v>12.750337905360519</v>
      </c>
      <c r="H26" t="s">
        <v>40</v>
      </c>
      <c r="I26">
        <v>96</v>
      </c>
      <c r="J26" t="s">
        <v>38</v>
      </c>
      <c r="K26">
        <v>5518.6117819999999</v>
      </c>
      <c r="L26">
        <v>-3467.9494590548202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18.21632854358548</v>
      </c>
      <c r="F27" s="4">
        <f t="shared" si="1"/>
        <v>11.048414729116589</v>
      </c>
      <c r="H27" t="s">
        <v>40</v>
      </c>
      <c r="I27">
        <v>96</v>
      </c>
      <c r="J27" t="s">
        <v>44</v>
      </c>
      <c r="K27">
        <v>5269.9971770000002</v>
      </c>
      <c r="L27">
        <v>-3468.0116889752298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19.894377443894303</v>
      </c>
      <c r="F28" s="4">
        <f t="shared" si="1"/>
        <v>8.8951559613074291</v>
      </c>
      <c r="H28" t="s">
        <v>41</v>
      </c>
      <c r="I28">
        <v>168</v>
      </c>
      <c r="J28" t="s">
        <v>44</v>
      </c>
      <c r="K28">
        <v>8444.5969960000002</v>
      </c>
      <c r="L28">
        <v>-6069.1582380497803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16.359682655921045</v>
      </c>
      <c r="F29" s="4">
        <f t="shared" si="1"/>
        <v>14.376926036687133</v>
      </c>
      <c r="H29" t="s">
        <v>40</v>
      </c>
      <c r="I29">
        <v>72</v>
      </c>
      <c r="J29" t="s">
        <v>37</v>
      </c>
      <c r="K29">
        <v>4401.063365</v>
      </c>
      <c r="L29">
        <v>-2600.9174877903502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16.943955836502557</v>
      </c>
      <c r="F30" s="4">
        <f t="shared" si="1"/>
        <v>14.088609751477691</v>
      </c>
      <c r="H30" t="s">
        <v>40</v>
      </c>
      <c r="I30">
        <v>64</v>
      </c>
      <c r="J30" t="s">
        <v>44</v>
      </c>
      <c r="K30">
        <v>3777.1580979999999</v>
      </c>
      <c r="L30">
        <v>-2311.9336839019202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0.80883821764496844</v>
      </c>
      <c r="F37" s="5"/>
      <c r="I37" s="5">
        <f t="shared" ref="I37:J55" si="2">ABS(E37)</f>
        <v>0.80883821764496844</v>
      </c>
      <c r="J37" s="5"/>
    </row>
    <row r="38" spans="4:10" x14ac:dyDescent="0.3">
      <c r="D38" s="3" t="s">
        <v>11</v>
      </c>
      <c r="E38" s="5">
        <f>E13-B13</f>
        <v>0.80360873597535942</v>
      </c>
      <c r="F38" s="4">
        <f>F13-C13</f>
        <v>2.5870944114267438</v>
      </c>
      <c r="I38" s="5">
        <f t="shared" si="2"/>
        <v>0.80360873597535942</v>
      </c>
      <c r="J38" s="4">
        <f t="shared" si="2"/>
        <v>2.5870944114267438</v>
      </c>
    </row>
    <row r="39" spans="4:10" x14ac:dyDescent="0.3">
      <c r="D39" s="3" t="s">
        <v>93</v>
      </c>
      <c r="E39" s="5">
        <f>E14-B14</f>
        <v>0.8172179679077729</v>
      </c>
      <c r="F39" s="4">
        <f>F14-C14</f>
        <v>3.1842473705329191</v>
      </c>
      <c r="I39" s="5">
        <f t="shared" si="2"/>
        <v>0.8172179679077729</v>
      </c>
      <c r="J39" s="4">
        <f t="shared" si="2"/>
        <v>3.1842473705329191</v>
      </c>
    </row>
    <row r="40" spans="4:10" x14ac:dyDescent="0.3">
      <c r="D40" t="s">
        <v>18</v>
      </c>
      <c r="E40" s="5">
        <f t="shared" ref="E40:F52" si="3">E15-B15</f>
        <v>0.42159632000558034</v>
      </c>
      <c r="F40" s="4">
        <f t="shared" si="3"/>
        <v>4.0842634375351787</v>
      </c>
      <c r="I40" s="5">
        <f t="shared" si="2"/>
        <v>0.42159632000558034</v>
      </c>
      <c r="J40" s="4">
        <f t="shared" si="2"/>
        <v>4.0842634375351787</v>
      </c>
    </row>
    <row r="41" spans="4:10" x14ac:dyDescent="0.3">
      <c r="D41" t="s">
        <v>20</v>
      </c>
      <c r="E41" s="5">
        <f t="shared" si="3"/>
        <v>0.78251968195775845</v>
      </c>
      <c r="F41" s="4">
        <f t="shared" si="3"/>
        <v>3.2143949635619968</v>
      </c>
      <c r="I41" s="5">
        <f t="shared" si="2"/>
        <v>0.78251968195775845</v>
      </c>
      <c r="J41" s="4">
        <f t="shared" si="2"/>
        <v>3.2143949635619968</v>
      </c>
    </row>
    <row r="42" spans="4:10" x14ac:dyDescent="0.3">
      <c r="D42" t="s">
        <v>19</v>
      </c>
      <c r="E42" s="5">
        <f t="shared" si="3"/>
        <v>-9.0864867504681257E-2</v>
      </c>
      <c r="F42" s="4">
        <f t="shared" si="3"/>
        <v>5.0237282488725477</v>
      </c>
      <c r="I42" s="5">
        <f t="shared" si="2"/>
        <v>9.0864867504681257E-2</v>
      </c>
      <c r="J42" s="4">
        <f t="shared" si="2"/>
        <v>5.0237282488725477</v>
      </c>
    </row>
    <row r="43" spans="4:10" x14ac:dyDescent="0.3">
      <c r="D43" t="s">
        <v>21</v>
      </c>
      <c r="E43" s="5">
        <f t="shared" si="3"/>
        <v>0.27184466721340783</v>
      </c>
      <c r="F43" s="4">
        <f t="shared" si="3"/>
        <v>2.3517617000802122</v>
      </c>
      <c r="I43" s="5">
        <f t="shared" si="2"/>
        <v>0.27184466721340783</v>
      </c>
      <c r="J43" s="4">
        <f t="shared" si="2"/>
        <v>2.3517617000802122</v>
      </c>
    </row>
    <row r="44" spans="4:10" x14ac:dyDescent="0.3">
      <c r="D44" t="s">
        <v>22</v>
      </c>
      <c r="E44" s="5">
        <f t="shared" si="3"/>
        <v>-0.33544093885073956</v>
      </c>
      <c r="F44" s="4">
        <f t="shared" si="3"/>
        <v>4.4919565733764912</v>
      </c>
      <c r="I44" s="5">
        <f t="shared" si="2"/>
        <v>0.33544093885073956</v>
      </c>
      <c r="J44" s="4">
        <f t="shared" si="2"/>
        <v>4.4919565733764912</v>
      </c>
    </row>
    <row r="45" spans="4:10" x14ac:dyDescent="0.3">
      <c r="D45" t="s">
        <v>23</v>
      </c>
      <c r="E45" s="5">
        <f t="shared" si="3"/>
        <v>-0.18848817911946547</v>
      </c>
      <c r="F45" s="4">
        <f t="shared" si="3"/>
        <v>2.2072485073967663</v>
      </c>
      <c r="I45" s="5">
        <f t="shared" si="2"/>
        <v>0.18848817911946547</v>
      </c>
      <c r="J45" s="4">
        <f t="shared" si="2"/>
        <v>2.2072485073967663</v>
      </c>
    </row>
    <row r="46" spans="4:10" x14ac:dyDescent="0.3">
      <c r="D46" t="s">
        <v>24</v>
      </c>
      <c r="E46" s="5">
        <f t="shared" si="3"/>
        <v>0.11096904736275093</v>
      </c>
      <c r="F46" s="4">
        <f t="shared" si="3"/>
        <v>5.6500059938542595</v>
      </c>
      <c r="I46" s="5">
        <f t="shared" si="2"/>
        <v>0.11096904736275093</v>
      </c>
      <c r="J46" s="4">
        <f t="shared" si="2"/>
        <v>5.6500059938542595</v>
      </c>
    </row>
    <row r="47" spans="4:10" x14ac:dyDescent="0.3">
      <c r="D47" t="s">
        <v>25</v>
      </c>
      <c r="E47" s="5">
        <f t="shared" si="3"/>
        <v>0.10111573768595861</v>
      </c>
      <c r="F47" s="4">
        <f t="shared" si="3"/>
        <v>2.8494963476519448</v>
      </c>
      <c r="I47" s="5">
        <f t="shared" si="2"/>
        <v>0.10111573768595861</v>
      </c>
      <c r="J47" s="4">
        <f t="shared" si="2"/>
        <v>2.8494963476519448</v>
      </c>
    </row>
    <row r="48" spans="4:10" x14ac:dyDescent="0.3">
      <c r="D48" t="s">
        <v>26</v>
      </c>
      <c r="E48" s="5">
        <f t="shared" si="3"/>
        <v>-0.29299278839688192</v>
      </c>
      <c r="F48" s="4">
        <f t="shared" si="3"/>
        <v>1.9598592533299399</v>
      </c>
      <c r="I48" s="5">
        <f t="shared" si="2"/>
        <v>0.29299278839688192</v>
      </c>
      <c r="J48" s="4">
        <f t="shared" si="2"/>
        <v>1.9598592533299399</v>
      </c>
    </row>
    <row r="49" spans="4:10" x14ac:dyDescent="0.3">
      <c r="D49" t="s">
        <v>27</v>
      </c>
      <c r="E49" s="5">
        <f t="shared" si="3"/>
        <v>4.4138508417436384E-2</v>
      </c>
      <c r="F49" s="4">
        <f t="shared" si="3"/>
        <v>3.6298593267891182</v>
      </c>
      <c r="I49" s="5">
        <f t="shared" si="2"/>
        <v>4.4138508417436384E-2</v>
      </c>
      <c r="J49" s="4">
        <f t="shared" si="2"/>
        <v>3.6298593267891182</v>
      </c>
    </row>
    <row r="50" spans="4:10" x14ac:dyDescent="0.3">
      <c r="D50" t="s">
        <v>28</v>
      </c>
      <c r="E50" s="5">
        <f t="shared" si="3"/>
        <v>0.39530921829234345</v>
      </c>
      <c r="F50" s="4">
        <f t="shared" si="3"/>
        <v>2.1178886072529313</v>
      </c>
      <c r="I50" s="5">
        <f t="shared" si="2"/>
        <v>0.39530921829234345</v>
      </c>
      <c r="J50" s="4">
        <f t="shared" si="2"/>
        <v>2.1178886072529313</v>
      </c>
    </row>
    <row r="51" spans="4:10" x14ac:dyDescent="0.3">
      <c r="D51" t="s">
        <v>29</v>
      </c>
      <c r="E51" s="5">
        <f t="shared" si="3"/>
        <v>-0.40432083424997955</v>
      </c>
      <c r="F51" s="4">
        <f t="shared" si="3"/>
        <v>4.5503379053605197</v>
      </c>
      <c r="I51" s="5">
        <f t="shared" si="2"/>
        <v>0.40432083424997955</v>
      </c>
      <c r="J51" s="4">
        <f t="shared" si="2"/>
        <v>4.5503379053605197</v>
      </c>
    </row>
    <row r="52" spans="4:10" x14ac:dyDescent="0.3">
      <c r="D52" t="s">
        <v>30</v>
      </c>
      <c r="E52" s="5">
        <f t="shared" si="3"/>
        <v>0.24632854358548073</v>
      </c>
      <c r="F52" s="4">
        <f t="shared" si="3"/>
        <v>4.2484147291165888</v>
      </c>
      <c r="I52" s="5">
        <f t="shared" si="2"/>
        <v>0.24632854358548073</v>
      </c>
      <c r="J52" s="4">
        <f t="shared" si="2"/>
        <v>4.2484147291165888</v>
      </c>
    </row>
    <row r="53" spans="4:10" x14ac:dyDescent="0.3">
      <c r="D53" t="s">
        <v>31</v>
      </c>
      <c r="E53" s="5">
        <f>E28-B28</f>
        <v>0.5043774438943025</v>
      </c>
      <c r="F53" s="4">
        <f>F28-C28</f>
        <v>0.19515596130742985</v>
      </c>
      <c r="I53" s="5">
        <f t="shared" si="2"/>
        <v>0.5043774438943025</v>
      </c>
      <c r="J53" s="4">
        <f t="shared" si="2"/>
        <v>0.19515596130742985</v>
      </c>
    </row>
    <row r="54" spans="4:10" x14ac:dyDescent="0.3">
      <c r="D54" t="s">
        <v>32</v>
      </c>
      <c r="E54" s="5">
        <f t="shared" ref="E54:F55" si="4">E29-B29</f>
        <v>-0.15031734407895669</v>
      </c>
      <c r="F54" s="4">
        <f t="shared" si="4"/>
        <v>3.9769260366871322</v>
      </c>
      <c r="I54" s="5">
        <f t="shared" si="2"/>
        <v>0.15031734407895669</v>
      </c>
      <c r="J54" s="4">
        <f t="shared" si="2"/>
        <v>3.9769260366871322</v>
      </c>
    </row>
    <row r="55" spans="4:10" x14ac:dyDescent="0.3">
      <c r="D55" t="s">
        <v>33</v>
      </c>
      <c r="E55" s="5">
        <f t="shared" si="4"/>
        <v>0.11395583650255858</v>
      </c>
      <c r="F55" s="4">
        <f t="shared" si="4"/>
        <v>4.8886097514776914</v>
      </c>
      <c r="I55" s="5">
        <f t="shared" si="2"/>
        <v>0.11395583650255858</v>
      </c>
      <c r="J55" s="4">
        <f t="shared" si="2"/>
        <v>4.8886097514776914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0.2083892091707881</v>
      </c>
      <c r="F57" s="5">
        <f>AVERAGE(F38:F55)</f>
        <v>3.4006249514228006</v>
      </c>
      <c r="H57" t="s">
        <v>54</v>
      </c>
      <c r="I57" s="5">
        <f>AVERAGE(I37:I55)</f>
        <v>0.36232867782349382</v>
      </c>
      <c r="J57" s="5">
        <f>AVERAGE(J38:J55)</f>
        <v>3.4006249514228006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3.0499178644229583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3.4386338723806564</v>
      </c>
      <c r="J65" s="4">
        <f>ABS((C13-F13)/C13)*100</f>
        <v>92.396228979526569</v>
      </c>
    </row>
    <row r="66" spans="4:10" x14ac:dyDescent="0.3">
      <c r="D66" s="3"/>
      <c r="E66" s="5"/>
      <c r="F66" s="5"/>
      <c r="H66" s="3" t="s">
        <v>93</v>
      </c>
      <c r="I66" s="4">
        <f t="shared" ref="I66:J81" si="5">ABS((B14-E14)/B14)*100</f>
        <v>3.6144094113568017</v>
      </c>
      <c r="J66" s="4">
        <f t="shared" si="5"/>
        <v>99.197737399779413</v>
      </c>
    </row>
    <row r="67" spans="4:10" x14ac:dyDescent="0.3">
      <c r="E67" s="5"/>
      <c r="F67" s="5"/>
      <c r="H67" t="s">
        <v>18</v>
      </c>
      <c r="I67" s="4">
        <f t="shared" si="5"/>
        <v>2.3685186517167436</v>
      </c>
      <c r="J67" s="4">
        <f t="shared" si="5"/>
        <v>56.725881076877485</v>
      </c>
    </row>
    <row r="68" spans="4:10" x14ac:dyDescent="0.3">
      <c r="E68" s="5"/>
      <c r="F68" s="5"/>
      <c r="H68" t="s">
        <v>20</v>
      </c>
      <c r="I68" s="4">
        <f t="shared" si="5"/>
        <v>4.5258512548164171</v>
      </c>
      <c r="J68" s="4">
        <f t="shared" si="5"/>
        <v>29.489862051027494</v>
      </c>
    </row>
    <row r="69" spans="4:10" x14ac:dyDescent="0.3">
      <c r="E69" s="5"/>
      <c r="F69" s="5"/>
      <c r="H69" t="s">
        <v>19</v>
      </c>
      <c r="I69" s="4">
        <f t="shared" si="5"/>
        <v>0.58246709938898245</v>
      </c>
      <c r="J69" s="4">
        <f t="shared" si="5"/>
        <v>54.018583321210187</v>
      </c>
    </row>
    <row r="70" spans="4:10" x14ac:dyDescent="0.3">
      <c r="E70" s="5"/>
      <c r="F70" s="5"/>
      <c r="H70" t="s">
        <v>21</v>
      </c>
      <c r="I70" s="4">
        <f t="shared" si="5"/>
        <v>1.4871152473381171</v>
      </c>
      <c r="J70" s="4">
        <f t="shared" si="5"/>
        <v>26.724564773638775</v>
      </c>
    </row>
    <row r="71" spans="4:10" x14ac:dyDescent="0.3">
      <c r="H71" t="s">
        <v>22</v>
      </c>
      <c r="I71" s="4">
        <f t="shared" si="5"/>
        <v>2.1781879146151919</v>
      </c>
      <c r="J71" s="4">
        <f t="shared" si="5"/>
        <v>39.403127836635889</v>
      </c>
    </row>
    <row r="72" spans="4:10" x14ac:dyDescent="0.3">
      <c r="E72" s="5"/>
      <c r="F72" s="5"/>
      <c r="H72" t="s">
        <v>23</v>
      </c>
      <c r="I72" s="4">
        <f t="shared" si="5"/>
        <v>1.4013991012599665</v>
      </c>
      <c r="J72" s="4">
        <f t="shared" si="5"/>
        <v>16.22976843674093</v>
      </c>
    </row>
    <row r="73" spans="4:10" x14ac:dyDescent="0.3">
      <c r="H73" t="s">
        <v>24</v>
      </c>
      <c r="I73" s="4">
        <f t="shared" si="5"/>
        <v>0.60211094608112281</v>
      </c>
      <c r="J73" s="4">
        <f t="shared" si="5"/>
        <v>85.606151422034245</v>
      </c>
    </row>
    <row r="74" spans="4:10" x14ac:dyDescent="0.3">
      <c r="H74" t="s">
        <v>25</v>
      </c>
      <c r="I74" s="4">
        <f t="shared" si="5"/>
        <v>0.59375066169089019</v>
      </c>
      <c r="J74" s="4">
        <f t="shared" si="5"/>
        <v>28.494963476519448</v>
      </c>
    </row>
    <row r="75" spans="4:10" x14ac:dyDescent="0.3">
      <c r="H75" t="s">
        <v>26</v>
      </c>
      <c r="I75" s="4">
        <f t="shared" si="5"/>
        <v>1.9075051327922001</v>
      </c>
      <c r="J75" s="4">
        <f t="shared" si="5"/>
        <v>13.610133703680138</v>
      </c>
    </row>
    <row r="76" spans="4:10" x14ac:dyDescent="0.3">
      <c r="H76" t="s">
        <v>27</v>
      </c>
      <c r="I76" s="4">
        <f t="shared" si="5"/>
        <v>0.27145454131264685</v>
      </c>
      <c r="J76" s="4">
        <f t="shared" si="5"/>
        <v>35.939201255337807</v>
      </c>
    </row>
    <row r="77" spans="4:10" x14ac:dyDescent="0.3">
      <c r="H77" t="s">
        <v>28</v>
      </c>
      <c r="I77" s="4">
        <f t="shared" si="5"/>
        <v>2.7838677344531231</v>
      </c>
      <c r="J77" s="4">
        <f t="shared" si="5"/>
        <v>15.236608685272888</v>
      </c>
    </row>
    <row r="78" spans="4:10" x14ac:dyDescent="0.3">
      <c r="H78" t="s">
        <v>29</v>
      </c>
      <c r="I78" s="4">
        <f t="shared" si="5"/>
        <v>2.2714653609549411</v>
      </c>
      <c r="J78" s="4">
        <f t="shared" si="5"/>
        <v>55.491925675128293</v>
      </c>
    </row>
    <row r="79" spans="4:10" x14ac:dyDescent="0.3">
      <c r="H79" t="s">
        <v>30</v>
      </c>
      <c r="I79" s="4">
        <f t="shared" si="5"/>
        <v>1.3707765363688411</v>
      </c>
      <c r="J79" s="4">
        <f t="shared" si="5"/>
        <v>62.476687192891013</v>
      </c>
    </row>
    <row r="80" spans="4:10" x14ac:dyDescent="0.3">
      <c r="H80" t="s">
        <v>31</v>
      </c>
      <c r="I80" s="4">
        <f t="shared" si="5"/>
        <v>2.6012245688205389</v>
      </c>
      <c r="J80" s="4">
        <f t="shared" si="5"/>
        <v>2.243171969050918</v>
      </c>
    </row>
    <row r="81" spans="8:10" x14ac:dyDescent="0.3">
      <c r="H81" t="s">
        <v>32</v>
      </c>
      <c r="I81" s="4">
        <f t="shared" si="5"/>
        <v>0.9104624111384414</v>
      </c>
      <c r="J81" s="4">
        <f t="shared" si="5"/>
        <v>38.239673429683961</v>
      </c>
    </row>
    <row r="82" spans="8:10" x14ac:dyDescent="0.3">
      <c r="H82" t="s">
        <v>33</v>
      </c>
      <c r="I82" s="4">
        <f t="shared" ref="I82:J82" si="6">ABS((B30-E30)/B30)*100</f>
        <v>0.67709944445964709</v>
      </c>
      <c r="J82" s="4">
        <f t="shared" si="6"/>
        <v>53.137062516061874</v>
      </c>
    </row>
    <row r="84" spans="8:10" x14ac:dyDescent="0.3">
      <c r="H84" t="s">
        <v>77</v>
      </c>
      <c r="I84" s="4">
        <f>AVERAGE(I64:I82)</f>
        <v>1.9282219871246435</v>
      </c>
      <c r="J84" s="4">
        <f>AVERAGE(J65:J82)</f>
        <v>44.703407400060968</v>
      </c>
    </row>
  </sheetData>
  <hyperlinks>
    <hyperlink ref="G1" location="Overview!A1" display="Overview!A1" xr:uid="{00DF5FBC-03EC-4488-BC39-28CA968262A1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DC7F5-A1E0-4B36-8E71-7C8CA7D9740C}">
  <dimension ref="A1:L84"/>
  <sheetViews>
    <sheetView workbookViewId="0">
      <selection activeCell="E1" sqref="E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1</v>
      </c>
      <c r="G4" s="7" t="s">
        <v>108</v>
      </c>
      <c r="H4" s="7"/>
    </row>
    <row r="5" spans="1:12" x14ac:dyDescent="0.3">
      <c r="A5" s="8"/>
      <c r="G5" s="9"/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25.819488918593795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3137.1651179999999</v>
      </c>
      <c r="L12">
        <v>-2948.368619161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23.721551218980721</v>
      </c>
      <c r="F13" s="4">
        <f t="shared" si="1"/>
        <v>2.1476566191042794</v>
      </c>
      <c r="H13" t="s">
        <v>35</v>
      </c>
      <c r="I13">
        <v>32</v>
      </c>
      <c r="J13" t="s">
        <v>38</v>
      </c>
      <c r="K13">
        <v>1348.984293</v>
      </c>
      <c r="L13">
        <v>-1164.7614266555399</v>
      </c>
    </row>
    <row r="14" spans="1:12" x14ac:dyDescent="0.3">
      <c r="A14" s="3" t="s">
        <v>93</v>
      </c>
      <c r="B14">
        <v>22.61</v>
      </c>
      <c r="C14">
        <v>3.21</v>
      </c>
      <c r="E14" s="5">
        <f t="shared" si="0"/>
        <v>22.651939621067118</v>
      </c>
      <c r="F14" s="4">
        <f t="shared" si="1"/>
        <v>3.1418655358422063</v>
      </c>
      <c r="H14" t="s">
        <v>94</v>
      </c>
      <c r="I14">
        <v>96</v>
      </c>
      <c r="J14" t="s">
        <v>44</v>
      </c>
      <c r="K14">
        <v>4238.047673</v>
      </c>
      <c r="L14">
        <v>-3494.2479272436399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17.88088386809299</v>
      </c>
      <c r="F15" s="4">
        <f t="shared" si="1"/>
        <v>9.4385667469003369</v>
      </c>
      <c r="H15" t="s">
        <v>34</v>
      </c>
      <c r="I15">
        <v>48</v>
      </c>
      <c r="J15" t="s">
        <v>37</v>
      </c>
      <c r="K15">
        <v>2684.4310580000001</v>
      </c>
      <c r="L15">
        <v>-1747.0088458478001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17.488433610174642</v>
      </c>
      <c r="F16" s="4">
        <f t="shared" si="1"/>
        <v>12.795945888742525</v>
      </c>
      <c r="H16" t="s">
        <v>39</v>
      </c>
      <c r="I16">
        <v>80</v>
      </c>
      <c r="J16" t="s">
        <v>38</v>
      </c>
      <c r="K16">
        <v>4574.451994</v>
      </c>
      <c r="L16">
        <v>-2911.57910908646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15.101358352908342</v>
      </c>
      <c r="F17" s="4">
        <f t="shared" si="1"/>
        <v>13.567273890270938</v>
      </c>
      <c r="H17" t="s">
        <v>40</v>
      </c>
      <c r="I17">
        <v>64</v>
      </c>
      <c r="J17" t="s">
        <v>38</v>
      </c>
      <c r="K17">
        <v>4238.0293549999997</v>
      </c>
      <c r="L17">
        <v>-2329.2444851356699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17.989697712758595</v>
      </c>
      <c r="F18" s="4">
        <f t="shared" si="1"/>
        <v>9.5403935011529377</v>
      </c>
      <c r="H18" t="s">
        <v>41</v>
      </c>
      <c r="I18">
        <v>96</v>
      </c>
      <c r="J18" t="s">
        <v>42</v>
      </c>
      <c r="K18">
        <v>5336.3876110000001</v>
      </c>
      <c r="L18">
        <v>-3494.01396845421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14.937860622232542</v>
      </c>
      <c r="F19" s="4">
        <f t="shared" si="1"/>
        <v>14.973650754143026</v>
      </c>
      <c r="H19" t="s">
        <v>40</v>
      </c>
      <c r="I19">
        <v>36</v>
      </c>
      <c r="J19" t="s">
        <v>37</v>
      </c>
      <c r="K19">
        <v>2409.983659</v>
      </c>
      <c r="L19">
        <v>-1310.18073910411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13.042777099071095</v>
      </c>
      <c r="F20" s="4">
        <f t="shared" si="1"/>
        <v>15.365974479429932</v>
      </c>
      <c r="H20" t="s">
        <v>40</v>
      </c>
      <c r="I20">
        <v>192</v>
      </c>
      <c r="J20" t="s">
        <v>43</v>
      </c>
      <c r="K20">
        <v>14720.791327000001</v>
      </c>
      <c r="L20">
        <v>-6987.6019183363996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18.091250685473092</v>
      </c>
      <c r="F21" s="4">
        <f t="shared" si="1"/>
        <v>10.856753866782363</v>
      </c>
      <c r="H21" t="s">
        <v>34</v>
      </c>
      <c r="I21">
        <v>72</v>
      </c>
      <c r="J21" t="s">
        <v>42</v>
      </c>
      <c r="K21">
        <v>3979.8243499999999</v>
      </c>
      <c r="L21">
        <v>-2620.47437732547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16.575302172336233</v>
      </c>
      <c r="F22" s="4">
        <f t="shared" si="1"/>
        <v>12.081765192608524</v>
      </c>
      <c r="H22" t="s">
        <v>34</v>
      </c>
      <c r="I22">
        <v>64</v>
      </c>
      <c r="J22" t="s">
        <v>44</v>
      </c>
      <c r="K22">
        <v>3861.1664110000002</v>
      </c>
      <c r="L22">
        <v>-2329.2806963620101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14.785688278695218</v>
      </c>
      <c r="F23" s="4">
        <f t="shared" si="1"/>
        <v>15.87272011779028</v>
      </c>
      <c r="H23" t="s">
        <v>40</v>
      </c>
      <c r="I23">
        <v>64</v>
      </c>
      <c r="J23" t="s">
        <v>38</v>
      </c>
      <c r="K23">
        <v>4328.510029</v>
      </c>
      <c r="L23">
        <v>-2329.18828685471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15.780918876638502</v>
      </c>
      <c r="F24" s="4">
        <f t="shared" si="1"/>
        <v>12.794541418516893</v>
      </c>
      <c r="H24" t="s">
        <v>45</v>
      </c>
      <c r="I24">
        <v>128</v>
      </c>
      <c r="J24" t="s">
        <v>42</v>
      </c>
      <c r="K24">
        <v>8111.0612760000004</v>
      </c>
      <c r="L24">
        <v>-4658.52664300995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14.356513037669913</v>
      </c>
      <c r="F25" s="4">
        <f t="shared" si="1"/>
        <v>15.731355842791956</v>
      </c>
      <c r="H25" t="s">
        <v>40</v>
      </c>
      <c r="I25">
        <v>34</v>
      </c>
      <c r="J25" t="s">
        <v>37</v>
      </c>
      <c r="K25">
        <v>2368.2630949999998</v>
      </c>
      <c r="L25">
        <v>-1237.38310804716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17.105179487637315</v>
      </c>
      <c r="F26" s="4">
        <f t="shared" si="1"/>
        <v>10.768856258435472</v>
      </c>
      <c r="H26" t="s">
        <v>40</v>
      </c>
      <c r="I26">
        <v>96</v>
      </c>
      <c r="J26" t="s">
        <v>38</v>
      </c>
      <c r="K26">
        <v>5612.335145</v>
      </c>
      <c r="L26">
        <v>-3493.9690503635002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17.67449685214919</v>
      </c>
      <c r="F27" s="4">
        <f t="shared" si="1"/>
        <v>9.7137966293310729</v>
      </c>
      <c r="H27" t="s">
        <v>40</v>
      </c>
      <c r="I27">
        <v>96</v>
      </c>
      <c r="J27" t="s">
        <v>44</v>
      </c>
      <c r="K27">
        <v>5431.5549010000004</v>
      </c>
      <c r="L27">
        <v>-3494.0076280605799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19.128147200555677</v>
      </c>
      <c r="F28" s="4">
        <f t="shared" si="1"/>
        <v>7.3614428010226769</v>
      </c>
      <c r="H28" t="s">
        <v>41</v>
      </c>
      <c r="I28">
        <v>168</v>
      </c>
      <c r="J28" t="s">
        <v>44</v>
      </c>
      <c r="K28">
        <v>8782.8684209999992</v>
      </c>
      <c r="L28">
        <v>-6114.6638711088399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15.79925601184946</v>
      </c>
      <c r="F29" s="4">
        <f t="shared" si="1"/>
        <v>13.607482301053455</v>
      </c>
      <c r="H29" t="s">
        <v>40</v>
      </c>
      <c r="I29">
        <v>72</v>
      </c>
      <c r="J29" t="s">
        <v>37</v>
      </c>
      <c r="K29">
        <v>4557.1766129999996</v>
      </c>
      <c r="L29">
        <v>-2620.3989431281798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16.357350234405978</v>
      </c>
      <c r="F30" s="4">
        <f t="shared" si="1"/>
        <v>13.322350303368752</v>
      </c>
      <c r="H30" t="s">
        <v>40</v>
      </c>
      <c r="I30">
        <v>64</v>
      </c>
      <c r="J30" t="s">
        <v>44</v>
      </c>
      <c r="K30">
        <v>3912.6141510000002</v>
      </c>
      <c r="L30">
        <v>-2329.2504554699099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-0.70051108140620499</v>
      </c>
      <c r="F37" s="5"/>
      <c r="I37" s="5">
        <f t="shared" ref="I37:J55" si="2">ABS(E37)</f>
        <v>0.70051108140620499</v>
      </c>
      <c r="J37" s="5"/>
    </row>
    <row r="38" spans="4:10" x14ac:dyDescent="0.3">
      <c r="D38" s="3" t="s">
        <v>11</v>
      </c>
      <c r="E38" s="5">
        <f>E13-B13</f>
        <v>0.35155121898072039</v>
      </c>
      <c r="F38" s="4">
        <f>F13-C13</f>
        <v>-0.65234338089572041</v>
      </c>
      <c r="I38" s="5">
        <f t="shared" si="2"/>
        <v>0.35155121898072039</v>
      </c>
      <c r="J38" s="4">
        <f t="shared" si="2"/>
        <v>0.65234338089572041</v>
      </c>
    </row>
    <row r="39" spans="4:10" x14ac:dyDescent="0.3">
      <c r="D39" s="3" t="s">
        <v>93</v>
      </c>
      <c r="E39" s="5">
        <f>E14-B14</f>
        <v>4.1939621067118793E-2</v>
      </c>
      <c r="F39" s="4">
        <f>F14-C14</f>
        <v>-6.8134464157793673E-2</v>
      </c>
      <c r="I39" s="5">
        <f t="shared" si="2"/>
        <v>4.1939621067118793E-2</v>
      </c>
      <c r="J39" s="4">
        <f t="shared" si="2"/>
        <v>6.8134464157793673E-2</v>
      </c>
    </row>
    <row r="40" spans="4:10" x14ac:dyDescent="0.3">
      <c r="D40" t="s">
        <v>18</v>
      </c>
      <c r="E40" s="5">
        <f t="shared" ref="E40:F52" si="3">E15-B15</f>
        <v>8.088386809298953E-2</v>
      </c>
      <c r="F40" s="4">
        <f t="shared" si="3"/>
        <v>2.2385667469003367</v>
      </c>
      <c r="I40" s="5">
        <f t="shared" si="2"/>
        <v>8.088386809298953E-2</v>
      </c>
      <c r="J40" s="4">
        <f t="shared" si="2"/>
        <v>2.2385667469003367</v>
      </c>
    </row>
    <row r="41" spans="4:10" x14ac:dyDescent="0.3">
      <c r="D41" t="s">
        <v>20</v>
      </c>
      <c r="E41" s="5">
        <f t="shared" si="3"/>
        <v>0.19843361017464289</v>
      </c>
      <c r="F41" s="4">
        <f t="shared" si="3"/>
        <v>1.8959458887425242</v>
      </c>
      <c r="I41" s="5">
        <f t="shared" si="2"/>
        <v>0.19843361017464289</v>
      </c>
      <c r="J41" s="4">
        <f t="shared" si="2"/>
        <v>1.8959458887425242</v>
      </c>
    </row>
    <row r="42" spans="4:10" x14ac:dyDescent="0.3">
      <c r="D42" t="s">
        <v>19</v>
      </c>
      <c r="E42" s="5">
        <f t="shared" si="3"/>
        <v>-0.4986416470916577</v>
      </c>
      <c r="F42" s="4">
        <f t="shared" si="3"/>
        <v>4.2672738902709373</v>
      </c>
      <c r="I42" s="5">
        <f t="shared" si="2"/>
        <v>0.4986416470916577</v>
      </c>
      <c r="J42" s="4">
        <f t="shared" si="2"/>
        <v>4.2672738902709373</v>
      </c>
    </row>
    <row r="43" spans="4:10" x14ac:dyDescent="0.3">
      <c r="D43" t="s">
        <v>21</v>
      </c>
      <c r="E43" s="5">
        <f t="shared" si="3"/>
        <v>-0.29030228724140628</v>
      </c>
      <c r="F43" s="4">
        <f t="shared" si="3"/>
        <v>0.74039350115293701</v>
      </c>
      <c r="I43" s="5">
        <f t="shared" si="2"/>
        <v>0.29030228724140628</v>
      </c>
      <c r="J43" s="4">
        <f t="shared" si="2"/>
        <v>0.74039350115293701</v>
      </c>
    </row>
    <row r="44" spans="4:10" x14ac:dyDescent="0.3">
      <c r="D44" t="s">
        <v>22</v>
      </c>
      <c r="E44" s="5">
        <f t="shared" si="3"/>
        <v>-0.46213937776745873</v>
      </c>
      <c r="F44" s="4">
        <f t="shared" si="3"/>
        <v>3.573650754143026</v>
      </c>
      <c r="I44" s="5">
        <f t="shared" si="2"/>
        <v>0.46213937776745873</v>
      </c>
      <c r="J44" s="4">
        <f t="shared" si="2"/>
        <v>3.573650754143026</v>
      </c>
    </row>
    <row r="45" spans="4:10" x14ac:dyDescent="0.3">
      <c r="D45" t="s">
        <v>23</v>
      </c>
      <c r="E45" s="5">
        <f t="shared" si="3"/>
        <v>-0.4072229009289039</v>
      </c>
      <c r="F45" s="4">
        <f t="shared" si="3"/>
        <v>1.7659744794299321</v>
      </c>
      <c r="I45" s="5">
        <f t="shared" si="2"/>
        <v>0.4072229009289039</v>
      </c>
      <c r="J45" s="4">
        <f t="shared" si="2"/>
        <v>1.7659744794299321</v>
      </c>
    </row>
    <row r="46" spans="4:10" x14ac:dyDescent="0.3">
      <c r="D46" t="s">
        <v>24</v>
      </c>
      <c r="E46" s="5">
        <f t="shared" si="3"/>
        <v>-0.3387493145269076</v>
      </c>
      <c r="F46" s="4">
        <f t="shared" si="3"/>
        <v>4.256753866782363</v>
      </c>
      <c r="I46" s="5">
        <f t="shared" si="2"/>
        <v>0.3387493145269076</v>
      </c>
      <c r="J46" s="4">
        <f t="shared" si="2"/>
        <v>4.256753866782363</v>
      </c>
    </row>
    <row r="47" spans="4:10" x14ac:dyDescent="0.3">
      <c r="D47" t="s">
        <v>25</v>
      </c>
      <c r="E47" s="5">
        <f t="shared" si="3"/>
        <v>-0.45469782766376809</v>
      </c>
      <c r="F47" s="4">
        <f t="shared" si="3"/>
        <v>2.0817651926085237</v>
      </c>
      <c r="I47" s="5">
        <f t="shared" si="2"/>
        <v>0.45469782766376809</v>
      </c>
      <c r="J47" s="4">
        <f t="shared" si="2"/>
        <v>2.0817651926085237</v>
      </c>
    </row>
    <row r="48" spans="4:10" x14ac:dyDescent="0.3">
      <c r="D48" t="s">
        <v>26</v>
      </c>
      <c r="E48" s="5">
        <f t="shared" si="3"/>
        <v>-0.57431172130478103</v>
      </c>
      <c r="F48" s="4">
        <f t="shared" si="3"/>
        <v>1.4727201177902796</v>
      </c>
      <c r="I48" s="5">
        <f t="shared" si="2"/>
        <v>0.57431172130478103</v>
      </c>
      <c r="J48" s="4">
        <f t="shared" si="2"/>
        <v>1.4727201177902796</v>
      </c>
    </row>
    <row r="49" spans="4:10" x14ac:dyDescent="0.3">
      <c r="D49" t="s">
        <v>27</v>
      </c>
      <c r="E49" s="5">
        <f t="shared" si="3"/>
        <v>-0.47908112336149955</v>
      </c>
      <c r="F49" s="4">
        <f t="shared" si="3"/>
        <v>2.6945414185168932</v>
      </c>
      <c r="I49" s="5">
        <f t="shared" si="2"/>
        <v>0.47908112336149955</v>
      </c>
      <c r="J49" s="4">
        <f t="shared" si="2"/>
        <v>2.6945414185168932</v>
      </c>
    </row>
    <row r="50" spans="4:10" x14ac:dyDescent="0.3">
      <c r="D50" t="s">
        <v>28</v>
      </c>
      <c r="E50" s="5">
        <f t="shared" si="3"/>
        <v>0.15651303766991376</v>
      </c>
      <c r="F50" s="4">
        <f t="shared" si="3"/>
        <v>1.8313558427919556</v>
      </c>
      <c r="I50" s="5">
        <f t="shared" si="2"/>
        <v>0.15651303766991376</v>
      </c>
      <c r="J50" s="4">
        <f t="shared" si="2"/>
        <v>1.8313558427919556</v>
      </c>
    </row>
    <row r="51" spans="4:10" x14ac:dyDescent="0.3">
      <c r="D51" t="s">
        <v>29</v>
      </c>
      <c r="E51" s="5">
        <f t="shared" si="3"/>
        <v>-0.69482051236268561</v>
      </c>
      <c r="F51" s="4">
        <f t="shared" si="3"/>
        <v>2.5688562584354724</v>
      </c>
      <c r="I51" s="5">
        <f t="shared" si="2"/>
        <v>0.69482051236268561</v>
      </c>
      <c r="J51" s="4">
        <f t="shared" si="2"/>
        <v>2.5688562584354724</v>
      </c>
    </row>
    <row r="52" spans="4:10" x14ac:dyDescent="0.3">
      <c r="D52" t="s">
        <v>30</v>
      </c>
      <c r="E52" s="5">
        <f t="shared" si="3"/>
        <v>-0.295503147850809</v>
      </c>
      <c r="F52" s="4">
        <f t="shared" si="3"/>
        <v>2.9137966293310731</v>
      </c>
      <c r="I52" s="5">
        <f t="shared" si="2"/>
        <v>0.295503147850809</v>
      </c>
      <c r="J52" s="4">
        <f t="shared" si="2"/>
        <v>2.9137966293310731</v>
      </c>
    </row>
    <row r="53" spans="4:10" x14ac:dyDescent="0.3">
      <c r="D53" t="s">
        <v>31</v>
      </c>
      <c r="E53" s="5">
        <f>E28-B28</f>
        <v>-0.26185279944432338</v>
      </c>
      <c r="F53" s="4">
        <f>F28-C28</f>
        <v>-1.3385571989773224</v>
      </c>
      <c r="I53" s="5">
        <f t="shared" si="2"/>
        <v>0.26185279944432338</v>
      </c>
      <c r="J53" s="4">
        <f t="shared" si="2"/>
        <v>1.3385571989773224</v>
      </c>
    </row>
    <row r="54" spans="4:10" x14ac:dyDescent="0.3">
      <c r="D54" t="s">
        <v>32</v>
      </c>
      <c r="E54" s="5">
        <f t="shared" ref="E54:F55" si="4">E29-B29</f>
        <v>-0.71074398815054174</v>
      </c>
      <c r="F54" s="4">
        <f t="shared" si="4"/>
        <v>3.2074823010534548</v>
      </c>
      <c r="I54" s="5">
        <f t="shared" si="2"/>
        <v>0.71074398815054174</v>
      </c>
      <c r="J54" s="4">
        <f t="shared" si="2"/>
        <v>3.2074823010534548</v>
      </c>
    </row>
    <row r="55" spans="4:10" x14ac:dyDescent="0.3">
      <c r="D55" t="s">
        <v>33</v>
      </c>
      <c r="E55" s="5">
        <f t="shared" si="4"/>
        <v>-0.47264976559402072</v>
      </c>
      <c r="F55" s="4">
        <f t="shared" si="4"/>
        <v>4.1223503033687532</v>
      </c>
      <c r="I55" s="5">
        <f t="shared" si="2"/>
        <v>0.47264976559402072</v>
      </c>
      <c r="J55" s="4">
        <f t="shared" si="2"/>
        <v>4.1223503033687532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-0.30588979677418859</v>
      </c>
      <c r="F57" s="5">
        <f>AVERAGE(F38:F55)</f>
        <v>2.0873551192937572</v>
      </c>
      <c r="H57" t="s">
        <v>54</v>
      </c>
      <c r="I57" s="5">
        <f>AVERAGE(I37:I55)</f>
        <v>0.39318678161475545</v>
      </c>
      <c r="J57" s="5">
        <f>AVERAGE(J38:J55)</f>
        <v>2.316136790852739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2.6414445000233973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1.5042842061648283</v>
      </c>
      <c r="J65" s="4">
        <f>ABS((C13-F13)/C13)*100</f>
        <v>23.297977889132873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0.18549146867367888</v>
      </c>
      <c r="J66" s="4">
        <f>ABS((C14-F14)/C14)*100</f>
        <v>2.1225689768783074</v>
      </c>
    </row>
    <row r="67" spans="4:10" x14ac:dyDescent="0.3">
      <c r="E67" s="5"/>
      <c r="F67" s="5"/>
      <c r="H67" t="s">
        <v>18</v>
      </c>
      <c r="I67" s="4">
        <f t="shared" ref="I67:J82" si="5">ABS((B15-E15)/B15)*100</f>
        <v>0.45440375333140187</v>
      </c>
      <c r="J67" s="4">
        <f t="shared" si="5"/>
        <v>31.091204818060231</v>
      </c>
    </row>
    <row r="68" spans="4:10" x14ac:dyDescent="0.3">
      <c r="E68" s="5"/>
      <c r="F68" s="5"/>
      <c r="H68" t="s">
        <v>20</v>
      </c>
      <c r="I68" s="4">
        <f t="shared" si="5"/>
        <v>1.147678485683302</v>
      </c>
      <c r="J68" s="4">
        <f t="shared" si="5"/>
        <v>17.393998979289211</v>
      </c>
    </row>
    <row r="69" spans="4:10" x14ac:dyDescent="0.3">
      <c r="E69" s="5"/>
      <c r="F69" s="5"/>
      <c r="H69" t="s">
        <v>19</v>
      </c>
      <c r="I69" s="4">
        <f t="shared" si="5"/>
        <v>3.1964208146901139</v>
      </c>
      <c r="J69" s="4">
        <f t="shared" si="5"/>
        <v>45.884665486784272</v>
      </c>
    </row>
    <row r="70" spans="4:10" x14ac:dyDescent="0.3">
      <c r="E70" s="5"/>
      <c r="F70" s="5"/>
      <c r="H70" t="s">
        <v>21</v>
      </c>
      <c r="I70" s="4">
        <f t="shared" si="5"/>
        <v>1.5880869105109754</v>
      </c>
      <c r="J70" s="4">
        <f t="shared" si="5"/>
        <v>8.4135625131015566</v>
      </c>
    </row>
    <row r="71" spans="4:10" x14ac:dyDescent="0.3">
      <c r="H71" t="s">
        <v>22</v>
      </c>
      <c r="I71" s="4">
        <f t="shared" si="5"/>
        <v>3.0009050504380435</v>
      </c>
      <c r="J71" s="4">
        <f t="shared" si="5"/>
        <v>31.34781363283356</v>
      </c>
    </row>
    <row r="72" spans="4:10" x14ac:dyDescent="0.3">
      <c r="E72" s="5"/>
      <c r="F72" s="5"/>
      <c r="H72" t="s">
        <v>23</v>
      </c>
      <c r="I72" s="4">
        <f t="shared" si="5"/>
        <v>3.0276795608096947</v>
      </c>
      <c r="J72" s="4">
        <f t="shared" si="5"/>
        <v>12.985106466396559</v>
      </c>
    </row>
    <row r="73" spans="4:10" x14ac:dyDescent="0.3">
      <c r="H73" t="s">
        <v>24</v>
      </c>
      <c r="I73" s="4">
        <f t="shared" si="5"/>
        <v>1.8380320918443167</v>
      </c>
      <c r="J73" s="4">
        <f t="shared" si="5"/>
        <v>64.496270708823687</v>
      </c>
    </row>
    <row r="74" spans="4:10" x14ac:dyDescent="0.3">
      <c r="H74" t="s">
        <v>25</v>
      </c>
      <c r="I74" s="4">
        <f t="shared" si="5"/>
        <v>2.6699813720714509</v>
      </c>
      <c r="J74" s="4">
        <f t="shared" si="5"/>
        <v>20.817651926085237</v>
      </c>
    </row>
    <row r="75" spans="4:10" x14ac:dyDescent="0.3">
      <c r="H75" t="s">
        <v>26</v>
      </c>
      <c r="I75" s="4">
        <f t="shared" si="5"/>
        <v>3.7390086022446685</v>
      </c>
      <c r="J75" s="4">
        <f t="shared" si="5"/>
        <v>10.227223040210275</v>
      </c>
    </row>
    <row r="76" spans="4:10" x14ac:dyDescent="0.3">
      <c r="H76" t="s">
        <v>27</v>
      </c>
      <c r="I76" s="4">
        <f t="shared" si="5"/>
        <v>2.9463783724569463</v>
      </c>
      <c r="J76" s="4">
        <f t="shared" si="5"/>
        <v>26.678627906107856</v>
      </c>
    </row>
    <row r="77" spans="4:10" x14ac:dyDescent="0.3">
      <c r="H77" t="s">
        <v>28</v>
      </c>
      <c r="I77" s="4">
        <f t="shared" si="5"/>
        <v>1.1022044906331956</v>
      </c>
      <c r="J77" s="4">
        <f t="shared" si="5"/>
        <v>13.175221890589608</v>
      </c>
    </row>
    <row r="78" spans="4:10" x14ac:dyDescent="0.3">
      <c r="H78" t="s">
        <v>29</v>
      </c>
      <c r="I78" s="4">
        <f t="shared" si="5"/>
        <v>3.9034860245094691</v>
      </c>
      <c r="J78" s="4">
        <f t="shared" si="5"/>
        <v>31.327515346774053</v>
      </c>
    </row>
    <row r="79" spans="4:10" x14ac:dyDescent="0.3">
      <c r="H79" t="s">
        <v>30</v>
      </c>
      <c r="I79" s="4">
        <f t="shared" si="5"/>
        <v>1.6444248628314357</v>
      </c>
      <c r="J79" s="4">
        <f t="shared" si="5"/>
        <v>42.849950431339309</v>
      </c>
    </row>
    <row r="80" spans="4:10" x14ac:dyDescent="0.3">
      <c r="H80" t="s">
        <v>31</v>
      </c>
      <c r="I80" s="4">
        <f t="shared" si="5"/>
        <v>1.3504528078613893</v>
      </c>
      <c r="J80" s="4">
        <f t="shared" si="5"/>
        <v>15.385714930773823</v>
      </c>
    </row>
    <row r="81" spans="8:10" x14ac:dyDescent="0.3">
      <c r="H81" t="s">
        <v>32</v>
      </c>
      <c r="I81" s="4">
        <f t="shared" si="5"/>
        <v>4.3049302734739046</v>
      </c>
      <c r="J81" s="4">
        <f t="shared" si="5"/>
        <v>30.841175971667834</v>
      </c>
    </row>
    <row r="82" spans="8:10" x14ac:dyDescent="0.3">
      <c r="H82" t="s">
        <v>33</v>
      </c>
      <c r="I82" s="4">
        <f t="shared" si="5"/>
        <v>2.808376503826624</v>
      </c>
      <c r="J82" s="4">
        <f t="shared" si="5"/>
        <v>44.808155471399495</v>
      </c>
    </row>
    <row r="84" spans="8:10" x14ac:dyDescent="0.3">
      <c r="H84" t="s">
        <v>77</v>
      </c>
      <c r="I84" s="4">
        <f>AVERAGE(I64:I82)</f>
        <v>2.2659826395830969</v>
      </c>
      <c r="J84" s="4">
        <f>AVERAGE(J65:J82)</f>
        <v>26.285800354791547</v>
      </c>
    </row>
  </sheetData>
  <hyperlinks>
    <hyperlink ref="G1" location="Overview!A1" display="Overview!A1" xr:uid="{B275B31F-8BC3-4F28-862B-32B9EF24AC93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68897-AE7B-4906-A580-500AADEE30B3}">
  <dimension ref="A1:L84"/>
  <sheetViews>
    <sheetView workbookViewId="0">
      <selection activeCell="F1" sqref="F1: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74</v>
      </c>
      <c r="G4" s="7" t="s">
        <v>108</v>
      </c>
      <c r="H4" s="7"/>
    </row>
    <row r="5" spans="1:12" x14ac:dyDescent="0.3">
      <c r="A5" s="8"/>
      <c r="G5" s="9"/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25.572013850647526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3167.525267</v>
      </c>
      <c r="L12">
        <v>-2949.6417207234899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22.869601121360006</v>
      </c>
      <c r="F13" s="4">
        <f t="shared" si="1"/>
        <v>2.0240025223045546</v>
      </c>
      <c r="H13" t="s">
        <v>35</v>
      </c>
      <c r="I13">
        <v>32</v>
      </c>
      <c r="J13" t="s">
        <v>38</v>
      </c>
      <c r="K13">
        <v>1399.237347</v>
      </c>
      <c r="L13">
        <v>-1165.2658874747799</v>
      </c>
    </row>
    <row r="14" spans="1:12" x14ac:dyDescent="0.3">
      <c r="A14" s="3" t="s">
        <v>93</v>
      </c>
      <c r="B14">
        <v>22.61</v>
      </c>
      <c r="C14">
        <v>3.21</v>
      </c>
      <c r="E14" s="5">
        <f t="shared" si="0"/>
        <v>22.376261634903475</v>
      </c>
      <c r="F14" s="4">
        <f t="shared" si="1"/>
        <v>2.694128663977549</v>
      </c>
      <c r="H14" t="s">
        <v>94</v>
      </c>
      <c r="I14">
        <v>96</v>
      </c>
      <c r="J14" t="s">
        <v>44</v>
      </c>
      <c r="K14">
        <v>4290.2608829999999</v>
      </c>
      <c r="L14">
        <v>-3495.7731596165499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17.675477358551429</v>
      </c>
      <c r="F15" s="4">
        <f t="shared" si="1"/>
        <v>8.7638359158355534</v>
      </c>
      <c r="H15" t="s">
        <v>34</v>
      </c>
      <c r="I15">
        <v>48</v>
      </c>
      <c r="J15" t="s">
        <v>37</v>
      </c>
      <c r="K15">
        <v>2715.6267990000001</v>
      </c>
      <c r="L15">
        <v>-1747.7756119912599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17.34940162043932</v>
      </c>
      <c r="F16" s="4">
        <f t="shared" si="1"/>
        <v>11.732431538804164</v>
      </c>
      <c r="H16" t="s">
        <v>39</v>
      </c>
      <c r="I16">
        <v>80</v>
      </c>
      <c r="J16" t="s">
        <v>38</v>
      </c>
      <c r="K16">
        <v>4611.1100399999996</v>
      </c>
      <c r="L16">
        <v>-2912.8688990452702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15.166167144662191</v>
      </c>
      <c r="F17" s="4">
        <f t="shared" si="1"/>
        <v>12.236114129121097</v>
      </c>
      <c r="H17" t="s">
        <v>40</v>
      </c>
      <c r="I17">
        <v>64</v>
      </c>
      <c r="J17" t="s">
        <v>38</v>
      </c>
      <c r="K17">
        <v>4219.9192050000001</v>
      </c>
      <c r="L17">
        <v>-2330.2828413112802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17.954359454947497</v>
      </c>
      <c r="F18" s="4">
        <f t="shared" si="1"/>
        <v>8.6572954209982225</v>
      </c>
      <c r="H18" t="s">
        <v>41</v>
      </c>
      <c r="I18">
        <v>96</v>
      </c>
      <c r="J18" t="s">
        <v>42</v>
      </c>
      <c r="K18">
        <v>5346.8908339999998</v>
      </c>
      <c r="L18">
        <v>-3495.55511957934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15.031340193991069</v>
      </c>
      <c r="F19" s="4">
        <f t="shared" si="1"/>
        <v>13.709155177022586</v>
      </c>
      <c r="H19" t="s">
        <v>40</v>
      </c>
      <c r="I19">
        <v>36</v>
      </c>
      <c r="J19" t="s">
        <v>37</v>
      </c>
      <c r="K19">
        <v>2394.996024</v>
      </c>
      <c r="L19">
        <v>-1310.7639003751599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13.111687075033435</v>
      </c>
      <c r="F20" s="4">
        <f t="shared" si="1"/>
        <v>14.712057822384857</v>
      </c>
      <c r="H20" t="s">
        <v>40</v>
      </c>
      <c r="I20">
        <v>192</v>
      </c>
      <c r="J20" t="s">
        <v>43</v>
      </c>
      <c r="K20">
        <v>14643.424519</v>
      </c>
      <c r="L20">
        <v>-6990.6674607917203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18.088565669355877</v>
      </c>
      <c r="F21" s="4">
        <f t="shared" si="1"/>
        <v>9.5482261739215026</v>
      </c>
      <c r="H21" t="s">
        <v>34</v>
      </c>
      <c r="I21">
        <v>72</v>
      </c>
      <c r="J21" t="s">
        <v>42</v>
      </c>
      <c r="K21">
        <v>3980.4151040000002</v>
      </c>
      <c r="L21">
        <v>-2621.6419073758302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16.624376750199936</v>
      </c>
      <c r="F22" s="4">
        <f t="shared" si="1"/>
        <v>11.317099453786412</v>
      </c>
      <c r="H22" t="s">
        <v>34</v>
      </c>
      <c r="I22">
        <v>64</v>
      </c>
      <c r="J22" t="s">
        <v>44</v>
      </c>
      <c r="K22">
        <v>3849.7683830000001</v>
      </c>
      <c r="L22">
        <v>-2330.3052435015002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14.857772566423336</v>
      </c>
      <c r="F23" s="4">
        <f t="shared" si="1"/>
        <v>14.579211075826285</v>
      </c>
      <c r="H23" t="s">
        <v>40</v>
      </c>
      <c r="I23">
        <v>64</v>
      </c>
      <c r="J23" t="s">
        <v>38</v>
      </c>
      <c r="K23">
        <v>4307.5097370000003</v>
      </c>
      <c r="L23">
        <v>-2330.2257252445702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15.869140362879266</v>
      </c>
      <c r="F24" s="4">
        <f t="shared" si="1"/>
        <v>11.522046180652314</v>
      </c>
      <c r="H24" t="s">
        <v>45</v>
      </c>
      <c r="I24">
        <v>128</v>
      </c>
      <c r="J24" t="s">
        <v>42</v>
      </c>
      <c r="K24">
        <v>8065.9693639999996</v>
      </c>
      <c r="L24">
        <v>-4660.6004953114998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14.413303543606695</v>
      </c>
      <c r="F25" s="4">
        <f t="shared" si="1"/>
        <v>14.930391576005158</v>
      </c>
      <c r="H25" t="s">
        <v>40</v>
      </c>
      <c r="I25">
        <v>34</v>
      </c>
      <c r="J25" t="s">
        <v>37</v>
      </c>
      <c r="K25">
        <v>2358.931795</v>
      </c>
      <c r="L25">
        <v>-1237.9278687779299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17.15858337978494</v>
      </c>
      <c r="F26" s="4">
        <f t="shared" si="1"/>
        <v>9.3126581883819686</v>
      </c>
      <c r="H26" t="s">
        <v>40</v>
      </c>
      <c r="I26">
        <v>96</v>
      </c>
      <c r="J26" t="s">
        <v>38</v>
      </c>
      <c r="K26">
        <v>5594.8674709999996</v>
      </c>
      <c r="L26">
        <v>-3495.53115658652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17.640756232074956</v>
      </c>
      <c r="F27" s="4">
        <f t="shared" si="1"/>
        <v>8.6923587239663505</v>
      </c>
      <c r="H27" t="s">
        <v>40</v>
      </c>
      <c r="I27">
        <v>96</v>
      </c>
      <c r="J27" t="s">
        <v>44</v>
      </c>
      <c r="K27">
        <v>5441.9435729999996</v>
      </c>
      <c r="L27">
        <v>-3495.5538375082201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19.030218055724834</v>
      </c>
      <c r="F28" s="4">
        <f t="shared" si="1"/>
        <v>6.7737984390400694</v>
      </c>
      <c r="H28" t="s">
        <v>41</v>
      </c>
      <c r="I28">
        <v>168</v>
      </c>
      <c r="J28" t="s">
        <v>44</v>
      </c>
      <c r="K28">
        <v>8828.0648970000002</v>
      </c>
      <c r="L28">
        <v>-6117.3419801372902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15.905619563351125</v>
      </c>
      <c r="F29" s="4">
        <f t="shared" si="1"/>
        <v>12.128819299313287</v>
      </c>
      <c r="H29" t="s">
        <v>40</v>
      </c>
      <c r="I29">
        <v>72</v>
      </c>
      <c r="J29" t="s">
        <v>37</v>
      </c>
      <c r="K29">
        <v>4526.7020069999999</v>
      </c>
      <c r="L29">
        <v>-2621.5711388591999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16.428822437141807</v>
      </c>
      <c r="F30" s="4">
        <f t="shared" si="1"/>
        <v>12.127549889718107</v>
      </c>
      <c r="H30" t="s">
        <v>40</v>
      </c>
      <c r="I30">
        <v>64</v>
      </c>
      <c r="J30" t="s">
        <v>44</v>
      </c>
      <c r="K30">
        <v>3895.592654</v>
      </c>
      <c r="L30">
        <v>-2330.28548770726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-0.94798614935247372</v>
      </c>
      <c r="F37" s="5"/>
      <c r="I37" s="5">
        <f t="shared" ref="I37:J55" si="2">ABS(E37)</f>
        <v>0.94798614935247372</v>
      </c>
      <c r="J37" s="5"/>
    </row>
    <row r="38" spans="4:10" x14ac:dyDescent="0.3">
      <c r="D38" s="3" t="s">
        <v>11</v>
      </c>
      <c r="E38" s="5">
        <f>E13-B13</f>
        <v>-0.5003988786399951</v>
      </c>
      <c r="F38" s="4">
        <f>F13-C13</f>
        <v>-0.77599747769544525</v>
      </c>
      <c r="I38" s="5">
        <f t="shared" si="2"/>
        <v>0.5003988786399951</v>
      </c>
      <c r="J38" s="4">
        <f t="shared" si="2"/>
        <v>0.77599747769544525</v>
      </c>
    </row>
    <row r="39" spans="4:10" x14ac:dyDescent="0.3">
      <c r="D39" s="3" t="s">
        <v>93</v>
      </c>
      <c r="E39" s="5">
        <f>E14-B14</f>
        <v>-0.23373836509652435</v>
      </c>
      <c r="F39" s="4">
        <f>F14-C14</f>
        <v>-0.51587133602245094</v>
      </c>
      <c r="I39" s="5">
        <f t="shared" si="2"/>
        <v>0.23373836509652435</v>
      </c>
      <c r="J39" s="4">
        <f t="shared" si="2"/>
        <v>0.51587133602245094</v>
      </c>
    </row>
    <row r="40" spans="4:10" x14ac:dyDescent="0.3">
      <c r="D40" t="s">
        <v>18</v>
      </c>
      <c r="E40" s="5">
        <f t="shared" ref="E40:F52" si="3">E15-B15</f>
        <v>-0.12452264144857139</v>
      </c>
      <c r="F40" s="4">
        <f t="shared" si="3"/>
        <v>1.5638359158355533</v>
      </c>
      <c r="I40" s="5">
        <f t="shared" si="2"/>
        <v>0.12452264144857139</v>
      </c>
      <c r="J40" s="4">
        <f t="shared" si="2"/>
        <v>1.5638359158355533</v>
      </c>
    </row>
    <row r="41" spans="4:10" x14ac:dyDescent="0.3">
      <c r="D41" t="s">
        <v>20</v>
      </c>
      <c r="E41" s="5">
        <f t="shared" si="3"/>
        <v>5.9401620439320624E-2</v>
      </c>
      <c r="F41" s="4">
        <f t="shared" si="3"/>
        <v>0.83243153880416365</v>
      </c>
      <c r="I41" s="5">
        <f t="shared" si="2"/>
        <v>5.9401620439320624E-2</v>
      </c>
      <c r="J41" s="4">
        <f t="shared" si="2"/>
        <v>0.83243153880416365</v>
      </c>
    </row>
    <row r="42" spans="4:10" x14ac:dyDescent="0.3">
      <c r="D42" t="s">
        <v>19</v>
      </c>
      <c r="E42" s="5">
        <f t="shared" si="3"/>
        <v>-0.43383285533780835</v>
      </c>
      <c r="F42" s="4">
        <f t="shared" si="3"/>
        <v>2.9361141291210959</v>
      </c>
      <c r="I42" s="5">
        <f t="shared" si="2"/>
        <v>0.43383285533780835</v>
      </c>
      <c r="J42" s="4">
        <f t="shared" si="2"/>
        <v>2.9361141291210959</v>
      </c>
    </row>
    <row r="43" spans="4:10" x14ac:dyDescent="0.3">
      <c r="D43" t="s">
        <v>21</v>
      </c>
      <c r="E43" s="5">
        <f t="shared" si="3"/>
        <v>-0.32564054505250439</v>
      </c>
      <c r="F43" s="4">
        <f t="shared" si="3"/>
        <v>-0.14270457900177824</v>
      </c>
      <c r="I43" s="5">
        <f t="shared" si="2"/>
        <v>0.32564054505250439</v>
      </c>
      <c r="J43" s="4">
        <f t="shared" si="2"/>
        <v>0.14270457900177824</v>
      </c>
    </row>
    <row r="44" spans="4:10" x14ac:dyDescent="0.3">
      <c r="D44" t="s">
        <v>22</v>
      </c>
      <c r="E44" s="5">
        <f t="shared" si="3"/>
        <v>-0.36865980600893167</v>
      </c>
      <c r="F44" s="4">
        <f t="shared" si="3"/>
        <v>2.3091551770225855</v>
      </c>
      <c r="I44" s="5">
        <f t="shared" si="2"/>
        <v>0.36865980600893167</v>
      </c>
      <c r="J44" s="4">
        <f t="shared" si="2"/>
        <v>2.3091551770225855</v>
      </c>
    </row>
    <row r="45" spans="4:10" x14ac:dyDescent="0.3">
      <c r="D45" t="s">
        <v>23</v>
      </c>
      <c r="E45" s="5">
        <f t="shared" si="3"/>
        <v>-0.33831292496656395</v>
      </c>
      <c r="F45" s="4">
        <f t="shared" si="3"/>
        <v>1.1120578223848572</v>
      </c>
      <c r="I45" s="5">
        <f t="shared" si="2"/>
        <v>0.33831292496656395</v>
      </c>
      <c r="J45" s="4">
        <f t="shared" si="2"/>
        <v>1.1120578223848572</v>
      </c>
    </row>
    <row r="46" spans="4:10" x14ac:dyDescent="0.3">
      <c r="D46" t="s">
        <v>24</v>
      </c>
      <c r="E46" s="5">
        <f t="shared" si="3"/>
        <v>-0.34143433064412321</v>
      </c>
      <c r="F46" s="4">
        <f t="shared" si="3"/>
        <v>2.948226173921503</v>
      </c>
      <c r="I46" s="5">
        <f t="shared" si="2"/>
        <v>0.34143433064412321</v>
      </c>
      <c r="J46" s="4">
        <f t="shared" si="2"/>
        <v>2.948226173921503</v>
      </c>
    </row>
    <row r="47" spans="4:10" x14ac:dyDescent="0.3">
      <c r="D47" t="s">
        <v>25</v>
      </c>
      <c r="E47" s="5">
        <f t="shared" si="3"/>
        <v>-0.40562324980006537</v>
      </c>
      <c r="F47" s="4">
        <f t="shared" si="3"/>
        <v>1.3170994537864118</v>
      </c>
      <c r="I47" s="5">
        <f t="shared" si="2"/>
        <v>0.40562324980006537</v>
      </c>
      <c r="J47" s="4">
        <f t="shared" si="2"/>
        <v>1.3170994537864118</v>
      </c>
    </row>
    <row r="48" spans="4:10" x14ac:dyDescent="0.3">
      <c r="D48" t="s">
        <v>26</v>
      </c>
      <c r="E48" s="5">
        <f t="shared" si="3"/>
        <v>-0.50222743357666388</v>
      </c>
      <c r="F48" s="4">
        <f t="shared" si="3"/>
        <v>0.17921107582628437</v>
      </c>
      <c r="I48" s="5">
        <f t="shared" si="2"/>
        <v>0.50222743357666388</v>
      </c>
      <c r="J48" s="4">
        <f t="shared" si="2"/>
        <v>0.17921107582628437</v>
      </c>
    </row>
    <row r="49" spans="4:10" x14ac:dyDescent="0.3">
      <c r="D49" t="s">
        <v>27</v>
      </c>
      <c r="E49" s="5">
        <f t="shared" si="3"/>
        <v>-0.39085963712073557</v>
      </c>
      <c r="F49" s="4">
        <f t="shared" si="3"/>
        <v>1.4220461806523144</v>
      </c>
      <c r="I49" s="5">
        <f t="shared" si="2"/>
        <v>0.39085963712073557</v>
      </c>
      <c r="J49" s="4">
        <f t="shared" si="2"/>
        <v>1.4220461806523144</v>
      </c>
    </row>
    <row r="50" spans="4:10" x14ac:dyDescent="0.3">
      <c r="D50" t="s">
        <v>28</v>
      </c>
      <c r="E50" s="5">
        <f t="shared" si="3"/>
        <v>0.21330354360669546</v>
      </c>
      <c r="F50" s="4">
        <f t="shared" si="3"/>
        <v>1.0303915760051581</v>
      </c>
      <c r="I50" s="5">
        <f t="shared" si="2"/>
        <v>0.21330354360669546</v>
      </c>
      <c r="J50" s="4">
        <f t="shared" si="2"/>
        <v>1.0303915760051581</v>
      </c>
    </row>
    <row r="51" spans="4:10" x14ac:dyDescent="0.3">
      <c r="D51" t="s">
        <v>29</v>
      </c>
      <c r="E51" s="5">
        <f t="shared" si="3"/>
        <v>-0.64141662021506107</v>
      </c>
      <c r="F51" s="4">
        <f t="shared" si="3"/>
        <v>1.1126581883819693</v>
      </c>
      <c r="I51" s="5">
        <f t="shared" si="2"/>
        <v>0.64141662021506107</v>
      </c>
      <c r="J51" s="4">
        <f t="shared" si="2"/>
        <v>1.1126581883819693</v>
      </c>
    </row>
    <row r="52" spans="4:10" x14ac:dyDescent="0.3">
      <c r="D52" t="s">
        <v>30</v>
      </c>
      <c r="E52" s="5">
        <f t="shared" si="3"/>
        <v>-0.32924376792504262</v>
      </c>
      <c r="F52" s="4">
        <f t="shared" si="3"/>
        <v>1.8923587239663506</v>
      </c>
      <c r="I52" s="5">
        <f t="shared" si="2"/>
        <v>0.32924376792504262</v>
      </c>
      <c r="J52" s="4">
        <f t="shared" si="2"/>
        <v>1.8923587239663506</v>
      </c>
    </row>
    <row r="53" spans="4:10" x14ac:dyDescent="0.3">
      <c r="D53" t="s">
        <v>31</v>
      </c>
      <c r="E53" s="5">
        <f>E28-B28</f>
        <v>-0.35978194427516641</v>
      </c>
      <c r="F53" s="4">
        <f>F28-C28</f>
        <v>-1.9262015609599299</v>
      </c>
      <c r="I53" s="5">
        <f t="shared" si="2"/>
        <v>0.35978194427516641</v>
      </c>
      <c r="J53" s="4">
        <f t="shared" si="2"/>
        <v>1.9262015609599299</v>
      </c>
    </row>
    <row r="54" spans="4:10" x14ac:dyDescent="0.3">
      <c r="D54" t="s">
        <v>32</v>
      </c>
      <c r="E54" s="5">
        <f t="shared" ref="E54:F55" si="4">E29-B29</f>
        <v>-0.60438043664887608</v>
      </c>
      <c r="F54" s="4">
        <f t="shared" si="4"/>
        <v>1.7288192993132867</v>
      </c>
      <c r="I54" s="5">
        <f t="shared" si="2"/>
        <v>0.60438043664887608</v>
      </c>
      <c r="J54" s="4">
        <f t="shared" si="2"/>
        <v>1.7288192993132867</v>
      </c>
    </row>
    <row r="55" spans="4:10" x14ac:dyDescent="0.3">
      <c r="D55" t="s">
        <v>33</v>
      </c>
      <c r="E55" s="5">
        <f t="shared" si="4"/>
        <v>-0.40117756285819084</v>
      </c>
      <c r="F55" s="4">
        <f t="shared" si="4"/>
        <v>2.927549889718108</v>
      </c>
      <c r="I55" s="5">
        <f t="shared" si="2"/>
        <v>0.40117756285819084</v>
      </c>
      <c r="J55" s="4">
        <f t="shared" si="2"/>
        <v>2.927549889718108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-0.36718589394322537</v>
      </c>
      <c r="F57" s="5">
        <f>AVERAGE(F38:F55)</f>
        <v>1.1083988995033356</v>
      </c>
      <c r="H57" t="s">
        <v>54</v>
      </c>
      <c r="I57" s="5">
        <f>AVERAGE(I37:I55)</f>
        <v>0.39589170068491125</v>
      </c>
      <c r="J57" s="5">
        <f>AVERAGE(J38:J55)</f>
        <v>1.4818183388010691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3.5746084063064618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2.141201876936222</v>
      </c>
      <c r="J65" s="4">
        <f>ABS((C13-F13)/C13)*100</f>
        <v>27.714195631980189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1.0337831273618945</v>
      </c>
      <c r="J66" s="4">
        <f>ABS((C14-F14)/C14)*100</f>
        <v>16.070758131540526</v>
      </c>
    </row>
    <row r="67" spans="4:10" x14ac:dyDescent="0.3">
      <c r="E67" s="5"/>
      <c r="F67" s="5"/>
      <c r="H67" t="s">
        <v>18</v>
      </c>
      <c r="I67" s="4">
        <f t="shared" ref="I67:J82" si="5">ABS((B15-E15)/B15)*100</f>
        <v>0.6995654013964685</v>
      </c>
      <c r="J67" s="4">
        <f t="shared" si="5"/>
        <v>21.719943275493794</v>
      </c>
    </row>
    <row r="68" spans="4:10" x14ac:dyDescent="0.3">
      <c r="E68" s="5"/>
      <c r="F68" s="5"/>
      <c r="H68" t="s">
        <v>20</v>
      </c>
      <c r="I68" s="4">
        <f t="shared" si="5"/>
        <v>0.34356055777513378</v>
      </c>
      <c r="J68" s="4">
        <f t="shared" si="5"/>
        <v>7.6369865945336111</v>
      </c>
    </row>
    <row r="69" spans="4:10" x14ac:dyDescent="0.3">
      <c r="E69" s="5"/>
      <c r="F69" s="5"/>
      <c r="H69" t="s">
        <v>19</v>
      </c>
      <c r="I69" s="4">
        <f t="shared" si="5"/>
        <v>2.7809798419090281</v>
      </c>
      <c r="J69" s="4">
        <f t="shared" si="5"/>
        <v>31.571119667968773</v>
      </c>
    </row>
    <row r="70" spans="4:10" x14ac:dyDescent="0.3">
      <c r="E70" s="5"/>
      <c r="F70" s="5"/>
      <c r="H70" t="s">
        <v>21</v>
      </c>
      <c r="I70" s="4">
        <f t="shared" si="5"/>
        <v>1.7814034193244221</v>
      </c>
      <c r="J70" s="4">
        <f t="shared" si="5"/>
        <v>1.6216429432020254</v>
      </c>
    </row>
    <row r="71" spans="4:10" x14ac:dyDescent="0.3">
      <c r="H71" t="s">
        <v>22</v>
      </c>
      <c r="I71" s="4">
        <f t="shared" si="5"/>
        <v>2.3938948442138419</v>
      </c>
      <c r="J71" s="4">
        <f t="shared" si="5"/>
        <v>20.255747166864786</v>
      </c>
    </row>
    <row r="72" spans="4:10" x14ac:dyDescent="0.3">
      <c r="E72" s="5"/>
      <c r="F72" s="5"/>
      <c r="H72" t="s">
        <v>23</v>
      </c>
      <c r="I72" s="4">
        <f t="shared" si="5"/>
        <v>2.5153377320934123</v>
      </c>
      <c r="J72" s="4">
        <f t="shared" si="5"/>
        <v>8.1768957528298323</v>
      </c>
    </row>
    <row r="73" spans="4:10" x14ac:dyDescent="0.3">
      <c r="H73" t="s">
        <v>24</v>
      </c>
      <c r="I73" s="4">
        <f t="shared" si="5"/>
        <v>1.8526008173853674</v>
      </c>
      <c r="J73" s="4">
        <f t="shared" si="5"/>
        <v>44.6700935442652</v>
      </c>
    </row>
    <row r="74" spans="4:10" x14ac:dyDescent="0.3">
      <c r="H74" t="s">
        <v>25</v>
      </c>
      <c r="I74" s="4">
        <f t="shared" si="5"/>
        <v>2.3818159119205244</v>
      </c>
      <c r="J74" s="4">
        <f t="shared" si="5"/>
        <v>13.170994537864116</v>
      </c>
    </row>
    <row r="75" spans="4:10" x14ac:dyDescent="0.3">
      <c r="H75" t="s">
        <v>26</v>
      </c>
      <c r="I75" s="4">
        <f t="shared" si="5"/>
        <v>3.2697098540147391</v>
      </c>
      <c r="J75" s="4">
        <f t="shared" si="5"/>
        <v>1.2445213599047524</v>
      </c>
    </row>
    <row r="76" spans="4:10" x14ac:dyDescent="0.3">
      <c r="H76" t="s">
        <v>27</v>
      </c>
      <c r="I76" s="4">
        <f t="shared" si="5"/>
        <v>2.4038108064005876</v>
      </c>
      <c r="J76" s="4">
        <f t="shared" si="5"/>
        <v>14.079665154973409</v>
      </c>
    </row>
    <row r="77" spans="4:10" x14ac:dyDescent="0.3">
      <c r="H77" t="s">
        <v>28</v>
      </c>
      <c r="I77" s="4">
        <f t="shared" si="5"/>
        <v>1.5021376310330667</v>
      </c>
      <c r="J77" s="4">
        <f t="shared" si="5"/>
        <v>7.4128890360083313</v>
      </c>
    </row>
    <row r="78" spans="4:10" x14ac:dyDescent="0.3">
      <c r="H78" t="s">
        <v>29</v>
      </c>
      <c r="I78" s="4">
        <f t="shared" si="5"/>
        <v>3.6034641585115788</v>
      </c>
      <c r="J78" s="4">
        <f t="shared" si="5"/>
        <v>13.56900229734109</v>
      </c>
    </row>
    <row r="79" spans="4:10" x14ac:dyDescent="0.3">
      <c r="H79" t="s">
        <v>30</v>
      </c>
      <c r="I79" s="4">
        <f t="shared" si="5"/>
        <v>1.8321856868394135</v>
      </c>
      <c r="J79" s="4">
        <f t="shared" si="5"/>
        <v>27.828804764211039</v>
      </c>
    </row>
    <row r="80" spans="4:10" x14ac:dyDescent="0.3">
      <c r="H80" t="s">
        <v>31</v>
      </c>
      <c r="I80" s="4">
        <f t="shared" si="5"/>
        <v>1.8555025491241175</v>
      </c>
      <c r="J80" s="4">
        <f t="shared" si="5"/>
        <v>22.140247827125634</v>
      </c>
    </row>
    <row r="81" spans="8:10" x14ac:dyDescent="0.3">
      <c r="H81" t="s">
        <v>32</v>
      </c>
      <c r="I81" s="4">
        <f t="shared" si="5"/>
        <v>3.660693135365694</v>
      </c>
      <c r="J81" s="4">
        <f t="shared" si="5"/>
        <v>16.623262493396986</v>
      </c>
    </row>
    <row r="82" spans="8:10" x14ac:dyDescent="0.3">
      <c r="H82" t="s">
        <v>33</v>
      </c>
      <c r="I82" s="4">
        <f t="shared" si="5"/>
        <v>2.3837050674877651</v>
      </c>
      <c r="J82" s="4">
        <f t="shared" si="5"/>
        <v>31.821194453457696</v>
      </c>
    </row>
    <row r="84" spans="8:10" x14ac:dyDescent="0.3">
      <c r="H84" t="s">
        <v>77</v>
      </c>
      <c r="I84" s="4">
        <f>AVERAGE(I64:I82)</f>
        <v>2.2110505697578815</v>
      </c>
      <c r="J84" s="4">
        <f>AVERAGE(J65:J82)</f>
        <v>18.18488692405343</v>
      </c>
    </row>
  </sheetData>
  <hyperlinks>
    <hyperlink ref="G1" location="Overview!A1" display="Overview!A1" xr:uid="{3A0E70A1-F8DE-4563-9603-606E30D197E0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A7F71-2031-4A1D-96AC-9F3EF6F22AA3}">
  <dimension ref="A1:L84"/>
  <sheetViews>
    <sheetView workbookViewId="0">
      <selection activeCell="G1" sqref="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1</v>
      </c>
      <c r="G4" s="7" t="s">
        <v>56</v>
      </c>
      <c r="H4" s="7"/>
    </row>
    <row r="5" spans="1:12" x14ac:dyDescent="0.3">
      <c r="G5" t="s">
        <v>102</v>
      </c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" si="0">I12/K12*1000</f>
        <v>26.139720528391372</v>
      </c>
      <c r="F12" s="4">
        <f t="shared" ref="F12" si="1">(L12/I12-$L$12/$I$12)*2625.4995</f>
        <v>0</v>
      </c>
      <c r="G12" s="4"/>
      <c r="H12" t="s">
        <v>46</v>
      </c>
      <c r="I12">
        <v>81</v>
      </c>
      <c r="J12" t="s">
        <v>37</v>
      </c>
      <c r="K12">
        <v>3098.7324410000001</v>
      </c>
      <c r="L12">
        <v>-2930.4661566087502</v>
      </c>
    </row>
    <row r="13" spans="1:12" x14ac:dyDescent="0.3">
      <c r="A13" s="3" t="s">
        <v>11</v>
      </c>
      <c r="B13">
        <v>23.37</v>
      </c>
      <c r="C13">
        <v>2.8</v>
      </c>
      <c r="E13" s="5">
        <f>I13/K13*1000</f>
        <v>23.767564632269323</v>
      </c>
      <c r="F13" s="4">
        <f>(L13/I13-$L$12/$I$12)*2625.4995</f>
        <v>2.4711033915506637</v>
      </c>
      <c r="G13" s="4"/>
      <c r="H13" t="s">
        <v>35</v>
      </c>
      <c r="I13">
        <v>32</v>
      </c>
      <c r="J13" t="s">
        <v>38</v>
      </c>
      <c r="K13">
        <v>1346.372693</v>
      </c>
      <c r="L13">
        <v>-1157.6849066370901</v>
      </c>
    </row>
    <row r="14" spans="1:12" x14ac:dyDescent="0.3">
      <c r="A14" s="3" t="s">
        <v>93</v>
      </c>
      <c r="B14">
        <v>22.61</v>
      </c>
      <c r="C14">
        <v>3.21</v>
      </c>
      <c r="E14" s="5">
        <f>I14/K14*1000</f>
        <v>22.764384726556003</v>
      </c>
      <c r="F14" s="4">
        <f>(L14/I14-$L$12/$I$12)*2625.4995</f>
        <v>3.2739649330364631</v>
      </c>
      <c r="G14" s="4"/>
      <c r="H14" t="s">
        <v>94</v>
      </c>
      <c r="I14">
        <v>96</v>
      </c>
      <c r="J14" t="s">
        <v>44</v>
      </c>
      <c r="K14">
        <v>4217.1137570000001</v>
      </c>
      <c r="L14">
        <v>-3473.0253637038199</v>
      </c>
    </row>
    <row r="15" spans="1:12" x14ac:dyDescent="0.3">
      <c r="A15" t="s">
        <v>18</v>
      </c>
      <c r="B15">
        <v>17.8</v>
      </c>
      <c r="C15">
        <v>7.2</v>
      </c>
      <c r="E15" s="5">
        <f t="shared" ref="E15:E30" si="2">I15/K15*1000</f>
        <v>17.94875895185238</v>
      </c>
      <c r="F15" s="4">
        <f t="shared" ref="F15:F30" si="3">(L15/I15-$L$12/$I$12)*2625.4995</f>
        <v>7.9975251844672242</v>
      </c>
      <c r="G15" s="4"/>
      <c r="H15" t="s">
        <v>34</v>
      </c>
      <c r="I15">
        <v>48</v>
      </c>
      <c r="J15" t="s">
        <v>37</v>
      </c>
      <c r="K15">
        <v>2674.2796050000002</v>
      </c>
      <c r="L15">
        <v>-1736.4263246112901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2"/>
        <v>17.557499897528395</v>
      </c>
      <c r="F16" s="4">
        <f t="shared" si="3"/>
        <v>10.672869102307985</v>
      </c>
      <c r="G16" s="4"/>
      <c r="H16" t="s">
        <v>39</v>
      </c>
      <c r="I16">
        <v>80</v>
      </c>
      <c r="J16" t="s">
        <v>38</v>
      </c>
      <c r="K16">
        <v>4556.4573810000002</v>
      </c>
      <c r="L16">
        <v>-2893.96235557318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2"/>
        <v>15.254089543229332</v>
      </c>
      <c r="F17" s="4">
        <f t="shared" si="3"/>
        <v>11.067159187220225</v>
      </c>
      <c r="G17" s="4"/>
      <c r="H17" t="s">
        <v>40</v>
      </c>
      <c r="I17">
        <v>64</v>
      </c>
      <c r="J17" t="s">
        <v>38</v>
      </c>
      <c r="K17">
        <v>4195.596192</v>
      </c>
      <c r="L17">
        <v>-2315.1602731196599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2"/>
        <v>18.190955829676078</v>
      </c>
      <c r="F18" s="4">
        <f t="shared" si="3"/>
        <v>8.0418112395290269</v>
      </c>
      <c r="G18" s="4"/>
      <c r="H18" t="s">
        <v>41</v>
      </c>
      <c r="I18">
        <v>96</v>
      </c>
      <c r="J18" t="s">
        <v>42</v>
      </c>
      <c r="K18">
        <v>5277.3477599999997</v>
      </c>
      <c r="L18">
        <v>-3472.8510299264099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2"/>
        <v>14.965616925375437</v>
      </c>
      <c r="F19" s="4">
        <f t="shared" si="3"/>
        <v>12.20837652047142</v>
      </c>
      <c r="G19" s="4"/>
      <c r="H19" t="s">
        <v>40</v>
      </c>
      <c r="I19">
        <v>36</v>
      </c>
      <c r="J19" t="s">
        <v>37</v>
      </c>
      <c r="K19">
        <v>2405.513931</v>
      </c>
      <c r="L19">
        <v>-1302.2620056268299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2"/>
        <v>13.164868617584604</v>
      </c>
      <c r="F20" s="4">
        <f t="shared" si="3"/>
        <v>12.469264771631336</v>
      </c>
      <c r="G20" s="4"/>
      <c r="H20" t="s">
        <v>40</v>
      </c>
      <c r="I20">
        <v>192</v>
      </c>
      <c r="J20" t="s">
        <v>43</v>
      </c>
      <c r="K20">
        <v>14584.270119000001</v>
      </c>
      <c r="L20">
        <v>-6945.37828486137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2"/>
        <v>18.219347036963249</v>
      </c>
      <c r="F21" s="4">
        <f t="shared" si="3"/>
        <v>9.0174825808437848</v>
      </c>
      <c r="G21" s="4"/>
      <c r="H21" t="s">
        <v>34</v>
      </c>
      <c r="I21">
        <v>72</v>
      </c>
      <c r="J21" t="s">
        <v>42</v>
      </c>
      <c r="K21">
        <v>3951.8430520000002</v>
      </c>
      <c r="L21">
        <v>-2604.6115162650499</v>
      </c>
    </row>
    <row r="22" spans="1:12" x14ac:dyDescent="0.3">
      <c r="A22" t="s">
        <v>25</v>
      </c>
      <c r="B22">
        <v>17.03</v>
      </c>
      <c r="C22">
        <v>10</v>
      </c>
      <c r="E22" s="5">
        <f t="shared" si="2"/>
        <v>16.719430293249992</v>
      </c>
      <c r="F22" s="4">
        <f t="shared" si="3"/>
        <v>9.8963603245429734</v>
      </c>
      <c r="G22" s="4"/>
      <c r="H22" t="s">
        <v>34</v>
      </c>
      <c r="I22">
        <v>64</v>
      </c>
      <c r="J22" t="s">
        <v>44</v>
      </c>
      <c r="K22">
        <v>3827.881625</v>
      </c>
      <c r="L22">
        <v>-2315.1888128802698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2"/>
        <v>14.88349140948864</v>
      </c>
      <c r="F23" s="4">
        <f t="shared" si="3"/>
        <v>13.196667674737283</v>
      </c>
      <c r="G23" s="4"/>
      <c r="H23" t="s">
        <v>40</v>
      </c>
      <c r="I23">
        <v>64</v>
      </c>
      <c r="J23" t="s">
        <v>38</v>
      </c>
      <c r="K23">
        <v>4300.0663109999996</v>
      </c>
      <c r="L23">
        <v>-2315.10836355228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2"/>
        <v>16.004685701835854</v>
      </c>
      <c r="F24" s="4">
        <f t="shared" si="3"/>
        <v>10.418965264866337</v>
      </c>
      <c r="G24" s="4"/>
      <c r="H24" t="s">
        <v>45</v>
      </c>
      <c r="I24">
        <v>128</v>
      </c>
      <c r="J24" t="s">
        <v>42</v>
      </c>
      <c r="K24">
        <v>7997.657835</v>
      </c>
      <c r="L24">
        <v>-4630.3521473963801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2"/>
        <v>14.409557084827815</v>
      </c>
      <c r="F25" s="4">
        <f t="shared" si="3"/>
        <v>12.807756205158311</v>
      </c>
      <c r="G25" s="4"/>
      <c r="H25" t="s">
        <v>40</v>
      </c>
      <c r="I25">
        <v>34</v>
      </c>
      <c r="J25" t="s">
        <v>37</v>
      </c>
      <c r="K25">
        <v>2359.5451130000001</v>
      </c>
      <c r="L25">
        <v>-1229.90635450831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2"/>
        <v>17.179999353491571</v>
      </c>
      <c r="F26" s="4">
        <f t="shared" si="3"/>
        <v>9.0562150597523168</v>
      </c>
      <c r="G26" s="4"/>
      <c r="H26" t="s">
        <v>40</v>
      </c>
      <c r="I26">
        <v>96</v>
      </c>
      <c r="J26" t="s">
        <v>38</v>
      </c>
      <c r="K26">
        <v>5587.8931089999996</v>
      </c>
      <c r="L26">
        <v>-3472.8139387874699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2"/>
        <v>17.82394062875083</v>
      </c>
      <c r="F27" s="4">
        <f t="shared" si="3"/>
        <v>7.9762661862947288</v>
      </c>
      <c r="G27" s="4"/>
      <c r="H27" t="s">
        <v>40</v>
      </c>
      <c r="I27">
        <v>96</v>
      </c>
      <c r="J27" t="s">
        <v>44</v>
      </c>
      <c r="K27">
        <v>5386.0143500000004</v>
      </c>
      <c r="L27">
        <v>-3472.8534265466001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2"/>
        <v>19.321643331752977</v>
      </c>
      <c r="F28" s="4">
        <f t="shared" si="3"/>
        <v>6.1403649291673643</v>
      </c>
      <c r="G28" s="4"/>
      <c r="H28" t="s">
        <v>41</v>
      </c>
      <c r="I28">
        <v>168</v>
      </c>
      <c r="J28" t="s">
        <v>44</v>
      </c>
      <c r="K28">
        <v>8694.9125970000005</v>
      </c>
      <c r="L28">
        <v>-6077.6109717831296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2"/>
        <v>15.866494677243344</v>
      </c>
      <c r="F29" s="4">
        <f t="shared" si="3"/>
        <v>11.309182107968716</v>
      </c>
      <c r="G29" s="4"/>
      <c r="H29" t="s">
        <v>40</v>
      </c>
      <c r="I29">
        <v>72</v>
      </c>
      <c r="J29" t="s">
        <v>37</v>
      </c>
      <c r="K29">
        <v>4537.8643149999998</v>
      </c>
      <c r="L29">
        <v>-2604.5486701795899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2"/>
        <v>16.52408824847857</v>
      </c>
      <c r="F30" s="4">
        <f t="shared" si="3"/>
        <v>10.996378111134998</v>
      </c>
      <c r="G30" s="4"/>
      <c r="H30" t="s">
        <v>40</v>
      </c>
      <c r="I30">
        <v>64</v>
      </c>
      <c r="J30" t="s">
        <v>44</v>
      </c>
      <c r="K30">
        <v>3873.133515</v>
      </c>
      <c r="L30">
        <v>-2315.1619985013899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-0.38027947160862752</v>
      </c>
      <c r="F37" s="5"/>
      <c r="I37" s="5">
        <f t="shared" ref="I37:J55" si="4">ABS(E37)</f>
        <v>0.38027947160862752</v>
      </c>
      <c r="J37" s="5"/>
    </row>
    <row r="38" spans="4:10" x14ac:dyDescent="0.3">
      <c r="D38" s="3" t="s">
        <v>11</v>
      </c>
      <c r="E38" s="5">
        <f>E13-B13</f>
        <v>0.39756463226932226</v>
      </c>
      <c r="F38" s="4">
        <f>F13-C13</f>
        <v>-0.3288966084493361</v>
      </c>
      <c r="I38" s="5">
        <f t="shared" si="4"/>
        <v>0.39756463226932226</v>
      </c>
      <c r="J38" s="4">
        <f t="shared" si="4"/>
        <v>0.3288966084493361</v>
      </c>
    </row>
    <row r="39" spans="4:10" x14ac:dyDescent="0.3">
      <c r="D39" s="3" t="s">
        <v>93</v>
      </c>
      <c r="E39" s="5">
        <f>E14-B14</f>
        <v>0.15438472655600322</v>
      </c>
      <c r="F39" s="4">
        <f>F14-C14</f>
        <v>6.3964933036463112E-2</v>
      </c>
      <c r="I39" s="5">
        <f t="shared" si="4"/>
        <v>0.15438472655600322</v>
      </c>
      <c r="J39" s="4">
        <f t="shared" si="4"/>
        <v>6.3964933036463112E-2</v>
      </c>
    </row>
    <row r="40" spans="4:10" x14ac:dyDescent="0.3">
      <c r="D40" t="s">
        <v>18</v>
      </c>
      <c r="E40" s="5">
        <f t="shared" ref="E40:F52" si="5">E15-B15</f>
        <v>0.14875895185237908</v>
      </c>
      <c r="F40" s="4">
        <f t="shared" si="5"/>
        <v>0.79752518446722398</v>
      </c>
      <c r="I40" s="5">
        <f t="shared" si="4"/>
        <v>0.14875895185237908</v>
      </c>
      <c r="J40" s="4">
        <f t="shared" si="4"/>
        <v>0.79752518446722398</v>
      </c>
    </row>
    <row r="41" spans="4:10" x14ac:dyDescent="0.3">
      <c r="D41" t="s">
        <v>20</v>
      </c>
      <c r="E41" s="5">
        <f t="shared" si="5"/>
        <v>0.26749989752839554</v>
      </c>
      <c r="F41" s="4">
        <f t="shared" si="5"/>
        <v>-0.22713089769201567</v>
      </c>
      <c r="I41" s="5">
        <f t="shared" si="4"/>
        <v>0.26749989752839554</v>
      </c>
      <c r="J41" s="4">
        <f t="shared" si="4"/>
        <v>0.22713089769201567</v>
      </c>
    </row>
    <row r="42" spans="4:10" x14ac:dyDescent="0.3">
      <c r="D42" t="s">
        <v>19</v>
      </c>
      <c r="E42" s="5">
        <f t="shared" si="5"/>
        <v>-0.34591045677066745</v>
      </c>
      <c r="F42" s="4">
        <f t="shared" si="5"/>
        <v>1.7671591872202246</v>
      </c>
      <c r="I42" s="5">
        <f t="shared" si="4"/>
        <v>0.34591045677066745</v>
      </c>
      <c r="J42" s="4">
        <f t="shared" si="4"/>
        <v>1.7671591872202246</v>
      </c>
    </row>
    <row r="43" spans="4:10" x14ac:dyDescent="0.3">
      <c r="D43" t="s">
        <v>21</v>
      </c>
      <c r="E43" s="5">
        <f t="shared" si="5"/>
        <v>-8.9044170323923311E-2</v>
      </c>
      <c r="F43" s="4">
        <f t="shared" si="5"/>
        <v>-0.75818876047097383</v>
      </c>
      <c r="I43" s="5">
        <f t="shared" si="4"/>
        <v>8.9044170323923311E-2</v>
      </c>
      <c r="J43" s="4">
        <f t="shared" si="4"/>
        <v>0.75818876047097383</v>
      </c>
    </row>
    <row r="44" spans="4:10" x14ac:dyDescent="0.3">
      <c r="D44" t="s">
        <v>22</v>
      </c>
      <c r="E44" s="5">
        <f t="shared" si="5"/>
        <v>-0.43438307462456294</v>
      </c>
      <c r="F44" s="4">
        <f t="shared" si="5"/>
        <v>0.80837652047141972</v>
      </c>
      <c r="I44" s="5">
        <f t="shared" si="4"/>
        <v>0.43438307462456294</v>
      </c>
      <c r="J44" s="4">
        <f t="shared" si="4"/>
        <v>0.80837652047141972</v>
      </c>
    </row>
    <row r="45" spans="4:10" x14ac:dyDescent="0.3">
      <c r="D45" t="s">
        <v>23</v>
      </c>
      <c r="E45" s="5">
        <f t="shared" si="5"/>
        <v>-0.28513138241539515</v>
      </c>
      <c r="F45" s="4">
        <f t="shared" si="5"/>
        <v>-1.130735228368664</v>
      </c>
      <c r="I45" s="5">
        <f t="shared" si="4"/>
        <v>0.28513138241539515</v>
      </c>
      <c r="J45" s="4">
        <f t="shared" si="4"/>
        <v>1.130735228368664</v>
      </c>
    </row>
    <row r="46" spans="4:10" x14ac:dyDescent="0.3">
      <c r="D46" t="s">
        <v>24</v>
      </c>
      <c r="E46" s="5">
        <f t="shared" si="5"/>
        <v>-0.21065296303675041</v>
      </c>
      <c r="F46" s="4">
        <f t="shared" si="5"/>
        <v>2.4174825808437852</v>
      </c>
      <c r="I46" s="5">
        <f t="shared" si="4"/>
        <v>0.21065296303675041</v>
      </c>
      <c r="J46" s="4">
        <f t="shared" si="4"/>
        <v>2.4174825808437852</v>
      </c>
    </row>
    <row r="47" spans="4:10" x14ac:dyDescent="0.3">
      <c r="D47" t="s">
        <v>25</v>
      </c>
      <c r="E47" s="5">
        <f t="shared" si="5"/>
        <v>-0.31056970675000883</v>
      </c>
      <c r="F47" s="4">
        <f t="shared" si="5"/>
        <v>-0.10363967545702657</v>
      </c>
      <c r="I47" s="5">
        <f t="shared" si="4"/>
        <v>0.31056970675000883</v>
      </c>
      <c r="J47" s="4">
        <f t="shared" si="4"/>
        <v>0.10363967545702657</v>
      </c>
    </row>
    <row r="48" spans="4:10" x14ac:dyDescent="0.3">
      <c r="D48" t="s">
        <v>26</v>
      </c>
      <c r="E48" s="5">
        <f t="shared" si="5"/>
        <v>-0.47650859051135974</v>
      </c>
      <c r="F48" s="4">
        <f t="shared" si="5"/>
        <v>-1.2033323252627177</v>
      </c>
      <c r="I48" s="5">
        <f t="shared" si="4"/>
        <v>0.47650859051135974</v>
      </c>
      <c r="J48" s="4">
        <f t="shared" si="4"/>
        <v>1.2033323252627177</v>
      </c>
    </row>
    <row r="49" spans="4:10" x14ac:dyDescent="0.3">
      <c r="D49" t="s">
        <v>27</v>
      </c>
      <c r="E49" s="5">
        <f t="shared" si="5"/>
        <v>-0.25531429816414786</v>
      </c>
      <c r="F49" s="4">
        <f t="shared" si="5"/>
        <v>0.31896526486633725</v>
      </c>
      <c r="I49" s="5">
        <f t="shared" si="4"/>
        <v>0.25531429816414786</v>
      </c>
      <c r="J49" s="4">
        <f t="shared" si="4"/>
        <v>0.31896526486633725</v>
      </c>
    </row>
    <row r="50" spans="4:10" x14ac:dyDescent="0.3">
      <c r="D50" t="s">
        <v>28</v>
      </c>
      <c r="E50" s="5">
        <f t="shared" si="5"/>
        <v>0.2095570848278161</v>
      </c>
      <c r="F50" s="4">
        <f t="shared" si="5"/>
        <v>-1.0922437948416892</v>
      </c>
      <c r="I50" s="5">
        <f t="shared" si="4"/>
        <v>0.2095570848278161</v>
      </c>
      <c r="J50" s="4">
        <f t="shared" si="4"/>
        <v>1.0922437948416892</v>
      </c>
    </row>
    <row r="51" spans="4:10" x14ac:dyDescent="0.3">
      <c r="D51" t="s">
        <v>29</v>
      </c>
      <c r="E51" s="5">
        <f t="shared" si="5"/>
        <v>-0.62000064650843001</v>
      </c>
      <c r="F51" s="4">
        <f t="shared" si="5"/>
        <v>0.85621505975231749</v>
      </c>
      <c r="I51" s="5">
        <f t="shared" si="4"/>
        <v>0.62000064650843001</v>
      </c>
      <c r="J51" s="4">
        <f t="shared" si="4"/>
        <v>0.85621505975231749</v>
      </c>
    </row>
    <row r="52" spans="4:10" x14ac:dyDescent="0.3">
      <c r="D52" t="s">
        <v>30</v>
      </c>
      <c r="E52" s="5">
        <f t="shared" si="5"/>
        <v>-0.14605937124916935</v>
      </c>
      <c r="F52" s="4">
        <f t="shared" si="5"/>
        <v>1.176266186294729</v>
      </c>
      <c r="I52" s="5">
        <f t="shared" si="4"/>
        <v>0.14605937124916935</v>
      </c>
      <c r="J52" s="4">
        <f t="shared" si="4"/>
        <v>1.176266186294729</v>
      </c>
    </row>
    <row r="53" spans="4:10" x14ac:dyDescent="0.3">
      <c r="D53" t="s">
        <v>31</v>
      </c>
      <c r="E53" s="5">
        <f>E28-B28</f>
        <v>-6.8356668247023578E-2</v>
      </c>
      <c r="F53" s="4">
        <f>F28-C28</f>
        <v>-2.559635070832635</v>
      </c>
      <c r="I53" s="5">
        <f t="shared" si="4"/>
        <v>6.8356668247023578E-2</v>
      </c>
      <c r="J53" s="4">
        <f t="shared" si="4"/>
        <v>2.559635070832635</v>
      </c>
    </row>
    <row r="54" spans="4:10" x14ac:dyDescent="0.3">
      <c r="D54" t="s">
        <v>32</v>
      </c>
      <c r="E54" s="5">
        <f t="shared" ref="E54:F55" si="6">E29-B29</f>
        <v>-0.64350532275665806</v>
      </c>
      <c r="F54" s="4">
        <f t="shared" si="6"/>
        <v>0.90918210796871612</v>
      </c>
      <c r="I54" s="5">
        <f t="shared" si="4"/>
        <v>0.64350532275665806</v>
      </c>
      <c r="J54" s="4">
        <f t="shared" si="4"/>
        <v>0.90918210796871612</v>
      </c>
    </row>
    <row r="55" spans="4:10" x14ac:dyDescent="0.3">
      <c r="D55" t="s">
        <v>33</v>
      </c>
      <c r="E55" s="5">
        <f t="shared" si="6"/>
        <v>-0.30591175152142824</v>
      </c>
      <c r="F55" s="4">
        <f t="shared" si="6"/>
        <v>1.7963781111349988</v>
      </c>
      <c r="I55" s="5">
        <f t="shared" si="4"/>
        <v>0.30591175152142824</v>
      </c>
      <c r="J55" s="4">
        <f t="shared" si="4"/>
        <v>1.7963781111349988</v>
      </c>
    </row>
    <row r="56" spans="4:10" x14ac:dyDescent="0.3">
      <c r="E56" s="5"/>
      <c r="F56" s="4"/>
      <c r="I56" s="5"/>
      <c r="J56" s="4"/>
    </row>
    <row r="57" spans="4:10" x14ac:dyDescent="0.3">
      <c r="D57" t="s">
        <v>52</v>
      </c>
      <c r="E57" s="5">
        <f>AVERAGE(E37:E55)</f>
        <v>-0.17862434639232821</v>
      </c>
      <c r="F57" s="5">
        <f>AVERAGE(F38:F55)</f>
        <v>0.19487293192673094</v>
      </c>
      <c r="H57" t="s">
        <v>54</v>
      </c>
      <c r="I57" s="5">
        <f>AVERAGE(I37:I55)</f>
        <v>0.30259964039589837</v>
      </c>
      <c r="J57" s="5">
        <f>AVERAGE(J38:J55)</f>
        <v>1.017517638746182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1.4339346591577207</v>
      </c>
      <c r="J64" s="4"/>
    </row>
    <row r="65" spans="4:10" x14ac:dyDescent="0.3">
      <c r="H65" s="3" t="s">
        <v>11</v>
      </c>
      <c r="I65" s="4">
        <f>ABS((B13-E13)/B13)*100</f>
        <v>1.7011751487775877</v>
      </c>
      <c r="J65" s="4">
        <f>ABS((C13-F13)/C13)*100</f>
        <v>11.746307444619147</v>
      </c>
    </row>
    <row r="66" spans="4:10" x14ac:dyDescent="0.3">
      <c r="D66" s="3"/>
      <c r="E66" s="5"/>
      <c r="F66" s="5"/>
      <c r="H66" t="s">
        <v>93</v>
      </c>
      <c r="I66" s="4">
        <f>ABS((B14-E14)/B14)*100</f>
        <v>0.68281612806724112</v>
      </c>
      <c r="J66" s="4">
        <f>ABS((C14-F14)/C14)*100</f>
        <v>1.9926770416343651</v>
      </c>
    </row>
    <row r="67" spans="4:10" x14ac:dyDescent="0.3">
      <c r="E67" s="5"/>
      <c r="F67" s="5"/>
      <c r="H67" t="s">
        <v>18</v>
      </c>
      <c r="I67" s="4">
        <f t="shared" ref="I67:J82" si="7">ABS((B15-E15)/B15)*100</f>
        <v>0.8357244486088713</v>
      </c>
      <c r="J67" s="4">
        <f t="shared" si="7"/>
        <v>11.076738673155887</v>
      </c>
    </row>
    <row r="68" spans="4:10" x14ac:dyDescent="0.3">
      <c r="E68" s="5"/>
      <c r="F68" s="5"/>
      <c r="H68" t="s">
        <v>20</v>
      </c>
      <c r="I68" s="4">
        <f t="shared" si="7"/>
        <v>1.5471364807888697</v>
      </c>
      <c r="J68" s="4">
        <f t="shared" si="7"/>
        <v>2.0837697035964742</v>
      </c>
    </row>
    <row r="69" spans="4:10" x14ac:dyDescent="0.3">
      <c r="E69" s="5"/>
      <c r="F69" s="5"/>
      <c r="H69" t="s">
        <v>19</v>
      </c>
      <c r="I69" s="4">
        <f t="shared" si="7"/>
        <v>2.217374722888894</v>
      </c>
      <c r="J69" s="4">
        <f t="shared" si="7"/>
        <v>19.001711690540048</v>
      </c>
    </row>
    <row r="70" spans="4:10" x14ac:dyDescent="0.3">
      <c r="E70" s="5"/>
      <c r="F70" s="5"/>
      <c r="H70" t="s">
        <v>21</v>
      </c>
      <c r="I70" s="4">
        <f t="shared" si="7"/>
        <v>0.48711252912430691</v>
      </c>
      <c r="J70" s="4">
        <f t="shared" si="7"/>
        <v>8.6157813689883387</v>
      </c>
    </row>
    <row r="71" spans="4:10" x14ac:dyDescent="0.3">
      <c r="H71" t="s">
        <v>22</v>
      </c>
      <c r="I71" s="4">
        <f t="shared" si="7"/>
        <v>2.8206693157439151</v>
      </c>
      <c r="J71" s="4">
        <f t="shared" si="7"/>
        <v>7.0910221093984189</v>
      </c>
    </row>
    <row r="72" spans="4:10" x14ac:dyDescent="0.3">
      <c r="E72" s="5"/>
      <c r="F72" s="5"/>
      <c r="H72" t="s">
        <v>23</v>
      </c>
      <c r="I72" s="4">
        <f t="shared" si="7"/>
        <v>2.1199359287389976</v>
      </c>
      <c r="J72" s="4">
        <f t="shared" si="7"/>
        <v>8.3142296203578248</v>
      </c>
    </row>
    <row r="73" spans="4:10" x14ac:dyDescent="0.3">
      <c r="H73" t="s">
        <v>24</v>
      </c>
      <c r="I73" s="4">
        <f t="shared" si="7"/>
        <v>1.1429894901614237</v>
      </c>
      <c r="J73" s="4">
        <f t="shared" si="7"/>
        <v>36.628523952178568</v>
      </c>
    </row>
    <row r="74" spans="4:10" x14ac:dyDescent="0.3">
      <c r="H74" t="s">
        <v>25</v>
      </c>
      <c r="I74" s="4">
        <f t="shared" si="7"/>
        <v>1.8236624001762114</v>
      </c>
      <c r="J74" s="4">
        <f t="shared" si="7"/>
        <v>1.0363967545702657</v>
      </c>
    </row>
    <row r="75" spans="4:10" x14ac:dyDescent="0.3">
      <c r="H75" t="s">
        <v>26</v>
      </c>
      <c r="I75" s="4">
        <f t="shared" si="7"/>
        <v>3.1022694694749982</v>
      </c>
      <c r="J75" s="4">
        <f t="shared" si="7"/>
        <v>8.3564744809910962</v>
      </c>
    </row>
    <row r="76" spans="4:10" x14ac:dyDescent="0.3">
      <c r="H76" t="s">
        <v>27</v>
      </c>
      <c r="I76" s="4">
        <f t="shared" si="7"/>
        <v>1.5701986356958662</v>
      </c>
      <c r="J76" s="4">
        <f t="shared" si="7"/>
        <v>3.158071929369676</v>
      </c>
    </row>
    <row r="77" spans="4:10" x14ac:dyDescent="0.3">
      <c r="H77" t="s">
        <v>28</v>
      </c>
      <c r="I77" s="4">
        <f t="shared" si="7"/>
        <v>1.4757541185057472</v>
      </c>
      <c r="J77" s="4">
        <f t="shared" si="7"/>
        <v>7.8578690276380518</v>
      </c>
    </row>
    <row r="78" spans="4:10" x14ac:dyDescent="0.3">
      <c r="H78" t="s">
        <v>29</v>
      </c>
      <c r="I78" s="4">
        <f t="shared" si="7"/>
        <v>3.483149699485562</v>
      </c>
      <c r="J78" s="4">
        <f t="shared" si="7"/>
        <v>10.441647070150214</v>
      </c>
    </row>
    <row r="79" spans="4:10" x14ac:dyDescent="0.3">
      <c r="H79" t="s">
        <v>30</v>
      </c>
      <c r="I79" s="4">
        <f t="shared" si="7"/>
        <v>0.8127956107355</v>
      </c>
      <c r="J79" s="4">
        <f t="shared" si="7"/>
        <v>17.298032151393077</v>
      </c>
    </row>
    <row r="80" spans="4:10" x14ac:dyDescent="0.3">
      <c r="H80" t="s">
        <v>31</v>
      </c>
      <c r="I80" s="4">
        <f t="shared" si="7"/>
        <v>0.35253567945860537</v>
      </c>
      <c r="J80" s="4">
        <f t="shared" si="7"/>
        <v>29.421092768191208</v>
      </c>
    </row>
    <row r="81" spans="8:10" x14ac:dyDescent="0.3">
      <c r="H81" t="s">
        <v>32</v>
      </c>
      <c r="I81" s="4">
        <f t="shared" si="7"/>
        <v>3.897670034867704</v>
      </c>
      <c r="J81" s="4">
        <f t="shared" si="7"/>
        <v>8.7421356535453469</v>
      </c>
    </row>
    <row r="82" spans="8:10" x14ac:dyDescent="0.3">
      <c r="H82" t="s">
        <v>33</v>
      </c>
      <c r="I82" s="4">
        <f t="shared" si="7"/>
        <v>1.8176574659621407</v>
      </c>
      <c r="J82" s="4">
        <f t="shared" si="7"/>
        <v>19.525849034076074</v>
      </c>
    </row>
    <row r="84" spans="8:10" x14ac:dyDescent="0.3">
      <c r="H84" t="s">
        <v>77</v>
      </c>
      <c r="I84" s="4">
        <f>AVERAGE(I64:I82)</f>
        <v>1.7539243140221139</v>
      </c>
      <c r="J84" s="4">
        <f>AVERAGE(J65:J82)</f>
        <v>11.799351693021894</v>
      </c>
    </row>
  </sheetData>
  <hyperlinks>
    <hyperlink ref="G1" location="Overview!A1" display="Overview!A1" xr:uid="{B23C4509-C53D-4247-B2B2-23811AB30E5E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A43C8-28DE-4F48-84DA-E2E48D97AC88}">
  <dimension ref="A1:L84"/>
  <sheetViews>
    <sheetView workbookViewId="0">
      <selection activeCell="F1" sqref="F1: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1</v>
      </c>
      <c r="G4" s="7" t="s">
        <v>109</v>
      </c>
      <c r="H4" s="7"/>
    </row>
    <row r="5" spans="1:12" x14ac:dyDescent="0.3">
      <c r="A5" s="8"/>
      <c r="G5" s="9"/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26.848747099935071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3016.9005539999998</v>
      </c>
      <c r="L12">
        <v>-2927.4776833329702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24.004008861511942</v>
      </c>
      <c r="F13" s="4">
        <f t="shared" si="1"/>
        <v>5.425379029865173</v>
      </c>
      <c r="H13" t="s">
        <v>35</v>
      </c>
      <c r="I13">
        <v>32</v>
      </c>
      <c r="J13" t="s">
        <v>38</v>
      </c>
      <c r="K13">
        <v>1333.1106560000001</v>
      </c>
      <c r="L13">
        <v>-1156.46826804432</v>
      </c>
    </row>
    <row r="14" spans="1:12" x14ac:dyDescent="0.3">
      <c r="A14" s="3" t="s">
        <v>93</v>
      </c>
      <c r="B14">
        <v>22.61</v>
      </c>
      <c r="C14">
        <v>3.21</v>
      </c>
      <c r="E14" s="5">
        <f t="shared" si="0"/>
        <v>23.632975745001133</v>
      </c>
      <c r="F14" s="4">
        <f t="shared" si="1"/>
        <v>6.8834233309109427</v>
      </c>
      <c r="H14" t="s">
        <v>94</v>
      </c>
      <c r="I14">
        <v>96</v>
      </c>
      <c r="J14" t="s">
        <v>44</v>
      </c>
      <c r="K14">
        <v>4062.1207009999998</v>
      </c>
      <c r="L14">
        <v>-3469.3514915145802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18.362556688775026</v>
      </c>
      <c r="F15" s="4">
        <f t="shared" si="1"/>
        <v>12.934260616553784</v>
      </c>
      <c r="H15" t="s">
        <v>34</v>
      </c>
      <c r="I15">
        <v>48</v>
      </c>
      <c r="J15" t="s">
        <v>37</v>
      </c>
      <c r="K15">
        <v>2614.0150749999998</v>
      </c>
      <c r="L15">
        <v>-1734.5651229254399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17.586949909480861</v>
      </c>
      <c r="F16" s="4">
        <f t="shared" si="1"/>
        <v>16.874658179209412</v>
      </c>
      <c r="H16" t="s">
        <v>39</v>
      </c>
      <c r="I16">
        <v>80</v>
      </c>
      <c r="J16" t="s">
        <v>38</v>
      </c>
      <c r="K16">
        <v>4548.827421</v>
      </c>
      <c r="L16">
        <v>-2890.8218060824702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15.23351723248031</v>
      </c>
      <c r="F17" s="4">
        <f t="shared" si="1"/>
        <v>17.674247900320431</v>
      </c>
      <c r="H17" t="s">
        <v>40</v>
      </c>
      <c r="I17">
        <v>64</v>
      </c>
      <c r="J17" t="s">
        <v>38</v>
      </c>
      <c r="K17">
        <v>4201.2621920000001</v>
      </c>
      <c r="L17">
        <v>-2312.6379538159299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18.639445629071929</v>
      </c>
      <c r="F18" s="4">
        <f t="shared" si="1"/>
        <v>12.990714076177948</v>
      </c>
      <c r="H18" t="s">
        <v>41</v>
      </c>
      <c r="I18">
        <v>96</v>
      </c>
      <c r="J18" t="s">
        <v>42</v>
      </c>
      <c r="K18">
        <v>5150.3677690000004</v>
      </c>
      <c r="L18">
        <v>-3469.1281816599999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15.037650825272479</v>
      </c>
      <c r="F19" s="4">
        <f t="shared" si="1"/>
        <v>19.228580432834271</v>
      </c>
      <c r="H19" t="s">
        <v>40</v>
      </c>
      <c r="I19">
        <v>36</v>
      </c>
      <c r="J19" t="s">
        <v>37</v>
      </c>
      <c r="K19">
        <v>2393.9909510000002</v>
      </c>
      <c r="L19">
        <v>-1300.83753651648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13.231350870754341</v>
      </c>
      <c r="F20" s="4">
        <f t="shared" si="1"/>
        <v>18.668918422414741</v>
      </c>
      <c r="H20" t="s">
        <v>40</v>
      </c>
      <c r="I20">
        <v>192</v>
      </c>
      <c r="J20" t="s">
        <v>43</v>
      </c>
      <c r="K20">
        <v>14510.989987000001</v>
      </c>
      <c r="L20">
        <v>-6937.8411222451195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18.361362914393457</v>
      </c>
      <c r="F21" s="4">
        <f t="shared" si="1"/>
        <v>14.902175605737636</v>
      </c>
      <c r="H21" t="s">
        <v>34</v>
      </c>
      <c r="I21">
        <v>72</v>
      </c>
      <c r="J21" t="s">
        <v>42</v>
      </c>
      <c r="K21">
        <v>3921.27754</v>
      </c>
      <c r="L21">
        <v>-2601.7937175604302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16.769704236352833</v>
      </c>
      <c r="F22" s="4">
        <f t="shared" si="1"/>
        <v>15.575131842613079</v>
      </c>
      <c r="H22" t="s">
        <v>34</v>
      </c>
      <c r="I22">
        <v>64</v>
      </c>
      <c r="J22" t="s">
        <v>44</v>
      </c>
      <c r="K22">
        <v>3816.4060079999999</v>
      </c>
      <c r="L22">
        <v>-2312.6891225279001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14.911818239385214</v>
      </c>
      <c r="F23" s="4">
        <f t="shared" si="1"/>
        <v>19.399517012942347</v>
      </c>
      <c r="H23" t="s">
        <v>40</v>
      </c>
      <c r="I23">
        <v>64</v>
      </c>
      <c r="J23" t="s">
        <v>38</v>
      </c>
      <c r="K23">
        <v>4291.8978070000003</v>
      </c>
      <c r="L23">
        <v>-2312.5958981144499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15.994596639385572</v>
      </c>
      <c r="F24" s="4">
        <f t="shared" si="1"/>
        <v>16.93954900361965</v>
      </c>
      <c r="H24" t="s">
        <v>45</v>
      </c>
      <c r="I24">
        <v>128</v>
      </c>
      <c r="J24" t="s">
        <v>42</v>
      </c>
      <c r="K24">
        <v>8002.702593</v>
      </c>
      <c r="L24">
        <v>-4625.3117261337402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14.476125325030045</v>
      </c>
      <c r="F25" s="4">
        <f t="shared" si="1"/>
        <v>19.000027413033742</v>
      </c>
      <c r="H25" t="s">
        <v>40</v>
      </c>
      <c r="I25">
        <v>34</v>
      </c>
      <c r="J25" t="s">
        <v>37</v>
      </c>
      <c r="K25">
        <v>2348.6947810000001</v>
      </c>
      <c r="L25">
        <v>-1228.5717442303701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17.243963746314332</v>
      </c>
      <c r="F26" s="4">
        <f t="shared" si="1"/>
        <v>15.483591116061858</v>
      </c>
      <c r="H26" t="s">
        <v>40</v>
      </c>
      <c r="I26">
        <v>96</v>
      </c>
      <c r="J26" t="s">
        <v>38</v>
      </c>
      <c r="K26">
        <v>5567.165497</v>
      </c>
      <c r="L26">
        <v>-3469.0370309300802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18.086470590698912</v>
      </c>
      <c r="F27" s="4">
        <f t="shared" si="1"/>
        <v>13.340478541881112</v>
      </c>
      <c r="H27" t="s">
        <v>40</v>
      </c>
      <c r="I27">
        <v>96</v>
      </c>
      <c r="J27" t="s">
        <v>44</v>
      </c>
      <c r="K27">
        <v>5307.8349099999996</v>
      </c>
      <c r="L27">
        <v>-3469.1153927073801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19.812097505755819</v>
      </c>
      <c r="F28" s="4">
        <f t="shared" si="1"/>
        <v>10.420183436161388</v>
      </c>
      <c r="H28" t="s">
        <v>41</v>
      </c>
      <c r="I28">
        <v>168</v>
      </c>
      <c r="J28" t="s">
        <v>44</v>
      </c>
      <c r="K28">
        <v>8479.6675340000002</v>
      </c>
      <c r="L28">
        <v>-6071.1388005672598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15.911339987545437</v>
      </c>
      <c r="F29" s="4">
        <f t="shared" si="1"/>
        <v>17.764242359681468</v>
      </c>
      <c r="H29" t="s">
        <v>40</v>
      </c>
      <c r="I29">
        <v>72</v>
      </c>
      <c r="J29" t="s">
        <v>37</v>
      </c>
      <c r="K29">
        <v>4525.0745729999999</v>
      </c>
      <c r="L29">
        <v>-2601.7152300930802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16.607276020250225</v>
      </c>
      <c r="F30" s="4">
        <f t="shared" si="1"/>
        <v>17.171555241699458</v>
      </c>
      <c r="H30" t="s">
        <v>40</v>
      </c>
      <c r="I30">
        <v>64</v>
      </c>
      <c r="J30" t="s">
        <v>44</v>
      </c>
      <c r="K30">
        <v>3853.73254</v>
      </c>
      <c r="L30">
        <v>-2312.65020760998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0.32874709993507167</v>
      </c>
      <c r="F37" s="5"/>
      <c r="I37" s="5">
        <f t="shared" ref="I37:J55" si="2">ABS(E37)</f>
        <v>0.32874709993507167</v>
      </c>
      <c r="J37" s="5"/>
    </row>
    <row r="38" spans="4:10" x14ac:dyDescent="0.3">
      <c r="D38" s="3" t="s">
        <v>11</v>
      </c>
      <c r="E38" s="5">
        <f>E13-B13</f>
        <v>0.63400886151194058</v>
      </c>
      <c r="F38" s="4">
        <f>F13-C13</f>
        <v>2.6253790298651731</v>
      </c>
      <c r="I38" s="5">
        <f t="shared" si="2"/>
        <v>0.63400886151194058</v>
      </c>
      <c r="J38" s="4">
        <f t="shared" si="2"/>
        <v>2.6253790298651731</v>
      </c>
    </row>
    <row r="39" spans="4:10" x14ac:dyDescent="0.3">
      <c r="D39" s="3" t="s">
        <v>93</v>
      </c>
      <c r="E39" s="5">
        <f>E14-B14</f>
        <v>1.0229757450011334</v>
      </c>
      <c r="F39" s="4">
        <f>F14-C14</f>
        <v>3.6734233309109428</v>
      </c>
      <c r="I39" s="5">
        <f t="shared" si="2"/>
        <v>1.0229757450011334</v>
      </c>
      <c r="J39" s="4">
        <f t="shared" si="2"/>
        <v>3.6734233309109428</v>
      </c>
    </row>
    <row r="40" spans="4:10" x14ac:dyDescent="0.3">
      <c r="D40" t="s">
        <v>18</v>
      </c>
      <c r="E40" s="5">
        <f t="shared" ref="E40:F52" si="3">E15-B15</f>
        <v>0.56255668877502529</v>
      </c>
      <c r="F40" s="4">
        <f t="shared" si="3"/>
        <v>5.7342606165537839</v>
      </c>
      <c r="I40" s="5">
        <f t="shared" si="2"/>
        <v>0.56255668877502529</v>
      </c>
      <c r="J40" s="4">
        <f t="shared" si="2"/>
        <v>5.7342606165537839</v>
      </c>
    </row>
    <row r="41" spans="4:10" x14ac:dyDescent="0.3">
      <c r="D41" t="s">
        <v>20</v>
      </c>
      <c r="E41" s="5">
        <f t="shared" si="3"/>
        <v>0.29694990948086186</v>
      </c>
      <c r="F41" s="4">
        <f t="shared" si="3"/>
        <v>5.9746581792094116</v>
      </c>
      <c r="I41" s="5">
        <f t="shared" si="2"/>
        <v>0.29694990948086186</v>
      </c>
      <c r="J41" s="4">
        <f t="shared" si="2"/>
        <v>5.9746581792094116</v>
      </c>
    </row>
    <row r="42" spans="4:10" x14ac:dyDescent="0.3">
      <c r="D42" t="s">
        <v>19</v>
      </c>
      <c r="E42" s="5">
        <f t="shared" si="3"/>
        <v>-0.36648276751969</v>
      </c>
      <c r="F42" s="4">
        <f t="shared" si="3"/>
        <v>8.3742479003204302</v>
      </c>
      <c r="I42" s="5">
        <f t="shared" si="2"/>
        <v>0.36648276751969</v>
      </c>
      <c r="J42" s="4">
        <f t="shared" si="2"/>
        <v>8.3742479003204302</v>
      </c>
    </row>
    <row r="43" spans="4:10" x14ac:dyDescent="0.3">
      <c r="D43" t="s">
        <v>21</v>
      </c>
      <c r="E43" s="5">
        <f t="shared" si="3"/>
        <v>0.3594456290719279</v>
      </c>
      <c r="F43" s="4">
        <f t="shared" si="3"/>
        <v>4.1907140761779473</v>
      </c>
      <c r="I43" s="5">
        <f t="shared" si="2"/>
        <v>0.3594456290719279</v>
      </c>
      <c r="J43" s="4">
        <f t="shared" si="2"/>
        <v>4.1907140761779473</v>
      </c>
    </row>
    <row r="44" spans="4:10" x14ac:dyDescent="0.3">
      <c r="D44" t="s">
        <v>22</v>
      </c>
      <c r="E44" s="5">
        <f t="shared" si="3"/>
        <v>-0.36234917472752137</v>
      </c>
      <c r="F44" s="4">
        <f t="shared" si="3"/>
        <v>7.8285804328342703</v>
      </c>
      <c r="I44" s="5">
        <f t="shared" si="2"/>
        <v>0.36234917472752137</v>
      </c>
      <c r="J44" s="4">
        <f t="shared" si="2"/>
        <v>7.8285804328342703</v>
      </c>
    </row>
    <row r="45" spans="4:10" x14ac:dyDescent="0.3">
      <c r="D45" t="s">
        <v>23</v>
      </c>
      <c r="E45" s="5">
        <f t="shared" si="3"/>
        <v>-0.21864912924565871</v>
      </c>
      <c r="F45" s="4">
        <f t="shared" si="3"/>
        <v>5.0689184224147414</v>
      </c>
      <c r="I45" s="5">
        <f t="shared" si="2"/>
        <v>0.21864912924565871</v>
      </c>
      <c r="J45" s="4">
        <f t="shared" si="2"/>
        <v>5.0689184224147414</v>
      </c>
    </row>
    <row r="46" spans="4:10" x14ac:dyDescent="0.3">
      <c r="D46" t="s">
        <v>24</v>
      </c>
      <c r="E46" s="5">
        <f t="shared" si="3"/>
        <v>-6.8637085606543025E-2</v>
      </c>
      <c r="F46" s="4">
        <f t="shared" si="3"/>
        <v>8.3021756057376361</v>
      </c>
      <c r="I46" s="5">
        <f t="shared" si="2"/>
        <v>6.8637085606543025E-2</v>
      </c>
      <c r="J46" s="4">
        <f t="shared" si="2"/>
        <v>8.3021756057376361</v>
      </c>
    </row>
    <row r="47" spans="4:10" x14ac:dyDescent="0.3">
      <c r="D47" t="s">
        <v>25</v>
      </c>
      <c r="E47" s="5">
        <f t="shared" si="3"/>
        <v>-0.26029576364716789</v>
      </c>
      <c r="F47" s="4">
        <f t="shared" si="3"/>
        <v>5.5751318426130787</v>
      </c>
      <c r="I47" s="5">
        <f t="shared" si="2"/>
        <v>0.26029576364716789</v>
      </c>
      <c r="J47" s="4">
        <f t="shared" si="2"/>
        <v>5.5751318426130787</v>
      </c>
    </row>
    <row r="48" spans="4:10" x14ac:dyDescent="0.3">
      <c r="D48" t="s">
        <v>26</v>
      </c>
      <c r="E48" s="5">
        <f t="shared" si="3"/>
        <v>-0.44818176061478532</v>
      </c>
      <c r="F48" s="4">
        <f t="shared" si="3"/>
        <v>4.9995170129423467</v>
      </c>
      <c r="I48" s="5">
        <f t="shared" si="2"/>
        <v>0.44818176061478532</v>
      </c>
      <c r="J48" s="4">
        <f t="shared" si="2"/>
        <v>4.9995170129423467</v>
      </c>
    </row>
    <row r="49" spans="4:10" x14ac:dyDescent="0.3">
      <c r="D49" t="s">
        <v>27</v>
      </c>
      <c r="E49" s="5">
        <f t="shared" si="3"/>
        <v>-0.26540336061442993</v>
      </c>
      <c r="F49" s="4">
        <f t="shared" si="3"/>
        <v>6.8395490036196502</v>
      </c>
      <c r="I49" s="5">
        <f t="shared" si="2"/>
        <v>0.26540336061442993</v>
      </c>
      <c r="J49" s="4">
        <f t="shared" si="2"/>
        <v>6.8395490036196502</v>
      </c>
    </row>
    <row r="50" spans="4:10" x14ac:dyDescent="0.3">
      <c r="D50" t="s">
        <v>28</v>
      </c>
      <c r="E50" s="5">
        <f t="shared" si="3"/>
        <v>0.27612532503004594</v>
      </c>
      <c r="F50" s="4">
        <f t="shared" si="3"/>
        <v>5.1000274130337413</v>
      </c>
      <c r="I50" s="5">
        <f t="shared" si="2"/>
        <v>0.27612532503004594</v>
      </c>
      <c r="J50" s="4">
        <f t="shared" si="2"/>
        <v>5.1000274130337413</v>
      </c>
    </row>
    <row r="51" spans="4:10" x14ac:dyDescent="0.3">
      <c r="D51" t="s">
        <v>29</v>
      </c>
      <c r="E51" s="5">
        <f t="shared" si="3"/>
        <v>-0.55603625368566867</v>
      </c>
      <c r="F51" s="4">
        <f t="shared" si="3"/>
        <v>7.2835911160618583</v>
      </c>
      <c r="I51" s="5">
        <f t="shared" si="2"/>
        <v>0.55603625368566867</v>
      </c>
      <c r="J51" s="4">
        <f t="shared" si="2"/>
        <v>7.2835911160618583</v>
      </c>
    </row>
    <row r="52" spans="4:10" x14ac:dyDescent="0.3">
      <c r="D52" t="s">
        <v>30</v>
      </c>
      <c r="E52" s="5">
        <f t="shared" si="3"/>
        <v>0.11647059069891341</v>
      </c>
      <c r="F52" s="4">
        <f t="shared" si="3"/>
        <v>6.5404785418811118</v>
      </c>
      <c r="I52" s="5">
        <f t="shared" si="2"/>
        <v>0.11647059069891341</v>
      </c>
      <c r="J52" s="4">
        <f t="shared" si="2"/>
        <v>6.5404785418811118</v>
      </c>
    </row>
    <row r="53" spans="4:10" x14ac:dyDescent="0.3">
      <c r="D53" t="s">
        <v>31</v>
      </c>
      <c r="E53" s="5">
        <f>E28-B28</f>
        <v>0.4220975057558185</v>
      </c>
      <c r="F53" s="4">
        <f>F28-C28</f>
        <v>1.7201834361613884</v>
      </c>
      <c r="I53" s="5">
        <f t="shared" si="2"/>
        <v>0.4220975057558185</v>
      </c>
      <c r="J53" s="4">
        <f t="shared" si="2"/>
        <v>1.7201834361613884</v>
      </c>
    </row>
    <row r="54" spans="4:10" x14ac:dyDescent="0.3">
      <c r="D54" t="s">
        <v>32</v>
      </c>
      <c r="E54" s="5">
        <f t="shared" ref="E54:F55" si="4">E29-B29</f>
        <v>-0.59866001245456424</v>
      </c>
      <c r="F54" s="4">
        <f t="shared" si="4"/>
        <v>7.3642423596814677</v>
      </c>
      <c r="I54" s="5">
        <f t="shared" si="2"/>
        <v>0.59866001245456424</v>
      </c>
      <c r="J54" s="4">
        <f t="shared" si="2"/>
        <v>7.3642423596814677</v>
      </c>
    </row>
    <row r="55" spans="4:10" x14ac:dyDescent="0.3">
      <c r="D55" t="s">
        <v>33</v>
      </c>
      <c r="E55" s="5">
        <f t="shared" si="4"/>
        <v>-0.22272397974977309</v>
      </c>
      <c r="F55" s="4">
        <f t="shared" si="4"/>
        <v>7.9715552416994591</v>
      </c>
      <c r="I55" s="5">
        <f t="shared" si="2"/>
        <v>0.22272397974977309</v>
      </c>
      <c r="J55" s="4">
        <f t="shared" si="2"/>
        <v>7.9715552416994591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3.4313582494470335E-2</v>
      </c>
      <c r="F57" s="5">
        <f>AVERAGE(F38:F55)</f>
        <v>5.8425907534288033</v>
      </c>
      <c r="H57" t="s">
        <v>54</v>
      </c>
      <c r="I57" s="5">
        <f>AVERAGE(I37:I55)</f>
        <v>0.38877877069087058</v>
      </c>
      <c r="J57" s="5">
        <f>AVERAGE(J38:J55)</f>
        <v>5.8425907534288033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1.2396195321835284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2.7129176786989326</v>
      </c>
      <c r="J65" s="4">
        <f>ABS((C13-F13)/C13)*100</f>
        <v>93.763536780899045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4.524439385232788</v>
      </c>
      <c r="J66" s="4">
        <f>ABS((C14-F14)/C14)*100</f>
        <v>114.43686389130663</v>
      </c>
    </row>
    <row r="67" spans="4:10" x14ac:dyDescent="0.3">
      <c r="E67" s="5"/>
      <c r="F67" s="5"/>
      <c r="H67" t="s">
        <v>18</v>
      </c>
      <c r="I67" s="4">
        <f t="shared" ref="I67:J82" si="5">ABS((B15-E15)/B15)*100</f>
        <v>3.1604308358147488</v>
      </c>
      <c r="J67" s="4">
        <f t="shared" si="5"/>
        <v>79.642508563246992</v>
      </c>
    </row>
    <row r="68" spans="4:10" x14ac:dyDescent="0.3">
      <c r="E68" s="5"/>
      <c r="F68" s="5"/>
      <c r="H68" t="s">
        <v>20</v>
      </c>
      <c r="I68" s="4">
        <f t="shared" si="5"/>
        <v>1.7174662202478999</v>
      </c>
      <c r="J68" s="4">
        <f t="shared" si="5"/>
        <v>54.813377790912035</v>
      </c>
    </row>
    <row r="69" spans="4:10" x14ac:dyDescent="0.3">
      <c r="E69" s="5"/>
      <c r="F69" s="5"/>
      <c r="H69" t="s">
        <v>19</v>
      </c>
      <c r="I69" s="4">
        <f t="shared" si="5"/>
        <v>2.3492485097416029</v>
      </c>
      <c r="J69" s="4">
        <f t="shared" si="5"/>
        <v>90.045676347531497</v>
      </c>
    </row>
    <row r="70" spans="4:10" x14ac:dyDescent="0.3">
      <c r="E70" s="5"/>
      <c r="F70" s="5"/>
      <c r="H70" t="s">
        <v>21</v>
      </c>
      <c r="I70" s="4">
        <f t="shared" si="5"/>
        <v>1.9663327629755354</v>
      </c>
      <c r="J70" s="4">
        <f t="shared" si="5"/>
        <v>47.621750865658491</v>
      </c>
    </row>
    <row r="71" spans="4:10" x14ac:dyDescent="0.3">
      <c r="H71" t="s">
        <v>22</v>
      </c>
      <c r="I71" s="4">
        <f t="shared" si="5"/>
        <v>2.3529167190098792</v>
      </c>
      <c r="J71" s="4">
        <f t="shared" si="5"/>
        <v>68.671758182756761</v>
      </c>
    </row>
    <row r="72" spans="4:10" x14ac:dyDescent="0.3">
      <c r="E72" s="5"/>
      <c r="F72" s="5"/>
      <c r="H72" t="s">
        <v>23</v>
      </c>
      <c r="I72" s="4">
        <f t="shared" si="5"/>
        <v>1.6256440836108454</v>
      </c>
      <c r="J72" s="4">
        <f t="shared" si="5"/>
        <v>37.271458988343689</v>
      </c>
    </row>
    <row r="73" spans="4:10" x14ac:dyDescent="0.3">
      <c r="H73" t="s">
        <v>24</v>
      </c>
      <c r="I73" s="4">
        <f t="shared" si="5"/>
        <v>0.37242043194000557</v>
      </c>
      <c r="J73" s="4">
        <f t="shared" si="5"/>
        <v>125.79053948087329</v>
      </c>
    </row>
    <row r="74" spans="4:10" x14ac:dyDescent="0.3">
      <c r="H74" t="s">
        <v>25</v>
      </c>
      <c r="I74" s="4">
        <f t="shared" si="5"/>
        <v>1.5284542786093238</v>
      </c>
      <c r="J74" s="4">
        <f t="shared" si="5"/>
        <v>55.751318426130794</v>
      </c>
    </row>
    <row r="75" spans="4:10" x14ac:dyDescent="0.3">
      <c r="H75" t="s">
        <v>26</v>
      </c>
      <c r="I75" s="4">
        <f t="shared" si="5"/>
        <v>2.9178500040025086</v>
      </c>
      <c r="J75" s="4">
        <f t="shared" si="5"/>
        <v>34.718868145432964</v>
      </c>
    </row>
    <row r="76" spans="4:10" x14ac:dyDescent="0.3">
      <c r="H76" t="s">
        <v>27</v>
      </c>
      <c r="I76" s="4">
        <f t="shared" si="5"/>
        <v>1.6322469902486463</v>
      </c>
      <c r="J76" s="4">
        <f t="shared" si="5"/>
        <v>67.718306966531188</v>
      </c>
    </row>
    <row r="77" spans="4:10" x14ac:dyDescent="0.3">
      <c r="H77" t="s">
        <v>28</v>
      </c>
      <c r="I77" s="4">
        <f t="shared" si="5"/>
        <v>1.9445445424651122</v>
      </c>
      <c r="J77" s="4">
        <f t="shared" si="5"/>
        <v>36.690844698084469</v>
      </c>
    </row>
    <row r="78" spans="4:10" x14ac:dyDescent="0.3">
      <c r="H78" t="s">
        <v>29</v>
      </c>
      <c r="I78" s="4">
        <f t="shared" si="5"/>
        <v>3.1237991780093743</v>
      </c>
      <c r="J78" s="4">
        <f t="shared" si="5"/>
        <v>88.824281903193409</v>
      </c>
    </row>
    <row r="79" spans="4:10" x14ac:dyDescent="0.3">
      <c r="H79" t="s">
        <v>30</v>
      </c>
      <c r="I79" s="4">
        <f t="shared" si="5"/>
        <v>0.64813906899784879</v>
      </c>
      <c r="J79" s="4">
        <f t="shared" si="5"/>
        <v>96.183507968839876</v>
      </c>
    </row>
    <row r="80" spans="4:10" x14ac:dyDescent="0.3">
      <c r="H80" t="s">
        <v>31</v>
      </c>
      <c r="I80" s="4">
        <f t="shared" si="5"/>
        <v>2.1768824432997342</v>
      </c>
      <c r="J80" s="4">
        <f t="shared" si="5"/>
        <v>19.772223404153891</v>
      </c>
    </row>
    <row r="81" spans="8:10" x14ac:dyDescent="0.3">
      <c r="H81" t="s">
        <v>32</v>
      </c>
      <c r="I81" s="4">
        <f t="shared" si="5"/>
        <v>3.6260448967568997</v>
      </c>
      <c r="J81" s="4">
        <f t="shared" si="5"/>
        <v>70.810022689244875</v>
      </c>
    </row>
    <row r="82" spans="8:10" x14ac:dyDescent="0.3">
      <c r="H82" t="s">
        <v>33</v>
      </c>
      <c r="I82" s="4">
        <f t="shared" si="5"/>
        <v>1.3233748054056633</v>
      </c>
      <c r="J82" s="4">
        <f t="shared" si="5"/>
        <v>86.647339583689771</v>
      </c>
    </row>
    <row r="84" spans="8:10" x14ac:dyDescent="0.3">
      <c r="H84" t="s">
        <v>77</v>
      </c>
      <c r="I84" s="4">
        <f>AVERAGE(I64:I82)</f>
        <v>2.1548827561710993</v>
      </c>
      <c r="J84" s="4">
        <f>AVERAGE(J65:J82)</f>
        <v>70.509676926490528</v>
      </c>
    </row>
  </sheetData>
  <hyperlinks>
    <hyperlink ref="G1" location="Overview!A1" display="Overview!A1" xr:uid="{15E6FB81-C1FA-429E-9019-F0B81804A850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38C74-62B1-41BA-878E-9E6CCCA1BF17}">
  <dimension ref="A1:L84"/>
  <sheetViews>
    <sheetView workbookViewId="0">
      <selection activeCell="F1" sqref="F1: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1</v>
      </c>
      <c r="G4" s="7" t="s">
        <v>115</v>
      </c>
      <c r="H4" s="7"/>
    </row>
    <row r="5" spans="1:12" x14ac:dyDescent="0.3">
      <c r="A5" s="8"/>
      <c r="G5" s="9"/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26.726059767119892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3030.749789</v>
      </c>
      <c r="L12">
        <v>-2928.3966551670001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23.875550222500429</v>
      </c>
      <c r="F13" s="4">
        <f t="shared" si="1"/>
        <v>3.2725495264793611</v>
      </c>
      <c r="H13" t="s">
        <v>35</v>
      </c>
      <c r="I13">
        <v>32</v>
      </c>
      <c r="J13" t="s">
        <v>38</v>
      </c>
      <c r="K13">
        <v>1340.283248</v>
      </c>
      <c r="L13">
        <v>-1156.8575576693099</v>
      </c>
    </row>
    <row r="14" spans="1:12" x14ac:dyDescent="0.3">
      <c r="A14" s="3" t="s">
        <v>93</v>
      </c>
      <c r="B14">
        <v>22.61</v>
      </c>
      <c r="C14">
        <v>3.21</v>
      </c>
      <c r="E14" s="5">
        <f t="shared" si="0"/>
        <v>23.284347900894463</v>
      </c>
      <c r="F14" s="4">
        <f t="shared" si="1"/>
        <v>4.6984189372033986</v>
      </c>
      <c r="H14" t="s">
        <v>94</v>
      </c>
      <c r="I14">
        <v>96</v>
      </c>
      <c r="J14" t="s">
        <v>44</v>
      </c>
      <c r="K14">
        <v>4122.9413169999998</v>
      </c>
      <c r="L14">
        <v>-3470.5205368473898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18.276075413917841</v>
      </c>
      <c r="F15" s="4">
        <f t="shared" si="1"/>
        <v>10.434853555032591</v>
      </c>
      <c r="H15" t="s">
        <v>34</v>
      </c>
      <c r="I15">
        <v>48</v>
      </c>
      <c r="J15" t="s">
        <v>37</v>
      </c>
      <c r="K15">
        <v>2626.3844349999999</v>
      </c>
      <c r="L15">
        <v>-1735.15539357544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17.96564678190105</v>
      </c>
      <c r="F16" s="4">
        <f t="shared" si="1"/>
        <v>13.786527111120384</v>
      </c>
      <c r="H16" t="s">
        <v>39</v>
      </c>
      <c r="I16">
        <v>80</v>
      </c>
      <c r="J16" t="s">
        <v>38</v>
      </c>
      <c r="K16">
        <v>4452.9429399999999</v>
      </c>
      <c r="L16">
        <v>-2891.8235291506298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15.194032428289141</v>
      </c>
      <c r="F17" s="4">
        <f t="shared" si="1"/>
        <v>15.135533391001822</v>
      </c>
      <c r="H17" t="s">
        <v>40</v>
      </c>
      <c r="I17">
        <v>64</v>
      </c>
      <c r="J17" t="s">
        <v>38</v>
      </c>
      <c r="K17">
        <v>4212.1800320000002</v>
      </c>
      <c r="L17">
        <v>-2313.4259395199501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18.462022202024041</v>
      </c>
      <c r="F18" s="4">
        <f t="shared" si="1"/>
        <v>10.682945222242068</v>
      </c>
      <c r="H18" t="s">
        <v>41</v>
      </c>
      <c r="I18">
        <v>96</v>
      </c>
      <c r="J18" t="s">
        <v>42</v>
      </c>
      <c r="K18">
        <v>5199.8637500000004</v>
      </c>
      <c r="L18">
        <v>-3470.3017158103398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15.005476254811475</v>
      </c>
      <c r="F19" s="4">
        <f t="shared" si="1"/>
        <v>16.332353509842854</v>
      </c>
      <c r="H19" t="s">
        <v>40</v>
      </c>
      <c r="I19">
        <v>36</v>
      </c>
      <c r="J19" t="s">
        <v>37</v>
      </c>
      <c r="K19">
        <v>2399.1241190000001</v>
      </c>
      <c r="L19">
        <v>-1301.2856805695801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13.209736179001185</v>
      </c>
      <c r="F20" s="4">
        <f t="shared" si="1"/>
        <v>15.754669094550389</v>
      </c>
      <c r="H20" t="s">
        <v>40</v>
      </c>
      <c r="I20">
        <v>192</v>
      </c>
      <c r="J20" t="s">
        <v>43</v>
      </c>
      <c r="K20">
        <v>14534.733881</v>
      </c>
      <c r="L20">
        <v>-6940.2325418210503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18.278390451485809</v>
      </c>
      <c r="F21" s="4">
        <f t="shared" si="1"/>
        <v>12.508652428060349</v>
      </c>
      <c r="H21" t="s">
        <v>34</v>
      </c>
      <c r="I21">
        <v>72</v>
      </c>
      <c r="J21" t="s">
        <v>42</v>
      </c>
      <c r="K21">
        <v>3939.0776879999999</v>
      </c>
      <c r="L21">
        <v>-2602.6762198442898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16.794629030191317</v>
      </c>
      <c r="F22" s="4">
        <f t="shared" si="1"/>
        <v>13.051138645208054</v>
      </c>
      <c r="H22" t="s">
        <v>34</v>
      </c>
      <c r="I22">
        <v>64</v>
      </c>
      <c r="J22" t="s">
        <v>44</v>
      </c>
      <c r="K22">
        <v>3810.7421060000001</v>
      </c>
      <c r="L22">
        <v>-2313.4767493805998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14.866339845283795</v>
      </c>
      <c r="F23" s="4">
        <f t="shared" si="1"/>
        <v>16.877177146291938</v>
      </c>
      <c r="H23" t="s">
        <v>40</v>
      </c>
      <c r="I23">
        <v>64</v>
      </c>
      <c r="J23" t="s">
        <v>38</v>
      </c>
      <c r="K23">
        <v>4305.0273749999997</v>
      </c>
      <c r="L23">
        <v>-2313.3834846650402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15.886233652819211</v>
      </c>
      <c r="F24" s="4">
        <f t="shared" si="1"/>
        <v>14.311954184827048</v>
      </c>
      <c r="H24" t="s">
        <v>45</v>
      </c>
      <c r="I24">
        <v>128</v>
      </c>
      <c r="J24" t="s">
        <v>42</v>
      </c>
      <c r="K24">
        <v>8057.290532</v>
      </c>
      <c r="L24">
        <v>-4626.8920306904301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14.493736651918628</v>
      </c>
      <c r="F25" s="4">
        <f t="shared" si="1"/>
        <v>16.368253461663208</v>
      </c>
      <c r="H25" t="s">
        <v>40</v>
      </c>
      <c r="I25">
        <v>34</v>
      </c>
      <c r="J25" t="s">
        <v>37</v>
      </c>
      <c r="K25">
        <v>2345.8408840000002</v>
      </c>
      <c r="L25">
        <v>-1228.99156674766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17.218342451480257</v>
      </c>
      <c r="F26" s="4">
        <f t="shared" si="1"/>
        <v>12.792800702811425</v>
      </c>
      <c r="H26" t="s">
        <v>40</v>
      </c>
      <c r="I26">
        <v>96</v>
      </c>
      <c r="J26" t="s">
        <v>38</v>
      </c>
      <c r="K26">
        <v>5575.4495690000003</v>
      </c>
      <c r="L26">
        <v>-3470.2245700610702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17.869262521577234</v>
      </c>
      <c r="F27" s="4">
        <f t="shared" si="1"/>
        <v>11.187460686530741</v>
      </c>
      <c r="H27" t="s">
        <v>40</v>
      </c>
      <c r="I27">
        <v>96</v>
      </c>
      <c r="J27" t="s">
        <v>44</v>
      </c>
      <c r="K27">
        <v>5372.3537770000003</v>
      </c>
      <c r="L27">
        <v>-3470.2832684693399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19.633360548131641</v>
      </c>
      <c r="F28" s="4">
        <f t="shared" si="1"/>
        <v>8.4540710353972948</v>
      </c>
      <c r="H28" t="s">
        <v>41</v>
      </c>
      <c r="I28">
        <v>168</v>
      </c>
      <c r="J28" t="s">
        <v>44</v>
      </c>
      <c r="K28">
        <v>8556.8642</v>
      </c>
      <c r="L28">
        <v>-6073.1706234773501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15.924792523790837</v>
      </c>
      <c r="F29" s="4">
        <f t="shared" si="1"/>
        <v>15.068662887756513</v>
      </c>
      <c r="H29" t="s">
        <v>40</v>
      </c>
      <c r="I29">
        <v>72</v>
      </c>
      <c r="J29" t="s">
        <v>37</v>
      </c>
      <c r="K29">
        <v>4521.2519970000003</v>
      </c>
      <c r="L29">
        <v>-2602.60601577337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16.468899204366892</v>
      </c>
      <c r="F30" s="4">
        <f t="shared" si="1"/>
        <v>14.678164617450509</v>
      </c>
      <c r="H30" t="s">
        <v>40</v>
      </c>
      <c r="I30">
        <v>64</v>
      </c>
      <c r="J30" t="s">
        <v>44</v>
      </c>
      <c r="K30">
        <v>3886.1127999999999</v>
      </c>
      <c r="L30">
        <v>-2313.4370884847499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0.20605976711989271</v>
      </c>
      <c r="F37" s="5"/>
      <c r="I37" s="5">
        <f t="shared" ref="I37:J55" si="2">ABS(E37)</f>
        <v>0.20605976711989271</v>
      </c>
      <c r="J37" s="5"/>
    </row>
    <row r="38" spans="4:10" x14ac:dyDescent="0.3">
      <c r="D38" s="3" t="s">
        <v>11</v>
      </c>
      <c r="E38" s="5">
        <f>E13-B13</f>
        <v>0.50555022250042825</v>
      </c>
      <c r="F38" s="4">
        <f>F13-C13</f>
        <v>0.47254952647936133</v>
      </c>
      <c r="I38" s="5">
        <f t="shared" si="2"/>
        <v>0.50555022250042825</v>
      </c>
      <c r="J38" s="4">
        <f t="shared" si="2"/>
        <v>0.47254952647936133</v>
      </c>
    </row>
    <row r="39" spans="4:10" x14ac:dyDescent="0.3">
      <c r="D39" s="3" t="s">
        <v>93</v>
      </c>
      <c r="E39" s="5">
        <f>E14-B14</f>
        <v>0.67434790089446395</v>
      </c>
      <c r="F39" s="4">
        <f>F14-C14</f>
        <v>1.4884189372033987</v>
      </c>
      <c r="I39" s="5">
        <f t="shared" si="2"/>
        <v>0.67434790089446395</v>
      </c>
      <c r="J39" s="4">
        <f t="shared" si="2"/>
        <v>1.4884189372033987</v>
      </c>
    </row>
    <row r="40" spans="4:10" x14ac:dyDescent="0.3">
      <c r="D40" t="s">
        <v>18</v>
      </c>
      <c r="E40" s="5">
        <f t="shared" ref="E40:F52" si="3">E15-B15</f>
        <v>0.47607541391784025</v>
      </c>
      <c r="F40" s="4">
        <f t="shared" si="3"/>
        <v>3.2348535550325908</v>
      </c>
      <c r="I40" s="5">
        <f t="shared" si="2"/>
        <v>0.47607541391784025</v>
      </c>
      <c r="J40" s="4">
        <f t="shared" si="2"/>
        <v>3.2348535550325908</v>
      </c>
    </row>
    <row r="41" spans="4:10" x14ac:dyDescent="0.3">
      <c r="D41" t="s">
        <v>20</v>
      </c>
      <c r="E41" s="5">
        <f t="shared" si="3"/>
        <v>0.67564678190105099</v>
      </c>
      <c r="F41" s="4">
        <f t="shared" si="3"/>
        <v>2.8865271111203832</v>
      </c>
      <c r="I41" s="5">
        <f t="shared" si="2"/>
        <v>0.67564678190105099</v>
      </c>
      <c r="J41" s="4">
        <f t="shared" si="2"/>
        <v>2.8865271111203832</v>
      </c>
    </row>
    <row r="42" spans="4:10" x14ac:dyDescent="0.3">
      <c r="D42" t="s">
        <v>19</v>
      </c>
      <c r="E42" s="5">
        <f t="shared" si="3"/>
        <v>-0.40596757171085862</v>
      </c>
      <c r="F42" s="4">
        <f t="shared" si="3"/>
        <v>5.835533391001821</v>
      </c>
      <c r="I42" s="5">
        <f t="shared" si="2"/>
        <v>0.40596757171085862</v>
      </c>
      <c r="J42" s="4">
        <f t="shared" si="2"/>
        <v>5.835533391001821</v>
      </c>
    </row>
    <row r="43" spans="4:10" x14ac:dyDescent="0.3">
      <c r="D43" t="s">
        <v>21</v>
      </c>
      <c r="E43" s="5">
        <f t="shared" si="3"/>
        <v>0.18202220202404007</v>
      </c>
      <c r="F43" s="4">
        <f t="shared" si="3"/>
        <v>1.8829452222420677</v>
      </c>
      <c r="I43" s="5">
        <f t="shared" si="2"/>
        <v>0.18202220202404007</v>
      </c>
      <c r="J43" s="4">
        <f t="shared" si="2"/>
        <v>1.8829452222420677</v>
      </c>
    </row>
    <row r="44" spans="4:10" x14ac:dyDescent="0.3">
      <c r="D44" t="s">
        <v>22</v>
      </c>
      <c r="E44" s="5">
        <f t="shared" si="3"/>
        <v>-0.39452374518852551</v>
      </c>
      <c r="F44" s="4">
        <f t="shared" si="3"/>
        <v>4.9323535098428533</v>
      </c>
      <c r="I44" s="5">
        <f t="shared" si="2"/>
        <v>0.39452374518852551</v>
      </c>
      <c r="J44" s="4">
        <f t="shared" si="2"/>
        <v>4.9323535098428533</v>
      </c>
    </row>
    <row r="45" spans="4:10" x14ac:dyDescent="0.3">
      <c r="D45" t="s">
        <v>23</v>
      </c>
      <c r="E45" s="5">
        <f t="shared" si="3"/>
        <v>-0.24026382099881438</v>
      </c>
      <c r="F45" s="4">
        <f t="shared" si="3"/>
        <v>2.154669094550389</v>
      </c>
      <c r="I45" s="5">
        <f t="shared" si="2"/>
        <v>0.24026382099881438</v>
      </c>
      <c r="J45" s="4">
        <f t="shared" si="2"/>
        <v>2.154669094550389</v>
      </c>
    </row>
    <row r="46" spans="4:10" x14ac:dyDescent="0.3">
      <c r="D46" t="s">
        <v>24</v>
      </c>
      <c r="E46" s="5">
        <f t="shared" si="3"/>
        <v>-0.15160954851419106</v>
      </c>
      <c r="F46" s="4">
        <f t="shared" si="3"/>
        <v>5.9086524280603498</v>
      </c>
      <c r="I46" s="5">
        <f t="shared" si="2"/>
        <v>0.15160954851419106</v>
      </c>
      <c r="J46" s="4">
        <f t="shared" si="2"/>
        <v>5.9086524280603498</v>
      </c>
    </row>
    <row r="47" spans="4:10" x14ac:dyDescent="0.3">
      <c r="D47" t="s">
        <v>25</v>
      </c>
      <c r="E47" s="5">
        <f t="shared" si="3"/>
        <v>-0.23537096980868455</v>
      </c>
      <c r="F47" s="4">
        <f t="shared" si="3"/>
        <v>3.051138645208054</v>
      </c>
      <c r="I47" s="5">
        <f t="shared" si="2"/>
        <v>0.23537096980868455</v>
      </c>
      <c r="J47" s="4">
        <f t="shared" si="2"/>
        <v>3.051138645208054</v>
      </c>
    </row>
    <row r="48" spans="4:10" x14ac:dyDescent="0.3">
      <c r="D48" t="s">
        <v>26</v>
      </c>
      <c r="E48" s="5">
        <f t="shared" si="3"/>
        <v>-0.4936601547162045</v>
      </c>
      <c r="F48" s="4">
        <f t="shared" si="3"/>
        <v>2.4771771462919379</v>
      </c>
      <c r="I48" s="5">
        <f t="shared" si="2"/>
        <v>0.4936601547162045</v>
      </c>
      <c r="J48" s="4">
        <f t="shared" si="2"/>
        <v>2.4771771462919379</v>
      </c>
    </row>
    <row r="49" spans="4:10" x14ac:dyDescent="0.3">
      <c r="D49" t="s">
        <v>27</v>
      </c>
      <c r="E49" s="5">
        <f t="shared" si="3"/>
        <v>-0.3737663471807906</v>
      </c>
      <c r="F49" s="4">
        <f t="shared" si="3"/>
        <v>4.2119541848270483</v>
      </c>
      <c r="I49" s="5">
        <f t="shared" si="2"/>
        <v>0.3737663471807906</v>
      </c>
      <c r="J49" s="4">
        <f t="shared" si="2"/>
        <v>4.2119541848270483</v>
      </c>
    </row>
    <row r="50" spans="4:10" x14ac:dyDescent="0.3">
      <c r="D50" t="s">
        <v>28</v>
      </c>
      <c r="E50" s="5">
        <f t="shared" si="3"/>
        <v>0.29373665191862841</v>
      </c>
      <c r="F50" s="4">
        <f t="shared" si="3"/>
        <v>2.4682534616632079</v>
      </c>
      <c r="I50" s="5">
        <f t="shared" si="2"/>
        <v>0.29373665191862841</v>
      </c>
      <c r="J50" s="4">
        <f t="shared" si="2"/>
        <v>2.4682534616632079</v>
      </c>
    </row>
    <row r="51" spans="4:10" x14ac:dyDescent="0.3">
      <c r="D51" t="s">
        <v>29</v>
      </c>
      <c r="E51" s="5">
        <f t="shared" si="3"/>
        <v>-0.58165754851974327</v>
      </c>
      <c r="F51" s="4">
        <f t="shared" si="3"/>
        <v>4.5928007028114255</v>
      </c>
      <c r="I51" s="5">
        <f t="shared" si="2"/>
        <v>0.58165754851974327</v>
      </c>
      <c r="J51" s="4">
        <f t="shared" si="2"/>
        <v>4.5928007028114255</v>
      </c>
    </row>
    <row r="52" spans="4:10" x14ac:dyDescent="0.3">
      <c r="D52" t="s">
        <v>30</v>
      </c>
      <c r="E52" s="5">
        <f t="shared" si="3"/>
        <v>-0.10073747842276504</v>
      </c>
      <c r="F52" s="4">
        <f t="shared" si="3"/>
        <v>4.3874606865307415</v>
      </c>
      <c r="I52" s="5">
        <f t="shared" si="2"/>
        <v>0.10073747842276504</v>
      </c>
      <c r="J52" s="4">
        <f t="shared" si="2"/>
        <v>4.3874606865307415</v>
      </c>
    </row>
    <row r="53" spans="4:10" x14ac:dyDescent="0.3">
      <c r="D53" t="s">
        <v>31</v>
      </c>
      <c r="E53" s="5">
        <f>E28-B28</f>
        <v>0.24336054813164054</v>
      </c>
      <c r="F53" s="4">
        <f>F28-C28</f>
        <v>-0.24592896460270453</v>
      </c>
      <c r="I53" s="5">
        <f t="shared" si="2"/>
        <v>0.24336054813164054</v>
      </c>
      <c r="J53" s="4">
        <f t="shared" si="2"/>
        <v>0.24592896460270453</v>
      </c>
    </row>
    <row r="54" spans="4:10" x14ac:dyDescent="0.3">
      <c r="D54" t="s">
        <v>32</v>
      </c>
      <c r="E54" s="5">
        <f t="shared" ref="E54:F55" si="4">E29-B29</f>
        <v>-0.58520747620916502</v>
      </c>
      <c r="F54" s="4">
        <f t="shared" si="4"/>
        <v>4.6686628877565131</v>
      </c>
      <c r="I54" s="5">
        <f t="shared" si="2"/>
        <v>0.58520747620916502</v>
      </c>
      <c r="J54" s="4">
        <f t="shared" si="2"/>
        <v>4.6686628877565131</v>
      </c>
    </row>
    <row r="55" spans="4:10" x14ac:dyDescent="0.3">
      <c r="D55" t="s">
        <v>33</v>
      </c>
      <c r="E55" s="5">
        <f t="shared" si="4"/>
        <v>-0.36110079563310649</v>
      </c>
      <c r="F55" s="4">
        <f t="shared" si="4"/>
        <v>5.4781646174505099</v>
      </c>
      <c r="I55" s="5">
        <f t="shared" si="2"/>
        <v>0.36110079563310649</v>
      </c>
      <c r="J55" s="4">
        <f t="shared" si="2"/>
        <v>5.4781646174505099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-3.5108735183940205E-2</v>
      </c>
      <c r="F57" s="5">
        <f>AVERAGE(F38:F55)</f>
        <v>3.3270103413038861</v>
      </c>
      <c r="H57" t="s">
        <v>54</v>
      </c>
      <c r="I57" s="5">
        <f>AVERAGE(I37:I55)</f>
        <v>0.37792973396372814</v>
      </c>
      <c r="J57" s="5">
        <f>AVERAGE(J38:J55)</f>
        <v>3.3543357818152977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0.77699761357425612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2.1632444266171511</v>
      </c>
      <c r="J65" s="4">
        <f>ABS((C13-F13)/C13)*100</f>
        <v>16.876768802834334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2.9825205700772397</v>
      </c>
      <c r="J66" s="4">
        <f>ABS((C14-F14)/C14)*100</f>
        <v>46.368191190137033</v>
      </c>
    </row>
    <row r="67" spans="4:10" x14ac:dyDescent="0.3">
      <c r="E67" s="5"/>
      <c r="F67" s="5"/>
      <c r="H67" t="s">
        <v>18</v>
      </c>
      <c r="I67" s="4">
        <f t="shared" ref="I67:J82" si="5">ABS((B15-E15)/B15)*100</f>
        <v>2.6745809770665185</v>
      </c>
      <c r="J67" s="4">
        <f t="shared" si="5"/>
        <v>44.928521597674873</v>
      </c>
    </row>
    <row r="68" spans="4:10" x14ac:dyDescent="0.3">
      <c r="E68" s="5"/>
      <c r="F68" s="5"/>
      <c r="H68" t="s">
        <v>20</v>
      </c>
      <c r="I68" s="4">
        <f t="shared" si="5"/>
        <v>3.9077315321055579</v>
      </c>
      <c r="J68" s="4">
        <f t="shared" si="5"/>
        <v>26.481900102021864</v>
      </c>
    </row>
    <row r="69" spans="4:10" x14ac:dyDescent="0.3">
      <c r="E69" s="5"/>
      <c r="F69" s="5"/>
      <c r="H69" t="s">
        <v>19</v>
      </c>
      <c r="I69" s="4">
        <f t="shared" si="5"/>
        <v>2.6023562289157605</v>
      </c>
      <c r="J69" s="4">
        <f t="shared" si="5"/>
        <v>62.747670870987314</v>
      </c>
    </row>
    <row r="70" spans="4:10" x14ac:dyDescent="0.3">
      <c r="E70" s="5"/>
      <c r="F70" s="5"/>
      <c r="H70" t="s">
        <v>21</v>
      </c>
      <c r="I70" s="4">
        <f t="shared" si="5"/>
        <v>0.99574508765886238</v>
      </c>
      <c r="J70" s="4">
        <f t="shared" si="5"/>
        <v>21.397104798205312</v>
      </c>
    </row>
    <row r="71" spans="4:10" x14ac:dyDescent="0.3">
      <c r="H71" t="s">
        <v>22</v>
      </c>
      <c r="I71" s="4">
        <f t="shared" si="5"/>
        <v>2.5618425012241914</v>
      </c>
      <c r="J71" s="4">
        <f t="shared" si="5"/>
        <v>43.266258858270639</v>
      </c>
    </row>
    <row r="72" spans="4:10" x14ac:dyDescent="0.3">
      <c r="E72" s="5"/>
      <c r="F72" s="5"/>
      <c r="H72" t="s">
        <v>23</v>
      </c>
      <c r="I72" s="4">
        <f t="shared" si="5"/>
        <v>1.7863481115153488</v>
      </c>
      <c r="J72" s="4">
        <f t="shared" si="5"/>
        <v>15.843155106988155</v>
      </c>
    </row>
    <row r="73" spans="4:10" x14ac:dyDescent="0.3">
      <c r="H73" t="s">
        <v>24</v>
      </c>
      <c r="I73" s="4">
        <f t="shared" si="5"/>
        <v>0.82262370327830203</v>
      </c>
      <c r="J73" s="4">
        <f t="shared" si="5"/>
        <v>89.525036788793187</v>
      </c>
    </row>
    <row r="74" spans="4:10" x14ac:dyDescent="0.3">
      <c r="H74" t="s">
        <v>25</v>
      </c>
      <c r="I74" s="4">
        <f t="shared" si="5"/>
        <v>1.3820961233627982</v>
      </c>
      <c r="J74" s="4">
        <f t="shared" si="5"/>
        <v>30.51138645208054</v>
      </c>
    </row>
    <row r="75" spans="4:10" x14ac:dyDescent="0.3">
      <c r="H75" t="s">
        <v>26</v>
      </c>
      <c r="I75" s="4">
        <f t="shared" si="5"/>
        <v>3.2139332989336231</v>
      </c>
      <c r="J75" s="4">
        <f t="shared" si="5"/>
        <v>17.202619071471791</v>
      </c>
    </row>
    <row r="76" spans="4:10" x14ac:dyDescent="0.3">
      <c r="H76" t="s">
        <v>27</v>
      </c>
      <c r="I76" s="4">
        <f t="shared" si="5"/>
        <v>2.2986860220220824</v>
      </c>
      <c r="J76" s="4">
        <f t="shared" si="5"/>
        <v>41.702516681455926</v>
      </c>
    </row>
    <row r="77" spans="4:10" x14ac:dyDescent="0.3">
      <c r="H77" t="s">
        <v>28</v>
      </c>
      <c r="I77" s="4">
        <f t="shared" si="5"/>
        <v>2.0685679712579468</v>
      </c>
      <c r="J77" s="4">
        <f t="shared" si="5"/>
        <v>17.757219148656173</v>
      </c>
    </row>
    <row r="78" spans="4:10" x14ac:dyDescent="0.3">
      <c r="H78" t="s">
        <v>29</v>
      </c>
      <c r="I78" s="4">
        <f t="shared" si="5"/>
        <v>3.2677390366277712</v>
      </c>
      <c r="J78" s="4">
        <f t="shared" si="5"/>
        <v>56.009764668432027</v>
      </c>
    </row>
    <row r="79" spans="4:10" x14ac:dyDescent="0.3">
      <c r="H79" t="s">
        <v>30</v>
      </c>
      <c r="I79" s="4">
        <f t="shared" si="5"/>
        <v>0.56058696952011711</v>
      </c>
      <c r="J79" s="4">
        <f t="shared" si="5"/>
        <v>64.521480684275616</v>
      </c>
    </row>
    <row r="80" spans="4:10" x14ac:dyDescent="0.3">
      <c r="H80" t="s">
        <v>31</v>
      </c>
      <c r="I80" s="4">
        <f t="shared" si="5"/>
        <v>1.2550827649904102</v>
      </c>
      <c r="J80" s="4">
        <f t="shared" si="5"/>
        <v>2.8267697080770637</v>
      </c>
    </row>
    <row r="81" spans="8:10" x14ac:dyDescent="0.3">
      <c r="H81" t="s">
        <v>32</v>
      </c>
      <c r="I81" s="4">
        <f t="shared" si="5"/>
        <v>3.544563756566717</v>
      </c>
      <c r="J81" s="4">
        <f t="shared" si="5"/>
        <v>44.890989305351084</v>
      </c>
    </row>
    <row r="82" spans="8:10" x14ac:dyDescent="0.3">
      <c r="H82" t="s">
        <v>33</v>
      </c>
      <c r="I82" s="4">
        <f t="shared" si="5"/>
        <v>2.1455781083369372</v>
      </c>
      <c r="J82" s="4">
        <f t="shared" si="5"/>
        <v>59.545267580983804</v>
      </c>
    </row>
    <row r="84" spans="8:10" x14ac:dyDescent="0.3">
      <c r="H84" t="s">
        <v>77</v>
      </c>
      <c r="I84" s="4">
        <f>AVERAGE(I64:I82)</f>
        <v>2.158464463350084</v>
      </c>
      <c r="J84" s="4">
        <f>AVERAGE(J65:J82)</f>
        <v>39.022367856483157</v>
      </c>
    </row>
  </sheetData>
  <hyperlinks>
    <hyperlink ref="G1" location="Overview!A1" display="Overview!A1" xr:uid="{675B94C2-A7BF-419F-A3BE-D9A2399A2FB3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86792-54CB-4FA0-8FEB-C132AF78CC5F}">
  <dimension ref="A1:L84"/>
  <sheetViews>
    <sheetView workbookViewId="0">
      <selection activeCell="F1" sqref="F1: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1</v>
      </c>
      <c r="G4" s="7" t="s">
        <v>111</v>
      </c>
      <c r="H4" s="7"/>
    </row>
    <row r="5" spans="1:12" x14ac:dyDescent="0.3">
      <c r="A5" s="8"/>
      <c r="G5" s="9"/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26.765580656557951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3026.2747159999999</v>
      </c>
      <c r="L12">
        <v>-2941.9636495862201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24.384870068111734</v>
      </c>
      <c r="F13" s="4">
        <f t="shared" si="1"/>
        <v>4.6711545626142286</v>
      </c>
      <c r="H13" t="s">
        <v>35</v>
      </c>
      <c r="I13">
        <v>32</v>
      </c>
      <c r="J13" t="s">
        <v>38</v>
      </c>
      <c r="K13">
        <v>1312.289133</v>
      </c>
      <c r="L13">
        <v>-1162.2003115159901</v>
      </c>
    </row>
    <row r="14" spans="1:12" x14ac:dyDescent="0.3">
      <c r="A14" s="3" t="s">
        <v>93</v>
      </c>
      <c r="B14">
        <v>22.61</v>
      </c>
      <c r="C14">
        <v>3.21</v>
      </c>
      <c r="E14" s="5">
        <f t="shared" si="0"/>
        <v>23.47525155729274</v>
      </c>
      <c r="F14" s="4">
        <f t="shared" si="1"/>
        <v>6.1963828091960407</v>
      </c>
      <c r="H14" t="s">
        <v>94</v>
      </c>
      <c r="I14">
        <v>96</v>
      </c>
      <c r="J14" t="s">
        <v>44</v>
      </c>
      <c r="K14">
        <v>4089.413047</v>
      </c>
      <c r="L14">
        <v>-3486.5451653841701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18.225428504912593</v>
      </c>
      <c r="F15" s="4">
        <f t="shared" si="1"/>
        <v>12.663071840699299</v>
      </c>
      <c r="H15" t="s">
        <v>34</v>
      </c>
      <c r="I15">
        <v>48</v>
      </c>
      <c r="J15" t="s">
        <v>37</v>
      </c>
      <c r="K15">
        <v>2633.682933</v>
      </c>
      <c r="L15">
        <v>-1743.1543571607101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18.255108251069107</v>
      </c>
      <c r="F16" s="4">
        <f t="shared" si="1"/>
        <v>16.266322684043796</v>
      </c>
      <c r="H16" t="s">
        <v>39</v>
      </c>
      <c r="I16">
        <v>80</v>
      </c>
      <c r="J16" t="s">
        <v>38</v>
      </c>
      <c r="K16">
        <v>4382.3350099999998</v>
      </c>
      <c r="L16">
        <v>-2905.1474694674198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15.419813027914858</v>
      </c>
      <c r="F17" s="4">
        <f t="shared" si="1"/>
        <v>16.76280215822764</v>
      </c>
      <c r="H17" t="s">
        <v>40</v>
      </c>
      <c r="I17">
        <v>64</v>
      </c>
      <c r="J17" t="s">
        <v>38</v>
      </c>
      <c r="K17">
        <v>4150.5042819999999</v>
      </c>
      <c r="L17">
        <v>-2324.10587323442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18.581943635142999</v>
      </c>
      <c r="F18" s="4">
        <f t="shared" si="1"/>
        <v>12.518509475290641</v>
      </c>
      <c r="H18" t="s">
        <v>41</v>
      </c>
      <c r="I18">
        <v>96</v>
      </c>
      <c r="J18" t="s">
        <v>42</v>
      </c>
      <c r="K18">
        <v>5166.3056290000004</v>
      </c>
      <c r="L18">
        <v>-3486.3140001678198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15.009007512022018</v>
      </c>
      <c r="F19" s="4">
        <f t="shared" si="1"/>
        <v>18.833701846500102</v>
      </c>
      <c r="H19" t="s">
        <v>40</v>
      </c>
      <c r="I19">
        <v>36</v>
      </c>
      <c r="J19" t="s">
        <v>37</v>
      </c>
      <c r="K19">
        <v>2398.559663</v>
      </c>
      <c r="L19">
        <v>-1307.2811581876099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13.228605017590152</v>
      </c>
      <c r="F20" s="4">
        <f t="shared" si="1"/>
        <v>18.640656682497863</v>
      </c>
      <c r="H20" t="s">
        <v>40</v>
      </c>
      <c r="I20">
        <v>192</v>
      </c>
      <c r="J20" t="s">
        <v>43</v>
      </c>
      <c r="K20">
        <v>14514.002023999999</v>
      </c>
      <c r="L20">
        <v>-6972.1802941891401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18.503549052152465</v>
      </c>
      <c r="F21" s="4">
        <f t="shared" si="1"/>
        <v>14.143989131671244</v>
      </c>
      <c r="H21" t="s">
        <v>34</v>
      </c>
      <c r="I21">
        <v>72</v>
      </c>
      <c r="J21" t="s">
        <v>42</v>
      </c>
      <c r="K21">
        <v>3891.1454119999999</v>
      </c>
      <c r="L21">
        <v>-2614.6909240231998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16.987588450355098</v>
      </c>
      <c r="F22" s="4">
        <f t="shared" si="1"/>
        <v>14.974210939344132</v>
      </c>
      <c r="H22" t="s">
        <v>34</v>
      </c>
      <c r="I22">
        <v>64</v>
      </c>
      <c r="J22" t="s">
        <v>44</v>
      </c>
      <c r="K22">
        <v>3767.4564690000002</v>
      </c>
      <c r="L22">
        <v>-2324.14947249544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15.186386164502492</v>
      </c>
      <c r="F23" s="4">
        <f t="shared" si="1"/>
        <v>18.587911789732726</v>
      </c>
      <c r="H23" t="s">
        <v>40</v>
      </c>
      <c r="I23">
        <v>64</v>
      </c>
      <c r="J23" t="s">
        <v>38</v>
      </c>
      <c r="K23">
        <v>4214.3008419999996</v>
      </c>
      <c r="L23">
        <v>-2324.0613837891101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16.133037392340484</v>
      </c>
      <c r="F24" s="4">
        <f t="shared" si="1"/>
        <v>16.23676565230469</v>
      </c>
      <c r="H24" t="s">
        <v>45</v>
      </c>
      <c r="I24">
        <v>128</v>
      </c>
      <c r="J24" t="s">
        <v>42</v>
      </c>
      <c r="K24">
        <v>7934.0298350000003</v>
      </c>
      <c r="L24">
        <v>-4648.2373921308399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14.489276283346673</v>
      </c>
      <c r="F25" s="4">
        <f t="shared" si="1"/>
        <v>19.069860130134465</v>
      </c>
      <c r="H25" t="s">
        <v>40</v>
      </c>
      <c r="I25">
        <v>34</v>
      </c>
      <c r="J25" t="s">
        <v>37</v>
      </c>
      <c r="K25">
        <v>2346.5630259999998</v>
      </c>
      <c r="L25">
        <v>-1234.6513689470701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17.277456774949087</v>
      </c>
      <c r="F26" s="4">
        <f t="shared" si="1"/>
        <v>14.513721889252393</v>
      </c>
      <c r="H26" t="s">
        <v>40</v>
      </c>
      <c r="I26">
        <v>96</v>
      </c>
      <c r="J26" t="s">
        <v>38</v>
      </c>
      <c r="K26">
        <v>5556.3733279999997</v>
      </c>
      <c r="L26">
        <v>-3486.2410462816201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18.082469069292472</v>
      </c>
      <c r="F27" s="4">
        <f t="shared" si="1"/>
        <v>12.82201216970566</v>
      </c>
      <c r="H27" t="s">
        <v>40</v>
      </c>
      <c r="I27">
        <v>96</v>
      </c>
      <c r="J27" t="s">
        <v>44</v>
      </c>
      <c r="K27">
        <v>5309.0094959999997</v>
      </c>
      <c r="L27">
        <v>-3486.3029027523899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19.750193635248145</v>
      </c>
      <c r="F28" s="4">
        <f t="shared" si="1"/>
        <v>10.143148146365085</v>
      </c>
      <c r="H28" t="s">
        <v>41</v>
      </c>
      <c r="I28">
        <v>168</v>
      </c>
      <c r="J28" t="s">
        <v>44</v>
      </c>
      <c r="K28">
        <v>8506.2457159999994</v>
      </c>
      <c r="L28">
        <v>-6101.2014944964103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16.411025942432424</v>
      </c>
      <c r="F29" s="4">
        <f t="shared" si="1"/>
        <v>16.47438463529749</v>
      </c>
      <c r="H29" t="s">
        <v>40</v>
      </c>
      <c r="I29">
        <v>72</v>
      </c>
      <c r="J29" t="s">
        <v>37</v>
      </c>
      <c r="K29">
        <v>4387.2942650000005</v>
      </c>
      <c r="L29">
        <v>-2614.6270167643102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16.749727803510325</v>
      </c>
      <c r="F30" s="4">
        <f t="shared" si="1"/>
        <v>16.582816911278233</v>
      </c>
      <c r="H30" t="s">
        <v>40</v>
      </c>
      <c r="I30">
        <v>64</v>
      </c>
      <c r="J30" t="s">
        <v>44</v>
      </c>
      <c r="K30">
        <v>3820.9576149999998</v>
      </c>
      <c r="L30">
        <v>-2324.1102606113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0.24558065655795147</v>
      </c>
      <c r="F37" s="5"/>
      <c r="I37" s="5">
        <f t="shared" ref="I37:J55" si="2">ABS(E37)</f>
        <v>0.24558065655795147</v>
      </c>
      <c r="J37" s="5"/>
    </row>
    <row r="38" spans="4:10" x14ac:dyDescent="0.3">
      <c r="D38" s="3" t="s">
        <v>11</v>
      </c>
      <c r="E38" s="5">
        <f>E13-B13</f>
        <v>1.0148700681117333</v>
      </c>
      <c r="F38" s="4">
        <f>F13-C13</f>
        <v>1.8711545626142287</v>
      </c>
      <c r="I38" s="5">
        <f t="shared" si="2"/>
        <v>1.0148700681117333</v>
      </c>
      <c r="J38" s="4">
        <f t="shared" si="2"/>
        <v>1.8711545626142287</v>
      </c>
    </row>
    <row r="39" spans="4:10" x14ac:dyDescent="0.3">
      <c r="D39" s="3" t="s">
        <v>93</v>
      </c>
      <c r="E39" s="5">
        <f>E14-B14</f>
        <v>0.86525155729274061</v>
      </c>
      <c r="F39" s="4">
        <f>F14-C14</f>
        <v>2.9863828091960407</v>
      </c>
      <c r="I39" s="5">
        <f t="shared" si="2"/>
        <v>0.86525155729274061</v>
      </c>
      <c r="J39" s="4">
        <f t="shared" si="2"/>
        <v>2.9863828091960407</v>
      </c>
    </row>
    <row r="40" spans="4:10" x14ac:dyDescent="0.3">
      <c r="D40" t="s">
        <v>18</v>
      </c>
      <c r="E40" s="5">
        <f t="shared" ref="E40:F52" si="3">E15-B15</f>
        <v>0.42542850491259188</v>
      </c>
      <c r="F40" s="4">
        <f t="shared" si="3"/>
        <v>5.4630718406992989</v>
      </c>
      <c r="I40" s="5">
        <f t="shared" si="2"/>
        <v>0.42542850491259188</v>
      </c>
      <c r="J40" s="4">
        <f t="shared" si="2"/>
        <v>5.4630718406992989</v>
      </c>
    </row>
    <row r="41" spans="4:10" x14ac:dyDescent="0.3">
      <c r="D41" t="s">
        <v>20</v>
      </c>
      <c r="E41" s="5">
        <f t="shared" si="3"/>
        <v>0.96510825106910758</v>
      </c>
      <c r="F41" s="4">
        <f t="shared" si="3"/>
        <v>5.3663226840437961</v>
      </c>
      <c r="I41" s="5">
        <f t="shared" si="2"/>
        <v>0.96510825106910758</v>
      </c>
      <c r="J41" s="4">
        <f t="shared" si="2"/>
        <v>5.3663226840437961</v>
      </c>
    </row>
    <row r="42" spans="4:10" x14ac:dyDescent="0.3">
      <c r="D42" t="s">
        <v>19</v>
      </c>
      <c r="E42" s="5">
        <f t="shared" si="3"/>
        <v>-0.18018697208514212</v>
      </c>
      <c r="F42" s="4">
        <f t="shared" si="3"/>
        <v>7.4628021582276389</v>
      </c>
      <c r="I42" s="5">
        <f t="shared" si="2"/>
        <v>0.18018697208514212</v>
      </c>
      <c r="J42" s="4">
        <f t="shared" si="2"/>
        <v>7.4628021582276389</v>
      </c>
    </row>
    <row r="43" spans="4:10" x14ac:dyDescent="0.3">
      <c r="D43" t="s">
        <v>21</v>
      </c>
      <c r="E43" s="5">
        <f t="shared" si="3"/>
        <v>0.30194363514299738</v>
      </c>
      <c r="F43" s="4">
        <f t="shared" si="3"/>
        <v>3.7185094752906398</v>
      </c>
      <c r="I43" s="5">
        <f t="shared" si="2"/>
        <v>0.30194363514299738</v>
      </c>
      <c r="J43" s="4">
        <f t="shared" si="2"/>
        <v>3.7185094752906398</v>
      </c>
    </row>
    <row r="44" spans="4:10" x14ac:dyDescent="0.3">
      <c r="D44" t="s">
        <v>22</v>
      </c>
      <c r="E44" s="5">
        <f t="shared" si="3"/>
        <v>-0.39099248797798225</v>
      </c>
      <c r="F44" s="4">
        <f t="shared" si="3"/>
        <v>7.4337018465001012</v>
      </c>
      <c r="I44" s="5">
        <f t="shared" si="2"/>
        <v>0.39099248797798225</v>
      </c>
      <c r="J44" s="4">
        <f t="shared" si="2"/>
        <v>7.4337018465001012</v>
      </c>
    </row>
    <row r="45" spans="4:10" x14ac:dyDescent="0.3">
      <c r="D45" t="s">
        <v>23</v>
      </c>
      <c r="E45" s="5">
        <f t="shared" si="3"/>
        <v>-0.22139498240984778</v>
      </c>
      <c r="F45" s="4">
        <f t="shared" si="3"/>
        <v>5.0406566824978629</v>
      </c>
      <c r="I45" s="5">
        <f t="shared" si="2"/>
        <v>0.22139498240984778</v>
      </c>
      <c r="J45" s="4">
        <f t="shared" si="2"/>
        <v>5.0406566824978629</v>
      </c>
    </row>
    <row r="46" spans="4:10" x14ac:dyDescent="0.3">
      <c r="D46" t="s">
        <v>24</v>
      </c>
      <c r="E46" s="5">
        <f t="shared" si="3"/>
        <v>7.3549052152465322E-2</v>
      </c>
      <c r="F46" s="4">
        <f t="shared" si="3"/>
        <v>7.5439891316712444</v>
      </c>
      <c r="I46" s="5">
        <f t="shared" si="2"/>
        <v>7.3549052152465322E-2</v>
      </c>
      <c r="J46" s="4">
        <f t="shared" si="2"/>
        <v>7.5439891316712444</v>
      </c>
    </row>
    <row r="47" spans="4:10" x14ac:dyDescent="0.3">
      <c r="D47" t="s">
        <v>25</v>
      </c>
      <c r="E47" s="5">
        <f t="shared" si="3"/>
        <v>-4.2411549644903346E-2</v>
      </c>
      <c r="F47" s="4">
        <f t="shared" si="3"/>
        <v>4.9742109393441325</v>
      </c>
      <c r="I47" s="5">
        <f t="shared" si="2"/>
        <v>4.2411549644903346E-2</v>
      </c>
      <c r="J47" s="4">
        <f t="shared" si="2"/>
        <v>4.9742109393441325</v>
      </c>
    </row>
    <row r="48" spans="4:10" x14ac:dyDescent="0.3">
      <c r="D48" t="s">
        <v>26</v>
      </c>
      <c r="E48" s="5">
        <f t="shared" si="3"/>
        <v>-0.1736138354975072</v>
      </c>
      <c r="F48" s="4">
        <f t="shared" si="3"/>
        <v>4.1879117897327252</v>
      </c>
      <c r="I48" s="5">
        <f t="shared" si="2"/>
        <v>0.1736138354975072</v>
      </c>
      <c r="J48" s="4">
        <f t="shared" si="2"/>
        <v>4.1879117897327252</v>
      </c>
    </row>
    <row r="49" spans="4:10" x14ac:dyDescent="0.3">
      <c r="D49" t="s">
        <v>27</v>
      </c>
      <c r="E49" s="5">
        <f t="shared" si="3"/>
        <v>-0.12696260765951806</v>
      </c>
      <c r="F49" s="4">
        <f t="shared" si="3"/>
        <v>6.1367656523046907</v>
      </c>
      <c r="I49" s="5">
        <f t="shared" si="2"/>
        <v>0.12696260765951806</v>
      </c>
      <c r="J49" s="4">
        <f t="shared" si="2"/>
        <v>6.1367656523046907</v>
      </c>
    </row>
    <row r="50" spans="4:10" x14ac:dyDescent="0.3">
      <c r="D50" t="s">
        <v>28</v>
      </c>
      <c r="E50" s="5">
        <f t="shared" si="3"/>
        <v>0.28927628334667332</v>
      </c>
      <c r="F50" s="4">
        <f t="shared" si="3"/>
        <v>5.1698601301344649</v>
      </c>
      <c r="I50" s="5">
        <f t="shared" si="2"/>
        <v>0.28927628334667332</v>
      </c>
      <c r="J50" s="4">
        <f t="shared" si="2"/>
        <v>5.1698601301344649</v>
      </c>
    </row>
    <row r="51" spans="4:10" x14ac:dyDescent="0.3">
      <c r="D51" t="s">
        <v>29</v>
      </c>
      <c r="E51" s="5">
        <f t="shared" si="3"/>
        <v>-0.52254322505091366</v>
      </c>
      <c r="F51" s="4">
        <f t="shared" si="3"/>
        <v>6.3137218892523936</v>
      </c>
      <c r="I51" s="5">
        <f t="shared" si="2"/>
        <v>0.52254322505091366</v>
      </c>
      <c r="J51" s="4">
        <f t="shared" si="2"/>
        <v>6.3137218892523936</v>
      </c>
    </row>
    <row r="52" spans="4:10" x14ac:dyDescent="0.3">
      <c r="D52" t="s">
        <v>30</v>
      </c>
      <c r="E52" s="5">
        <f t="shared" si="3"/>
        <v>0.11246906929247302</v>
      </c>
      <c r="F52" s="4">
        <f t="shared" si="3"/>
        <v>6.0220121697056603</v>
      </c>
      <c r="I52" s="5">
        <f t="shared" si="2"/>
        <v>0.11246906929247302</v>
      </c>
      <c r="J52" s="4">
        <f t="shared" si="2"/>
        <v>6.0220121697056603</v>
      </c>
    </row>
    <row r="53" spans="4:10" x14ac:dyDescent="0.3">
      <c r="D53" t="s">
        <v>31</v>
      </c>
      <c r="E53" s="5">
        <f>E28-B28</f>
        <v>0.36019363524814452</v>
      </c>
      <c r="F53" s="4">
        <f>F28-C28</f>
        <v>1.4431481463650861</v>
      </c>
      <c r="I53" s="5">
        <f t="shared" si="2"/>
        <v>0.36019363524814452</v>
      </c>
      <c r="J53" s="4">
        <f t="shared" si="2"/>
        <v>1.4431481463650861</v>
      </c>
    </row>
    <row r="54" spans="4:10" x14ac:dyDescent="0.3">
      <c r="D54" t="s">
        <v>32</v>
      </c>
      <c r="E54" s="5">
        <f t="shared" ref="E54:F55" si="4">E29-B29</f>
        <v>-9.8974057567577489E-2</v>
      </c>
      <c r="F54" s="4">
        <f t="shared" si="4"/>
        <v>6.0743846352974895</v>
      </c>
      <c r="I54" s="5">
        <f t="shared" si="2"/>
        <v>9.8974057567577489E-2</v>
      </c>
      <c r="J54" s="4">
        <f t="shared" si="2"/>
        <v>6.0743846352974895</v>
      </c>
    </row>
    <row r="55" spans="4:10" x14ac:dyDescent="0.3">
      <c r="D55" t="s">
        <v>33</v>
      </c>
      <c r="E55" s="5">
        <f t="shared" si="4"/>
        <v>-8.027219648967332E-2</v>
      </c>
      <c r="F55" s="4">
        <f t="shared" si="4"/>
        <v>7.3828169112782334</v>
      </c>
      <c r="I55" s="5">
        <f t="shared" si="2"/>
        <v>8.027219648967332E-2</v>
      </c>
      <c r="J55" s="4">
        <f t="shared" si="2"/>
        <v>7.3828169112782334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0.1482273051970428</v>
      </c>
      <c r="F57" s="5">
        <f>AVERAGE(F38:F55)</f>
        <v>5.2550790807864285</v>
      </c>
      <c r="H57" t="s">
        <v>54</v>
      </c>
      <c r="I57" s="5">
        <f>AVERAGE(I37:I55)</f>
        <v>0.34163276986894442</v>
      </c>
      <c r="J57" s="5">
        <f>AVERAGE(J38:J55)</f>
        <v>5.2550790807864285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0.92602057525622739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4.3426190334263293</v>
      </c>
      <c r="J65" s="4">
        <f>ABS((C13-F13)/C13)*100</f>
        <v>66.826948664793889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3.8268534157131384</v>
      </c>
      <c r="J66" s="4">
        <f>ABS((C14-F14)/C14)*100</f>
        <v>93.033732373708432</v>
      </c>
    </row>
    <row r="67" spans="4:10" x14ac:dyDescent="0.3">
      <c r="E67" s="5"/>
      <c r="F67" s="5"/>
      <c r="H67" t="s">
        <v>18</v>
      </c>
      <c r="I67" s="4">
        <f t="shared" ref="I67:J82" si="5">ABS((B15-E15)/B15)*100</f>
        <v>2.3900477804078193</v>
      </c>
      <c r="J67" s="4">
        <f t="shared" si="5"/>
        <v>75.875997787490263</v>
      </c>
    </row>
    <row r="68" spans="4:10" x14ac:dyDescent="0.3">
      <c r="E68" s="5"/>
      <c r="F68" s="5"/>
      <c r="H68" t="s">
        <v>20</v>
      </c>
      <c r="I68" s="4">
        <f t="shared" si="5"/>
        <v>5.5818869350440004</v>
      </c>
      <c r="J68" s="4">
        <f t="shared" si="5"/>
        <v>49.232318202236655</v>
      </c>
    </row>
    <row r="69" spans="4:10" x14ac:dyDescent="0.3">
      <c r="E69" s="5"/>
      <c r="F69" s="5"/>
      <c r="H69" t="s">
        <v>19</v>
      </c>
      <c r="I69" s="4">
        <f t="shared" si="5"/>
        <v>1.1550446928534752</v>
      </c>
      <c r="J69" s="4">
        <f t="shared" si="5"/>
        <v>80.245184497071378</v>
      </c>
    </row>
    <row r="70" spans="4:10" x14ac:dyDescent="0.3">
      <c r="E70" s="5"/>
      <c r="F70" s="5"/>
      <c r="H70" t="s">
        <v>21</v>
      </c>
      <c r="I70" s="4">
        <f t="shared" si="5"/>
        <v>1.6517704329485632</v>
      </c>
      <c r="J70" s="4">
        <f t="shared" si="5"/>
        <v>42.255789491939083</v>
      </c>
    </row>
    <row r="71" spans="4:10" x14ac:dyDescent="0.3">
      <c r="H71" t="s">
        <v>22</v>
      </c>
      <c r="I71" s="4">
        <f t="shared" si="5"/>
        <v>2.5389122595972871</v>
      </c>
      <c r="J71" s="4">
        <f t="shared" si="5"/>
        <v>65.207910934211412</v>
      </c>
    </row>
    <row r="72" spans="4:10" x14ac:dyDescent="0.3">
      <c r="E72" s="5"/>
      <c r="F72" s="5"/>
      <c r="H72" t="s">
        <v>23</v>
      </c>
      <c r="I72" s="4">
        <f t="shared" si="5"/>
        <v>1.6460593487721025</v>
      </c>
      <c r="J72" s="4">
        <f t="shared" si="5"/>
        <v>37.06365207719017</v>
      </c>
    </row>
    <row r="73" spans="4:10" x14ac:dyDescent="0.3">
      <c r="H73" t="s">
        <v>24</v>
      </c>
      <c r="I73" s="4">
        <f t="shared" si="5"/>
        <v>0.39907244792439128</v>
      </c>
      <c r="J73" s="4">
        <f t="shared" si="5"/>
        <v>114.3028656313825</v>
      </c>
    </row>
    <row r="74" spans="4:10" x14ac:dyDescent="0.3">
      <c r="H74" t="s">
        <v>25</v>
      </c>
      <c r="I74" s="4">
        <f t="shared" si="5"/>
        <v>0.24904022105051876</v>
      </c>
      <c r="J74" s="4">
        <f t="shared" si="5"/>
        <v>49.742109393441325</v>
      </c>
    </row>
    <row r="75" spans="4:10" x14ac:dyDescent="0.3">
      <c r="H75" t="s">
        <v>26</v>
      </c>
      <c r="I75" s="4">
        <f t="shared" si="5"/>
        <v>1.1302984081868959</v>
      </c>
      <c r="J75" s="4">
        <f t="shared" si="5"/>
        <v>29.082720762032814</v>
      </c>
    </row>
    <row r="76" spans="4:10" x14ac:dyDescent="0.3">
      <c r="H76" t="s">
        <v>27</v>
      </c>
      <c r="I76" s="4">
        <f t="shared" si="5"/>
        <v>0.78082784538448979</v>
      </c>
      <c r="J76" s="4">
        <f t="shared" si="5"/>
        <v>60.760055963412782</v>
      </c>
    </row>
    <row r="77" spans="4:10" x14ac:dyDescent="0.3">
      <c r="H77" t="s">
        <v>28</v>
      </c>
      <c r="I77" s="4">
        <f t="shared" si="5"/>
        <v>2.0371569249765726</v>
      </c>
      <c r="J77" s="4">
        <f t="shared" si="5"/>
        <v>37.19323834629111</v>
      </c>
    </row>
    <row r="78" spans="4:10" x14ac:dyDescent="0.3">
      <c r="H78" t="s">
        <v>29</v>
      </c>
      <c r="I78" s="4">
        <f t="shared" si="5"/>
        <v>2.9356360957916499</v>
      </c>
      <c r="J78" s="4">
        <f t="shared" si="5"/>
        <v>76.996608405516994</v>
      </c>
    </row>
    <row r="79" spans="4:10" x14ac:dyDescent="0.3">
      <c r="H79" t="s">
        <v>30</v>
      </c>
      <c r="I79" s="4">
        <f t="shared" si="5"/>
        <v>0.62587128153852545</v>
      </c>
      <c r="J79" s="4">
        <f t="shared" si="5"/>
        <v>88.559002495671479</v>
      </c>
    </row>
    <row r="80" spans="4:10" x14ac:dyDescent="0.3">
      <c r="H80" t="s">
        <v>31</v>
      </c>
      <c r="I80" s="4">
        <f t="shared" si="5"/>
        <v>1.8576257619811476</v>
      </c>
      <c r="J80" s="4">
        <f t="shared" si="5"/>
        <v>16.587909728334324</v>
      </c>
    </row>
    <row r="81" spans="8:10" x14ac:dyDescent="0.3">
      <c r="H81" t="s">
        <v>32</v>
      </c>
      <c r="I81" s="4">
        <f t="shared" si="5"/>
        <v>0.59947945225667765</v>
      </c>
      <c r="J81" s="4">
        <f t="shared" si="5"/>
        <v>58.40754457016817</v>
      </c>
    </row>
    <row r="82" spans="8:10" x14ac:dyDescent="0.3">
      <c r="H82" t="s">
        <v>33</v>
      </c>
      <c r="I82" s="4">
        <f t="shared" si="5"/>
        <v>0.47695898092497518</v>
      </c>
      <c r="J82" s="4">
        <f t="shared" si="5"/>
        <v>80.248009905198188</v>
      </c>
    </row>
    <row r="84" spans="8:10" x14ac:dyDescent="0.3">
      <c r="H84" t="s">
        <v>77</v>
      </c>
      <c r="I84" s="4">
        <f>AVERAGE(I64:I82)</f>
        <v>1.8500622049491995</v>
      </c>
      <c r="J84" s="4">
        <f>AVERAGE(J65:J82)</f>
        <v>62.312311068338396</v>
      </c>
    </row>
  </sheetData>
  <hyperlinks>
    <hyperlink ref="G1" location="Overview!A1" display="Overview!A1" xr:uid="{E34EC697-6270-4CF7-9E23-C68F893B3336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BDF3F-59FB-44A9-A078-46A267379DCD}">
  <dimension ref="A1:L84"/>
  <sheetViews>
    <sheetView workbookViewId="0">
      <selection activeCell="F1" sqref="F1: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1</v>
      </c>
      <c r="G4" s="7" t="s">
        <v>110</v>
      </c>
      <c r="H4" s="7"/>
    </row>
    <row r="5" spans="1:12" x14ac:dyDescent="0.3">
      <c r="A5" s="8"/>
      <c r="G5" s="9"/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26.322992908642906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3077.1576879999998</v>
      </c>
      <c r="L12">
        <v>-2940.8207420918602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23.904706320556969</v>
      </c>
      <c r="F13" s="4">
        <f t="shared" si="1"/>
        <v>3.5789948978791553</v>
      </c>
      <c r="H13" t="s">
        <v>35</v>
      </c>
      <c r="I13">
        <v>32</v>
      </c>
      <c r="J13" t="s">
        <v>38</v>
      </c>
      <c r="K13">
        <v>1338.648531</v>
      </c>
      <c r="L13">
        <v>-1161.76210391929</v>
      </c>
    </row>
    <row r="14" spans="1:12" x14ac:dyDescent="0.3">
      <c r="A14" s="3" t="s">
        <v>93</v>
      </c>
      <c r="B14">
        <v>22.61</v>
      </c>
      <c r="C14">
        <v>3.21</v>
      </c>
      <c r="E14" s="5">
        <f t="shared" si="0"/>
        <v>23.145814819850969</v>
      </c>
      <c r="F14" s="4">
        <f t="shared" si="1"/>
        <v>4.9673070020995347</v>
      </c>
      <c r="H14" t="s">
        <v>94</v>
      </c>
      <c r="I14">
        <v>96</v>
      </c>
      <c r="J14" t="s">
        <v>44</v>
      </c>
      <c r="K14">
        <v>4147.6180789999999</v>
      </c>
      <c r="L14">
        <v>-3485.2355488603698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18.014063369859361</v>
      </c>
      <c r="F15" s="4">
        <f t="shared" si="1"/>
        <v>11.562786007240661</v>
      </c>
      <c r="H15" t="s">
        <v>34</v>
      </c>
      <c r="I15">
        <v>48</v>
      </c>
      <c r="J15" t="s">
        <v>37</v>
      </c>
      <c r="K15">
        <v>2664.5848310000001</v>
      </c>
      <c r="L15">
        <v>-1742.49719433019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17.835000552677684</v>
      </c>
      <c r="F16" s="4">
        <f t="shared" si="1"/>
        <v>15.20247338100854</v>
      </c>
      <c r="H16" t="s">
        <v>39</v>
      </c>
      <c r="I16">
        <v>80</v>
      </c>
      <c r="J16" t="s">
        <v>38</v>
      </c>
      <c r="K16">
        <v>4485.5619580000002</v>
      </c>
      <c r="L16">
        <v>-2904.0510878478399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15.164850354057602</v>
      </c>
      <c r="F17" s="4">
        <f t="shared" si="1"/>
        <v>16.148295505331632</v>
      </c>
      <c r="H17" t="s">
        <v>40</v>
      </c>
      <c r="I17">
        <v>64</v>
      </c>
      <c r="J17" t="s">
        <v>38</v>
      </c>
      <c r="K17">
        <v>4220.2856279999996</v>
      </c>
      <c r="L17">
        <v>-2323.21781462126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18.260960475523476</v>
      </c>
      <c r="F18" s="4">
        <f t="shared" si="1"/>
        <v>11.644602981971971</v>
      </c>
      <c r="H18" t="s">
        <v>41</v>
      </c>
      <c r="I18">
        <v>96</v>
      </c>
      <c r="J18" t="s">
        <v>42</v>
      </c>
      <c r="K18">
        <v>5257.116685</v>
      </c>
      <c r="L18">
        <v>-3484.99139706599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14.99208707649378</v>
      </c>
      <c r="F19" s="4">
        <f t="shared" si="1"/>
        <v>17.84882689374248</v>
      </c>
      <c r="H19" t="s">
        <v>40</v>
      </c>
      <c r="I19">
        <v>36</v>
      </c>
      <c r="J19" t="s">
        <v>37</v>
      </c>
      <c r="K19">
        <v>2401.266736</v>
      </c>
      <c r="L19">
        <v>-1306.7867035880499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13.173782428593633</v>
      </c>
      <c r="F20" s="4">
        <f t="shared" si="1"/>
        <v>17.753309237668766</v>
      </c>
      <c r="H20" t="s">
        <v>40</v>
      </c>
      <c r="I20">
        <v>192</v>
      </c>
      <c r="J20" t="s">
        <v>43</v>
      </c>
      <c r="K20">
        <v>14574.401926</v>
      </c>
      <c r="L20">
        <v>-6969.5360709080396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18.280283233296771</v>
      </c>
      <c r="F21" s="4">
        <f t="shared" si="1"/>
        <v>13.231035710121779</v>
      </c>
      <c r="H21" t="s">
        <v>34</v>
      </c>
      <c r="I21">
        <v>72</v>
      </c>
      <c r="J21" t="s">
        <v>42</v>
      </c>
      <c r="K21">
        <v>3938.6698270000002</v>
      </c>
      <c r="L21">
        <v>-2613.70004249453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16.720396834583298</v>
      </c>
      <c r="F22" s="4">
        <f t="shared" si="1"/>
        <v>14.218632227651495</v>
      </c>
      <c r="H22" t="s">
        <v>34</v>
      </c>
      <c r="I22">
        <v>64</v>
      </c>
      <c r="J22" t="s">
        <v>44</v>
      </c>
      <c r="K22">
        <v>3827.6603500000001</v>
      </c>
      <c r="L22">
        <v>-2323.2648526990702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14.868752574305251</v>
      </c>
      <c r="F23" s="4">
        <f t="shared" si="1"/>
        <v>18.271031675238557</v>
      </c>
      <c r="H23" t="s">
        <v>40</v>
      </c>
      <c r="I23">
        <v>64</v>
      </c>
      <c r="J23" t="s">
        <v>38</v>
      </c>
      <c r="K23">
        <v>4304.3288050000001</v>
      </c>
      <c r="L23">
        <v>-2323.1660701380201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15.952763241894791</v>
      </c>
      <c r="F24" s="4">
        <f t="shared" si="1"/>
        <v>15.350751210418975</v>
      </c>
      <c r="H24" t="s">
        <v>45</v>
      </c>
      <c r="I24">
        <v>128</v>
      </c>
      <c r="J24" t="s">
        <v>42</v>
      </c>
      <c r="K24">
        <v>8023.688314</v>
      </c>
      <c r="L24">
        <v>-4646.4745116227105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14.407781807711565</v>
      </c>
      <c r="F25" s="4">
        <f t="shared" si="1"/>
        <v>18.237098848134536</v>
      </c>
      <c r="H25" t="s">
        <v>40</v>
      </c>
      <c r="I25">
        <v>34</v>
      </c>
      <c r="J25" t="s">
        <v>37</v>
      </c>
      <c r="K25">
        <v>2359.8358480000002</v>
      </c>
      <c r="L25">
        <v>-1234.18241418811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17.216746610919838</v>
      </c>
      <c r="F26" s="4">
        <f t="shared" si="1"/>
        <v>13.384352405342749</v>
      </c>
      <c r="H26" t="s">
        <v>40</v>
      </c>
      <c r="I26">
        <v>96</v>
      </c>
      <c r="J26" t="s">
        <v>38</v>
      </c>
      <c r="K26">
        <v>5575.9663639999999</v>
      </c>
      <c r="L26">
        <v>-3484.9277840488699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17.903122601717627</v>
      </c>
      <c r="F27" s="4">
        <f t="shared" si="1"/>
        <v>11.919714654019103</v>
      </c>
      <c r="H27" t="s">
        <v>40</v>
      </c>
      <c r="I27">
        <v>96</v>
      </c>
      <c r="J27" t="s">
        <v>44</v>
      </c>
      <c r="K27">
        <v>5362.1930730000004</v>
      </c>
      <c r="L27">
        <v>-3484.9813377532701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19.463697386482664</v>
      </c>
      <c r="F28" s="4">
        <f t="shared" si="1"/>
        <v>9.2105402723063445</v>
      </c>
      <c r="H28" t="s">
        <v>41</v>
      </c>
      <c r="I28">
        <v>168</v>
      </c>
      <c r="J28" t="s">
        <v>44</v>
      </c>
      <c r="K28">
        <v>8631.4535550000001</v>
      </c>
      <c r="L28">
        <v>-6098.8906952418301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15.865681339221741</v>
      </c>
      <c r="F29" s="4">
        <f t="shared" si="1"/>
        <v>16.181900565675903</v>
      </c>
      <c r="H29" t="s">
        <v>40</v>
      </c>
      <c r="I29">
        <v>72</v>
      </c>
      <c r="J29" t="s">
        <v>37</v>
      </c>
      <c r="K29">
        <v>4538.0969439999999</v>
      </c>
      <c r="L29">
        <v>-2613.6191198854799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16.585147320324467</v>
      </c>
      <c r="F30" s="4">
        <f t="shared" si="1"/>
        <v>15.719999787385046</v>
      </c>
      <c r="H30" t="s">
        <v>40</v>
      </c>
      <c r="I30">
        <v>64</v>
      </c>
      <c r="J30" t="s">
        <v>44</v>
      </c>
      <c r="K30">
        <v>3858.8743749999999</v>
      </c>
      <c r="L30">
        <v>-2323.2282548921298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-0.1970070913570936</v>
      </c>
      <c r="F37" s="5"/>
      <c r="I37" s="5">
        <f t="shared" ref="I37:J55" si="2">ABS(E37)</f>
        <v>0.1970070913570936</v>
      </c>
      <c r="J37" s="5"/>
    </row>
    <row r="38" spans="4:10" x14ac:dyDescent="0.3">
      <c r="D38" s="3" t="s">
        <v>11</v>
      </c>
      <c r="E38" s="5">
        <f>E13-B13</f>
        <v>0.53470632055696754</v>
      </c>
      <c r="F38" s="4">
        <f>F13-C13</f>
        <v>0.77899489787915543</v>
      </c>
      <c r="I38" s="5">
        <f t="shared" si="2"/>
        <v>0.53470632055696754</v>
      </c>
      <c r="J38" s="4">
        <f t="shared" si="2"/>
        <v>0.77899489787915543</v>
      </c>
    </row>
    <row r="39" spans="4:10" x14ac:dyDescent="0.3">
      <c r="D39" s="3" t="s">
        <v>93</v>
      </c>
      <c r="E39" s="5">
        <f>E14-B14</f>
        <v>0.53581481985096957</v>
      </c>
      <c r="F39" s="4">
        <f>F14-C14</f>
        <v>1.7573070020995347</v>
      </c>
      <c r="I39" s="5">
        <f t="shared" si="2"/>
        <v>0.53581481985096957</v>
      </c>
      <c r="J39" s="4">
        <f t="shared" si="2"/>
        <v>1.7573070020995347</v>
      </c>
    </row>
    <row r="40" spans="4:10" x14ac:dyDescent="0.3">
      <c r="D40" t="s">
        <v>18</v>
      </c>
      <c r="E40" s="5">
        <f t="shared" ref="E40:F52" si="3">E15-B15</f>
        <v>0.21406336985936036</v>
      </c>
      <c r="F40" s="4">
        <f t="shared" si="3"/>
        <v>4.3627860072406603</v>
      </c>
      <c r="I40" s="5">
        <f t="shared" si="2"/>
        <v>0.21406336985936036</v>
      </c>
      <c r="J40" s="4">
        <f t="shared" si="2"/>
        <v>4.3627860072406603</v>
      </c>
    </row>
    <row r="41" spans="4:10" x14ac:dyDescent="0.3">
      <c r="D41" t="s">
        <v>20</v>
      </c>
      <c r="E41" s="5">
        <f t="shared" si="3"/>
        <v>0.54500055267768488</v>
      </c>
      <c r="F41" s="4">
        <f t="shared" si="3"/>
        <v>4.3024733810085394</v>
      </c>
      <c r="I41" s="5">
        <f t="shared" si="2"/>
        <v>0.54500055267768488</v>
      </c>
      <c r="J41" s="4">
        <f t="shared" si="2"/>
        <v>4.3024733810085394</v>
      </c>
    </row>
    <row r="42" spans="4:10" x14ac:dyDescent="0.3">
      <c r="D42" t="s">
        <v>19</v>
      </c>
      <c r="E42" s="5">
        <f t="shared" si="3"/>
        <v>-0.43514964594239736</v>
      </c>
      <c r="F42" s="4">
        <f t="shared" si="3"/>
        <v>6.848295505331631</v>
      </c>
      <c r="I42" s="5">
        <f t="shared" si="2"/>
        <v>0.43514964594239736</v>
      </c>
      <c r="J42" s="4">
        <f t="shared" si="2"/>
        <v>6.848295505331631</v>
      </c>
    </row>
    <row r="43" spans="4:10" x14ac:dyDescent="0.3">
      <c r="D43" t="s">
        <v>21</v>
      </c>
      <c r="E43" s="5">
        <f t="shared" si="3"/>
        <v>-1.9039524476525571E-2</v>
      </c>
      <c r="F43" s="4">
        <f t="shared" si="3"/>
        <v>2.8446029819719705</v>
      </c>
      <c r="I43" s="5">
        <f t="shared" si="2"/>
        <v>1.9039524476525571E-2</v>
      </c>
      <c r="J43" s="4">
        <f t="shared" si="2"/>
        <v>2.8446029819719705</v>
      </c>
    </row>
    <row r="44" spans="4:10" x14ac:dyDescent="0.3">
      <c r="D44" t="s">
        <v>22</v>
      </c>
      <c r="E44" s="5">
        <f t="shared" si="3"/>
        <v>-0.40791292350622044</v>
      </c>
      <c r="F44" s="4">
        <f t="shared" si="3"/>
        <v>6.4488268937424795</v>
      </c>
      <c r="I44" s="5">
        <f t="shared" si="2"/>
        <v>0.40791292350622044</v>
      </c>
      <c r="J44" s="4">
        <f t="shared" si="2"/>
        <v>6.4488268937424795</v>
      </c>
    </row>
    <row r="45" spans="4:10" x14ac:dyDescent="0.3">
      <c r="D45" t="s">
        <v>23</v>
      </c>
      <c r="E45" s="5">
        <f t="shared" si="3"/>
        <v>-0.2762175714063666</v>
      </c>
      <c r="F45" s="4">
        <f t="shared" si="3"/>
        <v>4.1533092376687666</v>
      </c>
      <c r="I45" s="5">
        <f t="shared" si="2"/>
        <v>0.2762175714063666</v>
      </c>
      <c r="J45" s="4">
        <f t="shared" si="2"/>
        <v>4.1533092376687666</v>
      </c>
    </row>
    <row r="46" spans="4:10" x14ac:dyDescent="0.3">
      <c r="D46" t="s">
        <v>24</v>
      </c>
      <c r="E46" s="5">
        <f t="shared" si="3"/>
        <v>-0.14971676670322864</v>
      </c>
      <c r="F46" s="4">
        <f t="shared" si="3"/>
        <v>6.6310357101217789</v>
      </c>
      <c r="I46" s="5">
        <f t="shared" si="2"/>
        <v>0.14971676670322864</v>
      </c>
      <c r="J46" s="4">
        <f t="shared" si="2"/>
        <v>6.6310357101217789</v>
      </c>
    </row>
    <row r="47" spans="4:10" x14ac:dyDescent="0.3">
      <c r="D47" t="s">
        <v>25</v>
      </c>
      <c r="E47" s="5">
        <f t="shared" si="3"/>
        <v>-0.30960316541670352</v>
      </c>
      <c r="F47" s="4">
        <f t="shared" si="3"/>
        <v>4.2186322276514954</v>
      </c>
      <c r="I47" s="5">
        <f t="shared" si="2"/>
        <v>0.30960316541670352</v>
      </c>
      <c r="J47" s="4">
        <f t="shared" si="2"/>
        <v>4.2186322276514954</v>
      </c>
    </row>
    <row r="48" spans="4:10" x14ac:dyDescent="0.3">
      <c r="D48" t="s">
        <v>26</v>
      </c>
      <c r="E48" s="5">
        <f t="shared" si="3"/>
        <v>-0.49124742569474833</v>
      </c>
      <c r="F48" s="4">
        <f t="shared" si="3"/>
        <v>3.871031675238557</v>
      </c>
      <c r="I48" s="5">
        <f t="shared" si="2"/>
        <v>0.49124742569474833</v>
      </c>
      <c r="J48" s="4">
        <f t="shared" si="2"/>
        <v>3.871031675238557</v>
      </c>
    </row>
    <row r="49" spans="4:10" x14ac:dyDescent="0.3">
      <c r="D49" t="s">
        <v>27</v>
      </c>
      <c r="E49" s="5">
        <f t="shared" si="3"/>
        <v>-0.30723675810521023</v>
      </c>
      <c r="F49" s="4">
        <f t="shared" si="3"/>
        <v>5.2507512104189757</v>
      </c>
      <c r="I49" s="5">
        <f t="shared" si="2"/>
        <v>0.30723675810521023</v>
      </c>
      <c r="J49" s="4">
        <f t="shared" si="2"/>
        <v>5.2507512104189757</v>
      </c>
    </row>
    <row r="50" spans="4:10" x14ac:dyDescent="0.3">
      <c r="D50" t="s">
        <v>28</v>
      </c>
      <c r="E50" s="5">
        <f t="shared" si="3"/>
        <v>0.20778180771156585</v>
      </c>
      <c r="F50" s="4">
        <f t="shared" si="3"/>
        <v>4.3370988481345361</v>
      </c>
      <c r="I50" s="5">
        <f t="shared" si="2"/>
        <v>0.20778180771156585</v>
      </c>
      <c r="J50" s="4">
        <f t="shared" si="2"/>
        <v>4.3370988481345361</v>
      </c>
    </row>
    <row r="51" spans="4:10" x14ac:dyDescent="0.3">
      <c r="D51" t="s">
        <v>29</v>
      </c>
      <c r="E51" s="5">
        <f t="shared" si="3"/>
        <v>-0.58325338908016278</v>
      </c>
      <c r="F51" s="4">
        <f t="shared" si="3"/>
        <v>5.1843524053427501</v>
      </c>
      <c r="I51" s="5">
        <f t="shared" si="2"/>
        <v>0.58325338908016278</v>
      </c>
      <c r="J51" s="4">
        <f t="shared" si="2"/>
        <v>5.1843524053427501</v>
      </c>
    </row>
    <row r="52" spans="4:10" x14ac:dyDescent="0.3">
      <c r="D52" t="s">
        <v>30</v>
      </c>
      <c r="E52" s="5">
        <f t="shared" si="3"/>
        <v>-6.6877398282372269E-2</v>
      </c>
      <c r="F52" s="4">
        <f t="shared" si="3"/>
        <v>5.119714654019103</v>
      </c>
      <c r="I52" s="5">
        <f t="shared" si="2"/>
        <v>6.6877398282372269E-2</v>
      </c>
      <c r="J52" s="4">
        <f t="shared" si="2"/>
        <v>5.119714654019103</v>
      </c>
    </row>
    <row r="53" spans="4:10" x14ac:dyDescent="0.3">
      <c r="D53" t="s">
        <v>31</v>
      </c>
      <c r="E53" s="5">
        <f>E28-B28</f>
        <v>7.3697386482663774E-2</v>
      </c>
      <c r="F53" s="4">
        <f>F28-C28</f>
        <v>0.51054027230634524</v>
      </c>
      <c r="I53" s="5">
        <f t="shared" si="2"/>
        <v>7.3697386482663774E-2</v>
      </c>
      <c r="J53" s="4">
        <f t="shared" si="2"/>
        <v>0.51054027230634524</v>
      </c>
    </row>
    <row r="54" spans="4:10" x14ac:dyDescent="0.3">
      <c r="D54" t="s">
        <v>32</v>
      </c>
      <c r="E54" s="5">
        <f t="shared" ref="E54:F55" si="4">E29-B29</f>
        <v>-0.64431866077826072</v>
      </c>
      <c r="F54" s="4">
        <f t="shared" si="4"/>
        <v>5.7819005656759028</v>
      </c>
      <c r="I54" s="5">
        <f t="shared" si="2"/>
        <v>0.64431866077826072</v>
      </c>
      <c r="J54" s="4">
        <f t="shared" si="2"/>
        <v>5.7819005656759028</v>
      </c>
    </row>
    <row r="55" spans="4:10" x14ac:dyDescent="0.3">
      <c r="D55" t="s">
        <v>33</v>
      </c>
      <c r="E55" s="5">
        <f t="shared" si="4"/>
        <v>-0.2448526796755317</v>
      </c>
      <c r="F55" s="4">
        <f t="shared" si="4"/>
        <v>6.5199997873850464</v>
      </c>
      <c r="I55" s="5">
        <f t="shared" si="2"/>
        <v>0.2448526796755317</v>
      </c>
      <c r="J55" s="4">
        <f t="shared" si="2"/>
        <v>6.5199997873850464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-0.10638782859397947</v>
      </c>
      <c r="F57" s="5">
        <f>AVERAGE(F38:F55)</f>
        <v>4.3845362924020677</v>
      </c>
      <c r="H57" t="s">
        <v>54</v>
      </c>
      <c r="I57" s="5">
        <f>AVERAGE(I37:I55)</f>
        <v>0.32860511881915966</v>
      </c>
      <c r="J57" s="5">
        <f>AVERAGE(J38:J55)</f>
        <v>4.3845362924020677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0.74286233543398794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2.2880030832561724</v>
      </c>
      <c r="J65" s="4">
        <f>ABS((C13-F13)/C13)*100</f>
        <v>27.821246352826982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2.3698134447190164</v>
      </c>
      <c r="J66" s="4">
        <f>ABS((C14-F14)/C14)*100</f>
        <v>54.744766420546256</v>
      </c>
    </row>
    <row r="67" spans="4:10" x14ac:dyDescent="0.3">
      <c r="E67" s="5"/>
      <c r="F67" s="5"/>
      <c r="H67" t="s">
        <v>18</v>
      </c>
      <c r="I67" s="4">
        <f t="shared" ref="I67:J82" si="5">ABS((B15-E15)/B15)*100</f>
        <v>1.2026032014570807</v>
      </c>
      <c r="J67" s="4">
        <f t="shared" si="5"/>
        <v>60.594250100564729</v>
      </c>
    </row>
    <row r="68" spans="4:10" x14ac:dyDescent="0.3">
      <c r="E68" s="5"/>
      <c r="F68" s="5"/>
      <c r="H68" t="s">
        <v>20</v>
      </c>
      <c r="I68" s="4">
        <f t="shared" si="5"/>
        <v>3.1521142433642853</v>
      </c>
      <c r="J68" s="4">
        <f t="shared" si="5"/>
        <v>39.472232853289348</v>
      </c>
    </row>
    <row r="69" spans="4:10" x14ac:dyDescent="0.3">
      <c r="E69" s="5"/>
      <c r="F69" s="5"/>
      <c r="H69" t="s">
        <v>19</v>
      </c>
      <c r="I69" s="4">
        <f t="shared" si="5"/>
        <v>2.7894208073230597</v>
      </c>
      <c r="J69" s="4">
        <f t="shared" si="5"/>
        <v>73.637586078834744</v>
      </c>
    </row>
    <row r="70" spans="4:10" x14ac:dyDescent="0.3">
      <c r="E70" s="5"/>
      <c r="F70" s="5"/>
      <c r="H70" t="s">
        <v>21</v>
      </c>
      <c r="I70" s="4">
        <f t="shared" si="5"/>
        <v>0.10415494790221866</v>
      </c>
      <c r="J70" s="4">
        <f t="shared" si="5"/>
        <v>32.325033886045119</v>
      </c>
    </row>
    <row r="71" spans="4:10" x14ac:dyDescent="0.3">
      <c r="H71" t="s">
        <v>22</v>
      </c>
      <c r="I71" s="4">
        <f t="shared" si="5"/>
        <v>2.6487852175728599</v>
      </c>
      <c r="J71" s="4">
        <f t="shared" si="5"/>
        <v>56.568656962653328</v>
      </c>
    </row>
    <row r="72" spans="4:10" x14ac:dyDescent="0.3">
      <c r="E72" s="5"/>
      <c r="F72" s="5"/>
      <c r="H72" t="s">
        <v>23</v>
      </c>
      <c r="I72" s="4">
        <f t="shared" si="5"/>
        <v>2.0536622409395284</v>
      </c>
      <c r="J72" s="4">
        <f t="shared" si="5"/>
        <v>30.539038512270345</v>
      </c>
    </row>
    <row r="73" spans="4:10" x14ac:dyDescent="0.3">
      <c r="H73" t="s">
        <v>24</v>
      </c>
      <c r="I73" s="4">
        <f t="shared" si="5"/>
        <v>0.8123535903593524</v>
      </c>
      <c r="J73" s="4">
        <f t="shared" si="5"/>
        <v>100.47023803214816</v>
      </c>
    </row>
    <row r="74" spans="4:10" x14ac:dyDescent="0.3">
      <c r="H74" t="s">
        <v>25</v>
      </c>
      <c r="I74" s="4">
        <f t="shared" si="5"/>
        <v>1.8179868785478774</v>
      </c>
      <c r="J74" s="4">
        <f t="shared" si="5"/>
        <v>42.186322276514957</v>
      </c>
    </row>
    <row r="75" spans="4:10" x14ac:dyDescent="0.3">
      <c r="H75" t="s">
        <v>26</v>
      </c>
      <c r="I75" s="4">
        <f t="shared" si="5"/>
        <v>3.1982254277001845</v>
      </c>
      <c r="J75" s="4">
        <f t="shared" si="5"/>
        <v>26.882164411378866</v>
      </c>
    </row>
    <row r="76" spans="4:10" x14ac:dyDescent="0.3">
      <c r="H76" t="s">
        <v>27</v>
      </c>
      <c r="I76" s="4">
        <f t="shared" si="5"/>
        <v>1.8895249575966186</v>
      </c>
      <c r="J76" s="4">
        <f t="shared" si="5"/>
        <v>51.987635746722539</v>
      </c>
    </row>
    <row r="77" spans="4:10" x14ac:dyDescent="0.3">
      <c r="H77" t="s">
        <v>28</v>
      </c>
      <c r="I77" s="4">
        <f t="shared" si="5"/>
        <v>1.4632521669828582</v>
      </c>
      <c r="J77" s="4">
        <f t="shared" si="5"/>
        <v>31.202149986579396</v>
      </c>
    </row>
    <row r="78" spans="4:10" x14ac:dyDescent="0.3">
      <c r="H78" t="s">
        <v>29</v>
      </c>
      <c r="I78" s="4">
        <f t="shared" si="5"/>
        <v>3.2767044330346224</v>
      </c>
      <c r="J78" s="4">
        <f t="shared" si="5"/>
        <v>63.223809821253049</v>
      </c>
    </row>
    <row r="79" spans="4:10" x14ac:dyDescent="0.3">
      <c r="H79" t="s">
        <v>30</v>
      </c>
      <c r="I79" s="4">
        <f t="shared" si="5"/>
        <v>0.37216137051960085</v>
      </c>
      <c r="J79" s="4">
        <f t="shared" si="5"/>
        <v>75.289921382633878</v>
      </c>
    </row>
    <row r="80" spans="4:10" x14ac:dyDescent="0.3">
      <c r="H80" t="s">
        <v>31</v>
      </c>
      <c r="I80" s="4">
        <f t="shared" si="5"/>
        <v>0.38007935266974613</v>
      </c>
      <c r="J80" s="4">
        <f t="shared" si="5"/>
        <v>5.8682789920269576</v>
      </c>
    </row>
    <row r="81" spans="8:10" x14ac:dyDescent="0.3">
      <c r="H81" t="s">
        <v>32</v>
      </c>
      <c r="I81" s="4">
        <f t="shared" si="5"/>
        <v>3.90259637055276</v>
      </c>
      <c r="J81" s="4">
        <f t="shared" si="5"/>
        <v>55.595197746883684</v>
      </c>
    </row>
    <row r="82" spans="8:10" x14ac:dyDescent="0.3">
      <c r="H82" t="s">
        <v>33</v>
      </c>
      <c r="I82" s="4">
        <f t="shared" si="5"/>
        <v>1.4548584650952567</v>
      </c>
      <c r="J82" s="4">
        <f t="shared" si="5"/>
        <v>70.869562906359207</v>
      </c>
    </row>
    <row r="84" spans="8:10" x14ac:dyDescent="0.3">
      <c r="H84" t="s">
        <v>77</v>
      </c>
      <c r="I84" s="4">
        <f>AVERAGE(I64:I82)</f>
        <v>1.8904822386856359</v>
      </c>
      <c r="J84" s="4">
        <f>AVERAGE(J65:J82)</f>
        <v>49.959894026085088</v>
      </c>
    </row>
  </sheetData>
  <hyperlinks>
    <hyperlink ref="G1" location="Overview!A1" display="Overview!A1" xr:uid="{538A77BC-DBFD-47A5-A521-7ABEA8F8A2BD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16FFC-2CFA-4A5C-A98F-87275C41C2F4}">
  <dimension ref="A1:L84"/>
  <sheetViews>
    <sheetView workbookViewId="0">
      <selection activeCell="G1" sqref="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1</v>
      </c>
      <c r="G4" s="7" t="s">
        <v>113</v>
      </c>
      <c r="H4" s="7"/>
    </row>
    <row r="5" spans="1:12" x14ac:dyDescent="0.3">
      <c r="A5" s="8"/>
      <c r="G5" s="9"/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26.085326848295221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3105.193984</v>
      </c>
      <c r="L12">
        <v>-2947.3699368648499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23.841886527299284</v>
      </c>
      <c r="F13" s="4">
        <f t="shared" si="1"/>
        <v>3.2738895690359895</v>
      </c>
      <c r="H13" t="s">
        <v>35</v>
      </c>
      <c r="I13">
        <v>32</v>
      </c>
      <c r="J13" t="s">
        <v>38</v>
      </c>
      <c r="K13">
        <v>1342.175669</v>
      </c>
      <c r="L13">
        <v>-1164.3531587975399</v>
      </c>
    </row>
    <row r="14" spans="1:12" x14ac:dyDescent="0.3">
      <c r="A14" s="3" t="s">
        <v>93</v>
      </c>
      <c r="B14">
        <v>22.61</v>
      </c>
      <c r="C14">
        <v>3.21</v>
      </c>
      <c r="E14" s="5">
        <f t="shared" si="0"/>
        <v>22.895898548365114</v>
      </c>
      <c r="F14" s="4">
        <f t="shared" si="1"/>
        <v>4.5711868651497056</v>
      </c>
      <c r="H14" t="s">
        <v>94</v>
      </c>
      <c r="I14">
        <v>96</v>
      </c>
      <c r="J14" t="s">
        <v>44</v>
      </c>
      <c r="K14">
        <v>4192.8906960000004</v>
      </c>
      <c r="L14">
        <v>-3493.01204140342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17.952488933271415</v>
      </c>
      <c r="F15" s="4">
        <f t="shared" si="1"/>
        <v>11.372393439959611</v>
      </c>
      <c r="H15" t="s">
        <v>34</v>
      </c>
      <c r="I15">
        <v>48</v>
      </c>
      <c r="J15" t="s">
        <v>37</v>
      </c>
      <c r="K15">
        <v>2673.7239709999999</v>
      </c>
      <c r="L15">
        <v>-1746.3816794418501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17.8106084800541</v>
      </c>
      <c r="F16" s="4">
        <f t="shared" si="1"/>
        <v>15.015442365012554</v>
      </c>
      <c r="H16" t="s">
        <v>39</v>
      </c>
      <c r="I16">
        <v>80</v>
      </c>
      <c r="J16" t="s">
        <v>38</v>
      </c>
      <c r="K16">
        <v>4491.7050470000004</v>
      </c>
      <c r="L16">
        <v>-2910.5251272728201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15.142174222417436</v>
      </c>
      <c r="F17" s="4">
        <f t="shared" si="1"/>
        <v>15.869638786885218</v>
      </c>
      <c r="H17" t="s">
        <v>40</v>
      </c>
      <c r="I17">
        <v>64</v>
      </c>
      <c r="J17" t="s">
        <v>38</v>
      </c>
      <c r="K17">
        <v>4226.605708</v>
      </c>
      <c r="L17">
        <v>-2328.3992796581301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18.223950754839343</v>
      </c>
      <c r="F18" s="4">
        <f t="shared" si="1"/>
        <v>11.291213133281255</v>
      </c>
      <c r="H18" t="s">
        <v>41</v>
      </c>
      <c r="I18">
        <v>96</v>
      </c>
      <c r="J18" t="s">
        <v>42</v>
      </c>
      <c r="K18">
        <v>5267.7929880000002</v>
      </c>
      <c r="L18">
        <v>-3492.7663271986598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14.960417061553281</v>
      </c>
      <c r="F19" s="4">
        <f t="shared" si="1"/>
        <v>17.668215215348745</v>
      </c>
      <c r="H19" t="s">
        <v>40</v>
      </c>
      <c r="I19">
        <v>36</v>
      </c>
      <c r="J19" t="s">
        <v>37</v>
      </c>
      <c r="K19">
        <v>2406.350027</v>
      </c>
      <c r="L19">
        <v>-1309.69993330941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13.159093241479438</v>
      </c>
      <c r="F20" s="4">
        <f t="shared" si="1"/>
        <v>17.808392041171743</v>
      </c>
      <c r="H20" t="s">
        <v>40</v>
      </c>
      <c r="I20">
        <v>192</v>
      </c>
      <c r="J20" t="s">
        <v>43</v>
      </c>
      <c r="K20">
        <v>14590.670989</v>
      </c>
      <c r="L20">
        <v>-6985.0560600005902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18.214826340360492</v>
      </c>
      <c r="F21" s="4">
        <f t="shared" si="1"/>
        <v>12.904717472544558</v>
      </c>
      <c r="H21" t="s">
        <v>34</v>
      </c>
      <c r="I21">
        <v>72</v>
      </c>
      <c r="J21" t="s">
        <v>42</v>
      </c>
      <c r="K21">
        <v>3952.8238510000001</v>
      </c>
      <c r="L21">
        <v>-2619.5304976996799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16.693411846914739</v>
      </c>
      <c r="F22" s="4">
        <f t="shared" si="1"/>
        <v>14.076298670355087</v>
      </c>
      <c r="H22" t="s">
        <v>34</v>
      </c>
      <c r="I22">
        <v>64</v>
      </c>
      <c r="J22" t="s">
        <v>44</v>
      </c>
      <c r="K22">
        <v>3833.8477830000002</v>
      </c>
      <c r="L22">
        <v>-2328.44299467977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14.847464761010897</v>
      </c>
      <c r="F23" s="4">
        <f t="shared" si="1"/>
        <v>18.150477349693546</v>
      </c>
      <c r="H23" t="s">
        <v>40</v>
      </c>
      <c r="I23">
        <v>64</v>
      </c>
      <c r="J23" t="s">
        <v>38</v>
      </c>
      <c r="K23">
        <v>4310.5002119999999</v>
      </c>
      <c r="L23">
        <v>-2328.3436812213299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15.913471926622281</v>
      </c>
      <c r="F24" s="4">
        <f t="shared" si="1"/>
        <v>15.109301893122291</v>
      </c>
      <c r="H24" t="s">
        <v>45</v>
      </c>
      <c r="I24">
        <v>128</v>
      </c>
      <c r="J24" t="s">
        <v>42</v>
      </c>
      <c r="K24">
        <v>8043.4992810000003</v>
      </c>
      <c r="L24">
        <v>-4656.8356277378698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14.3838839065832</v>
      </c>
      <c r="F25" s="4">
        <f t="shared" si="1"/>
        <v>18.262917936576009</v>
      </c>
      <c r="H25" t="s">
        <v>40</v>
      </c>
      <c r="I25">
        <v>34</v>
      </c>
      <c r="J25" t="s">
        <v>37</v>
      </c>
      <c r="K25">
        <v>2363.7565639999998</v>
      </c>
      <c r="L25">
        <v>-1236.9311245525901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17.177587076746978</v>
      </c>
      <c r="F26" s="4">
        <f t="shared" si="1"/>
        <v>12.931375242407375</v>
      </c>
      <c r="H26" t="s">
        <v>40</v>
      </c>
      <c r="I26">
        <v>96</v>
      </c>
      <c r="J26" t="s">
        <v>38</v>
      </c>
      <c r="K26">
        <v>5588.6778260000001</v>
      </c>
      <c r="L26">
        <v>-3492.70635553899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17.822488483657004</v>
      </c>
      <c r="F27" s="4">
        <f t="shared" si="1"/>
        <v>11.639566687570124</v>
      </c>
      <c r="H27" t="s">
        <v>40</v>
      </c>
      <c r="I27">
        <v>96</v>
      </c>
      <c r="J27" t="s">
        <v>44</v>
      </c>
      <c r="K27">
        <v>5386.4531930000003</v>
      </c>
      <c r="L27">
        <v>-3492.7535898352698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19.392883738255428</v>
      </c>
      <c r="F28" s="4">
        <f t="shared" si="1"/>
        <v>9.0104209774991251</v>
      </c>
      <c r="H28" t="s">
        <v>41</v>
      </c>
      <c r="I28">
        <v>168</v>
      </c>
      <c r="J28" t="s">
        <v>44</v>
      </c>
      <c r="K28">
        <v>8662.9715450000003</v>
      </c>
      <c r="L28">
        <v>-6112.48701552477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15.851233507007015</v>
      </c>
      <c r="F29" s="4">
        <f t="shared" si="1"/>
        <v>15.881601309286431</v>
      </c>
      <c r="H29" t="s">
        <v>40</v>
      </c>
      <c r="I29">
        <v>72</v>
      </c>
      <c r="J29" t="s">
        <v>37</v>
      </c>
      <c r="K29">
        <v>4542.2332569999999</v>
      </c>
      <c r="L29">
        <v>-2619.4488615629198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16.535094598008651</v>
      </c>
      <c r="F30" s="4">
        <f t="shared" si="1"/>
        <v>15.532012302499671</v>
      </c>
      <c r="H30" t="s">
        <v>40</v>
      </c>
      <c r="I30">
        <v>64</v>
      </c>
      <c r="J30" t="s">
        <v>44</v>
      </c>
      <c r="K30">
        <v>3870.5554189999998</v>
      </c>
      <c r="L30">
        <v>-2328.4075097473001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-0.4346731517047786</v>
      </c>
      <c r="F37" s="5"/>
      <c r="I37" s="5">
        <f t="shared" ref="I37:J55" si="2">ABS(E37)</f>
        <v>0.4346731517047786</v>
      </c>
      <c r="J37" s="5"/>
    </row>
    <row r="38" spans="4:10" x14ac:dyDescent="0.3">
      <c r="D38" s="3" t="s">
        <v>11</v>
      </c>
      <c r="E38" s="5">
        <f>E13-B13</f>
        <v>0.47188652729928293</v>
      </c>
      <c r="F38" s="4">
        <f>F13-C13</f>
        <v>0.47388956903598967</v>
      </c>
      <c r="I38" s="5">
        <f t="shared" si="2"/>
        <v>0.47188652729928293</v>
      </c>
      <c r="J38" s="4">
        <f t="shared" si="2"/>
        <v>0.47388956903598967</v>
      </c>
    </row>
    <row r="39" spans="4:10" x14ac:dyDescent="0.3">
      <c r="D39" s="3" t="s">
        <v>93</v>
      </c>
      <c r="E39" s="5">
        <f>E14-B14</f>
        <v>0.28589854836511464</v>
      </c>
      <c r="F39" s="4">
        <f>F14-C14</f>
        <v>1.3611868651497057</v>
      </c>
      <c r="I39" s="5">
        <f t="shared" si="2"/>
        <v>0.28589854836511464</v>
      </c>
      <c r="J39" s="4">
        <f t="shared" si="2"/>
        <v>1.3611868651497057</v>
      </c>
    </row>
    <row r="40" spans="4:10" x14ac:dyDescent="0.3">
      <c r="D40" t="s">
        <v>18</v>
      </c>
      <c r="E40" s="5">
        <f t="shared" ref="E40:F52" si="3">E15-B15</f>
        <v>0.15248893327141388</v>
      </c>
      <c r="F40" s="4">
        <f t="shared" si="3"/>
        <v>4.1723934399596105</v>
      </c>
      <c r="I40" s="5">
        <f t="shared" si="2"/>
        <v>0.15248893327141388</v>
      </c>
      <c r="J40" s="4">
        <f t="shared" si="2"/>
        <v>4.1723934399596105</v>
      </c>
    </row>
    <row r="41" spans="4:10" x14ac:dyDescent="0.3">
      <c r="D41" t="s">
        <v>20</v>
      </c>
      <c r="E41" s="5">
        <f t="shared" si="3"/>
        <v>0.52060848005410065</v>
      </c>
      <c r="F41" s="4">
        <f t="shared" si="3"/>
        <v>4.1154423650125533</v>
      </c>
      <c r="I41" s="5">
        <f t="shared" si="2"/>
        <v>0.52060848005410065</v>
      </c>
      <c r="J41" s="4">
        <f t="shared" si="2"/>
        <v>4.1154423650125533</v>
      </c>
    </row>
    <row r="42" spans="4:10" x14ac:dyDescent="0.3">
      <c r="D42" t="s">
        <v>19</v>
      </c>
      <c r="E42" s="5">
        <f t="shared" si="3"/>
        <v>-0.45782577758256338</v>
      </c>
      <c r="F42" s="4">
        <f t="shared" si="3"/>
        <v>6.5696387868852177</v>
      </c>
      <c r="I42" s="5">
        <f t="shared" si="2"/>
        <v>0.45782577758256338</v>
      </c>
      <c r="J42" s="4">
        <f t="shared" si="2"/>
        <v>6.5696387868852177</v>
      </c>
    </row>
    <row r="43" spans="4:10" x14ac:dyDescent="0.3">
      <c r="D43" t="s">
        <v>21</v>
      </c>
      <c r="E43" s="5">
        <f t="shared" si="3"/>
        <v>-5.604924516065779E-2</v>
      </c>
      <c r="F43" s="4">
        <f t="shared" si="3"/>
        <v>2.4912131332812546</v>
      </c>
      <c r="I43" s="5">
        <f t="shared" si="2"/>
        <v>5.604924516065779E-2</v>
      </c>
      <c r="J43" s="4">
        <f t="shared" si="2"/>
        <v>2.4912131332812546</v>
      </c>
    </row>
    <row r="44" spans="4:10" x14ac:dyDescent="0.3">
      <c r="D44" t="s">
        <v>22</v>
      </c>
      <c r="E44" s="5">
        <f t="shared" si="3"/>
        <v>-0.43958293844671914</v>
      </c>
      <c r="F44" s="4">
        <f t="shared" si="3"/>
        <v>6.2682152153487447</v>
      </c>
      <c r="I44" s="5">
        <f t="shared" si="2"/>
        <v>0.43958293844671914</v>
      </c>
      <c r="J44" s="4">
        <f t="shared" si="2"/>
        <v>6.2682152153487447</v>
      </c>
    </row>
    <row r="45" spans="4:10" x14ac:dyDescent="0.3">
      <c r="D45" t="s">
        <v>23</v>
      </c>
      <c r="E45" s="5">
        <f t="shared" si="3"/>
        <v>-0.29090675852056158</v>
      </c>
      <c r="F45" s="4">
        <f t="shared" si="3"/>
        <v>4.2083920411717433</v>
      </c>
      <c r="I45" s="5">
        <f t="shared" si="2"/>
        <v>0.29090675852056158</v>
      </c>
      <c r="J45" s="4">
        <f t="shared" si="2"/>
        <v>4.2083920411717433</v>
      </c>
    </row>
    <row r="46" spans="4:10" x14ac:dyDescent="0.3">
      <c r="D46" t="s">
        <v>24</v>
      </c>
      <c r="E46" s="5">
        <f t="shared" si="3"/>
        <v>-0.21517365963950752</v>
      </c>
      <c r="F46" s="4">
        <f t="shared" si="3"/>
        <v>6.3047174725445583</v>
      </c>
      <c r="I46" s="5">
        <f t="shared" si="2"/>
        <v>0.21517365963950752</v>
      </c>
      <c r="J46" s="4">
        <f t="shared" si="2"/>
        <v>6.3047174725445583</v>
      </c>
    </row>
    <row r="47" spans="4:10" x14ac:dyDescent="0.3">
      <c r="D47" t="s">
        <v>25</v>
      </c>
      <c r="E47" s="5">
        <f t="shared" si="3"/>
        <v>-0.33658815308526258</v>
      </c>
      <c r="F47" s="4">
        <f t="shared" si="3"/>
        <v>4.0762986703550865</v>
      </c>
      <c r="I47" s="5">
        <f t="shared" si="2"/>
        <v>0.33658815308526258</v>
      </c>
      <c r="J47" s="4">
        <f t="shared" si="2"/>
        <v>4.0762986703550865</v>
      </c>
    </row>
    <row r="48" spans="4:10" x14ac:dyDescent="0.3">
      <c r="D48" t="s">
        <v>26</v>
      </c>
      <c r="E48" s="5">
        <f t="shared" si="3"/>
        <v>-0.51253523898910203</v>
      </c>
      <c r="F48" s="4">
        <f t="shared" si="3"/>
        <v>3.7504773496935453</v>
      </c>
      <c r="I48" s="5">
        <f t="shared" si="2"/>
        <v>0.51253523898910203</v>
      </c>
      <c r="J48" s="4">
        <f t="shared" si="2"/>
        <v>3.7504773496935453</v>
      </c>
    </row>
    <row r="49" spans="4:10" x14ac:dyDescent="0.3">
      <c r="D49" t="s">
        <v>27</v>
      </c>
      <c r="E49" s="5">
        <f t="shared" si="3"/>
        <v>-0.34652807337772096</v>
      </c>
      <c r="F49" s="4">
        <f t="shared" si="3"/>
        <v>5.0093018931222915</v>
      </c>
      <c r="I49" s="5">
        <f t="shared" si="2"/>
        <v>0.34652807337772096</v>
      </c>
      <c r="J49" s="4">
        <f t="shared" si="2"/>
        <v>5.0093018931222915</v>
      </c>
    </row>
    <row r="50" spans="4:10" x14ac:dyDescent="0.3">
      <c r="D50" t="s">
        <v>28</v>
      </c>
      <c r="E50" s="5">
        <f t="shared" si="3"/>
        <v>0.1838839065832012</v>
      </c>
      <c r="F50" s="4">
        <f t="shared" si="3"/>
        <v>4.3629179365760091</v>
      </c>
      <c r="I50" s="5">
        <f t="shared" si="2"/>
        <v>0.1838839065832012</v>
      </c>
      <c r="J50" s="4">
        <f t="shared" si="2"/>
        <v>4.3629179365760091</v>
      </c>
    </row>
    <row r="51" spans="4:10" x14ac:dyDescent="0.3">
      <c r="D51" t="s">
        <v>29</v>
      </c>
      <c r="E51" s="5">
        <f t="shared" si="3"/>
        <v>-0.62241292325302311</v>
      </c>
      <c r="F51" s="4">
        <f t="shared" si="3"/>
        <v>4.7313752424073758</v>
      </c>
      <c r="I51" s="5">
        <f t="shared" si="2"/>
        <v>0.62241292325302311</v>
      </c>
      <c r="J51" s="4">
        <f t="shared" si="2"/>
        <v>4.7313752424073758</v>
      </c>
    </row>
    <row r="52" spans="4:10" x14ac:dyDescent="0.3">
      <c r="D52" t="s">
        <v>30</v>
      </c>
      <c r="E52" s="5">
        <f t="shared" si="3"/>
        <v>-0.14751151634299475</v>
      </c>
      <c r="F52" s="4">
        <f t="shared" si="3"/>
        <v>4.839566687570124</v>
      </c>
      <c r="I52" s="5">
        <f t="shared" si="2"/>
        <v>0.14751151634299475</v>
      </c>
      <c r="J52" s="4">
        <f t="shared" si="2"/>
        <v>4.839566687570124</v>
      </c>
    </row>
    <row r="53" spans="4:10" x14ac:dyDescent="0.3">
      <c r="D53" t="s">
        <v>31</v>
      </c>
      <c r="E53" s="5">
        <f>E28-B28</f>
        <v>2.883738255427204E-3</v>
      </c>
      <c r="F53" s="4">
        <f>F28-C28</f>
        <v>0.31042097749912578</v>
      </c>
      <c r="I53" s="5">
        <f t="shared" si="2"/>
        <v>2.883738255427204E-3</v>
      </c>
      <c r="J53" s="4">
        <f t="shared" si="2"/>
        <v>0.31042097749912578</v>
      </c>
    </row>
    <row r="54" spans="4:10" x14ac:dyDescent="0.3">
      <c r="D54" t="s">
        <v>32</v>
      </c>
      <c r="E54" s="5">
        <f t="shared" ref="E54:F55" si="4">E29-B29</f>
        <v>-0.65876649299298684</v>
      </c>
      <c r="F54" s="4">
        <f t="shared" si="4"/>
        <v>5.4816013092864306</v>
      </c>
      <c r="I54" s="5">
        <f t="shared" si="2"/>
        <v>0.65876649299298684</v>
      </c>
      <c r="J54" s="4">
        <f t="shared" si="2"/>
        <v>5.4816013092864306</v>
      </c>
    </row>
    <row r="55" spans="4:10" x14ac:dyDescent="0.3">
      <c r="D55" t="s">
        <v>33</v>
      </c>
      <c r="E55" s="5">
        <f t="shared" si="4"/>
        <v>-0.29490540199134685</v>
      </c>
      <c r="F55" s="4">
        <f t="shared" si="4"/>
        <v>6.3320123024996722</v>
      </c>
      <c r="I55" s="5">
        <f t="shared" si="2"/>
        <v>0.29490540199134685</v>
      </c>
      <c r="J55" s="4">
        <f t="shared" si="2"/>
        <v>6.3320123024996722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-0.16820048406624655</v>
      </c>
      <c r="F57" s="5">
        <f>AVERAGE(F38:F55)</f>
        <v>4.1588367365221695</v>
      </c>
      <c r="H57" t="s">
        <v>54</v>
      </c>
      <c r="I57" s="5">
        <f>AVERAGE(I37:I55)</f>
        <v>0.33847944552188242</v>
      </c>
      <c r="J57" s="5">
        <f>AVERAGE(J38:J55)</f>
        <v>4.1588367365221695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1.6390390335775966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2.0191978061586773</v>
      </c>
      <c r="J65" s="4">
        <f>ABS((C13-F13)/C13)*100</f>
        <v>16.92462746557106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1.2644783209425681</v>
      </c>
      <c r="J66" s="4">
        <f>ABS((C14-F14)/C14)*100</f>
        <v>42.404575238308588</v>
      </c>
    </row>
    <row r="67" spans="4:10" x14ac:dyDescent="0.3">
      <c r="E67" s="5"/>
      <c r="F67" s="5"/>
      <c r="H67" t="s">
        <v>18</v>
      </c>
      <c r="I67" s="4">
        <f t="shared" ref="I67:J82" si="5">ABS((B15-E15)/B15)*100</f>
        <v>0.8566794004012015</v>
      </c>
      <c r="J67" s="4">
        <f t="shared" si="5"/>
        <v>57.949908888327926</v>
      </c>
    </row>
    <row r="68" spans="4:10" x14ac:dyDescent="0.3">
      <c r="E68" s="5"/>
      <c r="F68" s="5"/>
      <c r="H68" t="s">
        <v>20</v>
      </c>
      <c r="I68" s="4">
        <f t="shared" si="5"/>
        <v>3.0110380569930637</v>
      </c>
      <c r="J68" s="4">
        <f t="shared" si="5"/>
        <v>37.756351972592235</v>
      </c>
    </row>
    <row r="69" spans="4:10" x14ac:dyDescent="0.3">
      <c r="E69" s="5"/>
      <c r="F69" s="5"/>
      <c r="H69" t="s">
        <v>19</v>
      </c>
      <c r="I69" s="4">
        <f t="shared" si="5"/>
        <v>2.9347806255292523</v>
      </c>
      <c r="J69" s="4">
        <f t="shared" si="5"/>
        <v>70.641277278335664</v>
      </c>
    </row>
    <row r="70" spans="4:10" x14ac:dyDescent="0.3">
      <c r="E70" s="5"/>
      <c r="F70" s="5"/>
      <c r="H70" t="s">
        <v>21</v>
      </c>
      <c r="I70" s="4">
        <f t="shared" si="5"/>
        <v>0.30661512669944085</v>
      </c>
      <c r="J70" s="4">
        <f t="shared" si="5"/>
        <v>28.309240150923344</v>
      </c>
    </row>
    <row r="71" spans="4:10" x14ac:dyDescent="0.3">
      <c r="H71" t="s">
        <v>22</v>
      </c>
      <c r="I71" s="4">
        <f t="shared" si="5"/>
        <v>2.8544346652384358</v>
      </c>
      <c r="J71" s="4">
        <f t="shared" si="5"/>
        <v>54.984343994287229</v>
      </c>
    </row>
    <row r="72" spans="4:10" x14ac:dyDescent="0.3">
      <c r="E72" s="5"/>
      <c r="F72" s="5"/>
      <c r="H72" t="s">
        <v>23</v>
      </c>
      <c r="I72" s="4">
        <f t="shared" si="5"/>
        <v>2.1628755280339149</v>
      </c>
      <c r="J72" s="4">
        <f t="shared" si="5"/>
        <v>30.944059126262818</v>
      </c>
    </row>
    <row r="73" spans="4:10" x14ac:dyDescent="0.3">
      <c r="H73" t="s">
        <v>24</v>
      </c>
      <c r="I73" s="4">
        <f t="shared" si="5"/>
        <v>1.1675185004856621</v>
      </c>
      <c r="J73" s="4">
        <f t="shared" si="5"/>
        <v>95.526022311281196</v>
      </c>
    </row>
    <row r="74" spans="4:10" x14ac:dyDescent="0.3">
      <c r="H74" t="s">
        <v>25</v>
      </c>
      <c r="I74" s="4">
        <f t="shared" si="5"/>
        <v>1.9764424726087055</v>
      </c>
      <c r="J74" s="4">
        <f t="shared" si="5"/>
        <v>40.762986703550865</v>
      </c>
    </row>
    <row r="75" spans="4:10" x14ac:dyDescent="0.3">
      <c r="H75" t="s">
        <v>26</v>
      </c>
      <c r="I75" s="4">
        <f t="shared" si="5"/>
        <v>3.3368179621686331</v>
      </c>
      <c r="J75" s="4">
        <f t="shared" si="5"/>
        <v>26.044981595094065</v>
      </c>
    </row>
    <row r="76" spans="4:10" x14ac:dyDescent="0.3">
      <c r="H76" t="s">
        <v>27</v>
      </c>
      <c r="I76" s="4">
        <f t="shared" si="5"/>
        <v>2.1311689629626134</v>
      </c>
      <c r="J76" s="4">
        <f t="shared" si="5"/>
        <v>49.597048446755366</v>
      </c>
    </row>
    <row r="77" spans="4:10" x14ac:dyDescent="0.3">
      <c r="H77" t="s">
        <v>28</v>
      </c>
      <c r="I77" s="4">
        <f t="shared" si="5"/>
        <v>1.2949570886140931</v>
      </c>
      <c r="J77" s="4">
        <f t="shared" si="5"/>
        <v>31.387898824287834</v>
      </c>
    </row>
    <row r="78" spans="4:10" x14ac:dyDescent="0.3">
      <c r="H78" t="s">
        <v>29</v>
      </c>
      <c r="I78" s="4">
        <f t="shared" si="5"/>
        <v>3.4967018160282191</v>
      </c>
      <c r="J78" s="4">
        <f t="shared" si="5"/>
        <v>57.699698078138738</v>
      </c>
    </row>
    <row r="79" spans="4:10" x14ac:dyDescent="0.3">
      <c r="H79" t="s">
        <v>30</v>
      </c>
      <c r="I79" s="4">
        <f t="shared" si="5"/>
        <v>0.82087655171393847</v>
      </c>
      <c r="J79" s="4">
        <f t="shared" si="5"/>
        <v>71.170098346619469</v>
      </c>
    </row>
    <row r="80" spans="4:10" x14ac:dyDescent="0.3">
      <c r="H80" t="s">
        <v>31</v>
      </c>
      <c r="I80" s="4">
        <f t="shared" si="5"/>
        <v>1.4872296314735451E-2</v>
      </c>
      <c r="J80" s="4">
        <f t="shared" si="5"/>
        <v>3.5680572126336303</v>
      </c>
    </row>
    <row r="81" spans="8:10" x14ac:dyDescent="0.3">
      <c r="H81" t="s">
        <v>32</v>
      </c>
      <c r="I81" s="4">
        <f t="shared" si="5"/>
        <v>3.990105953924814</v>
      </c>
      <c r="J81" s="4">
        <f t="shared" si="5"/>
        <v>52.707704896984907</v>
      </c>
    </row>
    <row r="82" spans="8:10" x14ac:dyDescent="0.3">
      <c r="H82" t="s">
        <v>33</v>
      </c>
      <c r="I82" s="4">
        <f t="shared" si="5"/>
        <v>1.7522602613864937</v>
      </c>
      <c r="J82" s="4">
        <f t="shared" si="5"/>
        <v>68.82622067934426</v>
      </c>
    </row>
    <row r="84" spans="8:10" x14ac:dyDescent="0.3">
      <c r="H84" t="s">
        <v>77</v>
      </c>
      <c r="I84" s="4">
        <f>AVERAGE(I64:I82)</f>
        <v>1.9489926541990557</v>
      </c>
      <c r="J84" s="4">
        <f>AVERAGE(J65:J82)</f>
        <v>46.511394511627742</v>
      </c>
    </row>
  </sheetData>
  <hyperlinks>
    <hyperlink ref="G1" location="Overview!A1" display="Overview!A1" xr:uid="{260108A1-8B41-4393-8BC0-E829D866E8C0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E78BF-45E4-4422-8E00-A5A1E69CFFFF}">
  <dimension ref="A1:L84"/>
  <sheetViews>
    <sheetView workbookViewId="0">
      <selection activeCell="F1" sqref="F1: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1</v>
      </c>
      <c r="G4" s="7" t="s">
        <v>112</v>
      </c>
      <c r="H4" s="7"/>
    </row>
    <row r="5" spans="1:12" x14ac:dyDescent="0.3">
      <c r="A5" s="8"/>
      <c r="G5" s="9"/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26.804504908449374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3021.8801010000002</v>
      </c>
      <c r="L12">
        <v>-2932.5649220256701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24.698985761388986</v>
      </c>
      <c r="F13" s="4">
        <f t="shared" si="1"/>
        <v>4.5287581427908377</v>
      </c>
      <c r="H13" t="s">
        <v>35</v>
      </c>
      <c r="I13">
        <v>32</v>
      </c>
      <c r="J13" t="s">
        <v>38</v>
      </c>
      <c r="K13">
        <v>1295.5997589999999</v>
      </c>
      <c r="L13">
        <v>-1158.4889695111201</v>
      </c>
    </row>
    <row r="14" spans="1:12" x14ac:dyDescent="0.3">
      <c r="A14" s="3" t="s">
        <v>93</v>
      </c>
      <c r="B14">
        <v>22.61</v>
      </c>
      <c r="C14">
        <v>3.21</v>
      </c>
      <c r="E14" s="5">
        <f t="shared" si="0"/>
        <v>23.538505185413776</v>
      </c>
      <c r="F14" s="4">
        <f t="shared" si="1"/>
        <v>6.1114451289644265</v>
      </c>
      <c r="H14" t="s">
        <v>94</v>
      </c>
      <c r="I14">
        <v>96</v>
      </c>
      <c r="J14" t="s">
        <v>44</v>
      </c>
      <c r="K14">
        <v>4078.4238099999998</v>
      </c>
      <c r="L14">
        <v>-3475.4090384211499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18.362307401167133</v>
      </c>
      <c r="F15" s="4">
        <f t="shared" si="1"/>
        <v>12.397753507281839</v>
      </c>
      <c r="H15" t="s">
        <v>34</v>
      </c>
      <c r="I15">
        <v>48</v>
      </c>
      <c r="J15" t="s">
        <v>37</v>
      </c>
      <c r="K15">
        <v>2614.0505629999998</v>
      </c>
      <c r="L15">
        <v>-1737.5895914407699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18.43113841122117</v>
      </c>
      <c r="F16" s="4">
        <f t="shared" si="1"/>
        <v>15.939018653858447</v>
      </c>
      <c r="H16" t="s">
        <v>39</v>
      </c>
      <c r="I16">
        <v>80</v>
      </c>
      <c r="J16" t="s">
        <v>38</v>
      </c>
      <c r="K16">
        <v>4340.4806699999999</v>
      </c>
      <c r="L16">
        <v>-2895.8747486626899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15.228040304485416</v>
      </c>
      <c r="F17" s="4">
        <f t="shared" si="1"/>
        <v>16.990829744304168</v>
      </c>
      <c r="H17" t="s">
        <v>40</v>
      </c>
      <c r="I17">
        <v>64</v>
      </c>
      <c r="J17" t="s">
        <v>38</v>
      </c>
      <c r="K17">
        <v>4202.7732210000004</v>
      </c>
      <c r="L17">
        <v>-2316.67415965283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18.622084830195988</v>
      </c>
      <c r="F18" s="4">
        <f t="shared" si="1"/>
        <v>12.407022857058836</v>
      </c>
      <c r="H18" t="s">
        <v>41</v>
      </c>
      <c r="I18">
        <v>96</v>
      </c>
      <c r="J18" t="s">
        <v>42</v>
      </c>
      <c r="K18">
        <v>5155.1692990000001</v>
      </c>
      <c r="L18">
        <v>-3475.1788439526699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15.007743170049872</v>
      </c>
      <c r="F19" s="4">
        <f t="shared" si="1"/>
        <v>18.662033705862839</v>
      </c>
      <c r="H19" t="s">
        <v>40</v>
      </c>
      <c r="I19">
        <v>36</v>
      </c>
      <c r="J19" t="s">
        <v>37</v>
      </c>
      <c r="K19">
        <v>2398.7617319999999</v>
      </c>
      <c r="L19">
        <v>-1303.1062997965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13.228029766984125</v>
      </c>
      <c r="F20" s="4">
        <f t="shared" si="1"/>
        <v>18.177671418796333</v>
      </c>
      <c r="H20" t="s">
        <v>40</v>
      </c>
      <c r="I20">
        <v>192</v>
      </c>
      <c r="J20" t="s">
        <v>43</v>
      </c>
      <c r="K20">
        <v>14514.633198</v>
      </c>
      <c r="L20">
        <v>-6949.9356864828096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18.477810571123808</v>
      </c>
      <c r="F21" s="4">
        <f t="shared" si="1"/>
        <v>14.116130226436383</v>
      </c>
      <c r="H21" t="s">
        <v>34</v>
      </c>
      <c r="I21">
        <v>72</v>
      </c>
      <c r="J21" t="s">
        <v>42</v>
      </c>
      <c r="K21">
        <v>3896.565544</v>
      </c>
      <c r="L21">
        <v>-2606.3372635095302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16.95255707017547</v>
      </c>
      <c r="F22" s="4">
        <f t="shared" si="1"/>
        <v>14.764437117203606</v>
      </c>
      <c r="H22" t="s">
        <v>34</v>
      </c>
      <c r="I22">
        <v>64</v>
      </c>
      <c r="J22" t="s">
        <v>44</v>
      </c>
      <c r="K22">
        <v>3775.2416779999999</v>
      </c>
      <c r="L22">
        <v>-2316.7284308984099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14.999234018414057</v>
      </c>
      <c r="F23" s="4">
        <f t="shared" si="1"/>
        <v>18.841342833938512</v>
      </c>
      <c r="H23" t="s">
        <v>40</v>
      </c>
      <c r="I23">
        <v>64</v>
      </c>
      <c r="J23" t="s">
        <v>38</v>
      </c>
      <c r="K23">
        <v>4266.8845570000003</v>
      </c>
      <c r="L23">
        <v>-2316.6290509648502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16.258789396913773</v>
      </c>
      <c r="F24" s="4">
        <f t="shared" si="1"/>
        <v>16.022754701218584</v>
      </c>
      <c r="H24" t="s">
        <v>45</v>
      </c>
      <c r="I24">
        <v>128</v>
      </c>
      <c r="J24" t="s">
        <v>42</v>
      </c>
      <c r="K24">
        <v>7872.664863</v>
      </c>
      <c r="L24">
        <v>-4633.3955155079502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14.451137329074733</v>
      </c>
      <c r="F25" s="4">
        <f t="shared" si="1"/>
        <v>18.677044494317318</v>
      </c>
      <c r="H25" t="s">
        <v>40</v>
      </c>
      <c r="I25">
        <v>34</v>
      </c>
      <c r="J25" t="s">
        <v>37</v>
      </c>
      <c r="K25">
        <v>2352.7559959999999</v>
      </c>
      <c r="L25">
        <v>-1230.7113109749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17.312471538229165</v>
      </c>
      <c r="F26" s="4">
        <f t="shared" si="1"/>
        <v>14.592354453501908</v>
      </c>
      <c r="H26" t="s">
        <v>40</v>
      </c>
      <c r="I26">
        <v>96</v>
      </c>
      <c r="J26" t="s">
        <v>38</v>
      </c>
      <c r="K26">
        <v>5545.1354700000002</v>
      </c>
      <c r="L26">
        <v>-3475.0989384591599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18.121882837825819</v>
      </c>
      <c r="F27" s="4">
        <f t="shared" si="1"/>
        <v>12.738850810266996</v>
      </c>
      <c r="H27" t="s">
        <v>40</v>
      </c>
      <c r="I27">
        <v>96</v>
      </c>
      <c r="J27" t="s">
        <v>44</v>
      </c>
      <c r="K27">
        <v>5297.4627890000002</v>
      </c>
      <c r="L27">
        <v>-3475.1667108391398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19.752290308395136</v>
      </c>
      <c r="F28" s="4">
        <f t="shared" si="1"/>
        <v>10.019948443605152</v>
      </c>
      <c r="H28" t="s">
        <v>41</v>
      </c>
      <c r="I28">
        <v>168</v>
      </c>
      <c r="J28" t="s">
        <v>44</v>
      </c>
      <c r="K28">
        <v>8505.3427919999995</v>
      </c>
      <c r="L28">
        <v>-6081.7157206146903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15.899678213766231</v>
      </c>
      <c r="F29" s="4">
        <f t="shared" si="1"/>
        <v>17.108896747838489</v>
      </c>
      <c r="H29" t="s">
        <v>40</v>
      </c>
      <c r="I29">
        <v>72</v>
      </c>
      <c r="J29" t="s">
        <v>37</v>
      </c>
      <c r="K29">
        <v>4528.3935330000004</v>
      </c>
      <c r="L29">
        <v>-2606.2551918162999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16.736434980196183</v>
      </c>
      <c r="F30" s="4">
        <f t="shared" si="1"/>
        <v>16.458267289437565</v>
      </c>
      <c r="H30" t="s">
        <v>40</v>
      </c>
      <c r="I30">
        <v>64</v>
      </c>
      <c r="J30" t="s">
        <v>44</v>
      </c>
      <c r="K30">
        <v>3823.9923899999999</v>
      </c>
      <c r="L30">
        <v>-2316.68714156241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0.28450490844937448</v>
      </c>
      <c r="F37" s="5"/>
      <c r="I37" s="5">
        <f t="shared" ref="I37:J55" si="2">ABS(E37)</f>
        <v>0.28450490844937448</v>
      </c>
      <c r="J37" s="5"/>
    </row>
    <row r="38" spans="4:10" x14ac:dyDescent="0.3">
      <c r="D38" s="3" t="s">
        <v>11</v>
      </c>
      <c r="E38" s="5">
        <f>E13-B13</f>
        <v>1.3289857613889851</v>
      </c>
      <c r="F38" s="4">
        <f>F13-C13</f>
        <v>1.7287581427908378</v>
      </c>
      <c r="I38" s="5">
        <f t="shared" si="2"/>
        <v>1.3289857613889851</v>
      </c>
      <c r="J38" s="4">
        <f t="shared" si="2"/>
        <v>1.7287581427908378</v>
      </c>
    </row>
    <row r="39" spans="4:10" x14ac:dyDescent="0.3">
      <c r="D39" s="3" t="s">
        <v>93</v>
      </c>
      <c r="E39" s="5">
        <f>E14-B14</f>
        <v>0.92850518541377625</v>
      </c>
      <c r="F39" s="4">
        <f>F14-C14</f>
        <v>2.9014451289644265</v>
      </c>
      <c r="I39" s="5">
        <f t="shared" si="2"/>
        <v>0.92850518541377625</v>
      </c>
      <c r="J39" s="4">
        <f t="shared" si="2"/>
        <v>2.9014451289644265</v>
      </c>
    </row>
    <row r="40" spans="4:10" x14ac:dyDescent="0.3">
      <c r="D40" t="s">
        <v>18</v>
      </c>
      <c r="E40" s="5">
        <f t="shared" ref="E40:F52" si="3">E15-B15</f>
        <v>0.56230740116713207</v>
      </c>
      <c r="F40" s="4">
        <f t="shared" si="3"/>
        <v>5.1977535072818393</v>
      </c>
      <c r="I40" s="5">
        <f t="shared" si="2"/>
        <v>0.56230740116713207</v>
      </c>
      <c r="J40" s="4">
        <f t="shared" si="2"/>
        <v>5.1977535072818393</v>
      </c>
    </row>
    <row r="41" spans="4:10" x14ac:dyDescent="0.3">
      <c r="D41" t="s">
        <v>20</v>
      </c>
      <c r="E41" s="5">
        <f t="shared" si="3"/>
        <v>1.1411384112211707</v>
      </c>
      <c r="F41" s="4">
        <f t="shared" si="3"/>
        <v>5.0390186538584469</v>
      </c>
      <c r="I41" s="5">
        <f t="shared" si="2"/>
        <v>1.1411384112211707</v>
      </c>
      <c r="J41" s="4">
        <f t="shared" si="2"/>
        <v>5.0390186538584469</v>
      </c>
    </row>
    <row r="42" spans="4:10" x14ac:dyDescent="0.3">
      <c r="D42" t="s">
        <v>19</v>
      </c>
      <c r="E42" s="5">
        <f t="shared" si="3"/>
        <v>-0.37195969551458319</v>
      </c>
      <c r="F42" s="4">
        <f t="shared" si="3"/>
        <v>7.6908297443041675</v>
      </c>
      <c r="I42" s="5">
        <f t="shared" si="2"/>
        <v>0.37195969551458319</v>
      </c>
      <c r="J42" s="4">
        <f t="shared" si="2"/>
        <v>7.6908297443041675</v>
      </c>
    </row>
    <row r="43" spans="4:10" x14ac:dyDescent="0.3">
      <c r="D43" t="s">
        <v>21</v>
      </c>
      <c r="E43" s="5">
        <f t="shared" si="3"/>
        <v>0.34208483019598646</v>
      </c>
      <c r="F43" s="4">
        <f t="shared" si="3"/>
        <v>3.6070228570588352</v>
      </c>
      <c r="I43" s="5">
        <f t="shared" si="2"/>
        <v>0.34208483019598646</v>
      </c>
      <c r="J43" s="4">
        <f t="shared" si="2"/>
        <v>3.6070228570588352</v>
      </c>
    </row>
    <row r="44" spans="4:10" x14ac:dyDescent="0.3">
      <c r="D44" t="s">
        <v>22</v>
      </c>
      <c r="E44" s="5">
        <f t="shared" si="3"/>
        <v>-0.39225682995012789</v>
      </c>
      <c r="F44" s="4">
        <f t="shared" si="3"/>
        <v>7.262033705862839</v>
      </c>
      <c r="I44" s="5">
        <f t="shared" si="2"/>
        <v>0.39225682995012789</v>
      </c>
      <c r="J44" s="4">
        <f t="shared" si="2"/>
        <v>7.262033705862839</v>
      </c>
    </row>
    <row r="45" spans="4:10" x14ac:dyDescent="0.3">
      <c r="D45" t="s">
        <v>23</v>
      </c>
      <c r="E45" s="5">
        <f t="shared" si="3"/>
        <v>-0.22197023301587393</v>
      </c>
      <c r="F45" s="4">
        <f t="shared" si="3"/>
        <v>4.5776714187963332</v>
      </c>
      <c r="I45" s="5">
        <f t="shared" si="2"/>
        <v>0.22197023301587393</v>
      </c>
      <c r="J45" s="4">
        <f t="shared" si="2"/>
        <v>4.5776714187963332</v>
      </c>
    </row>
    <row r="46" spans="4:10" x14ac:dyDescent="0.3">
      <c r="D46" t="s">
        <v>24</v>
      </c>
      <c r="E46" s="5">
        <f t="shared" si="3"/>
        <v>4.7810571123807932E-2</v>
      </c>
      <c r="F46" s="4">
        <f t="shared" si="3"/>
        <v>7.516130226436383</v>
      </c>
      <c r="I46" s="5">
        <f t="shared" si="2"/>
        <v>4.7810571123807932E-2</v>
      </c>
      <c r="J46" s="4">
        <f t="shared" si="2"/>
        <v>7.516130226436383</v>
      </c>
    </row>
    <row r="47" spans="4:10" x14ac:dyDescent="0.3">
      <c r="D47" t="s">
        <v>25</v>
      </c>
      <c r="E47" s="5">
        <f t="shared" si="3"/>
        <v>-7.7442929824531603E-2</v>
      </c>
      <c r="F47" s="4">
        <f t="shared" si="3"/>
        <v>4.764437117203606</v>
      </c>
      <c r="I47" s="5">
        <f t="shared" si="2"/>
        <v>7.7442929824531603E-2</v>
      </c>
      <c r="J47" s="4">
        <f t="shared" si="2"/>
        <v>4.764437117203606</v>
      </c>
    </row>
    <row r="48" spans="4:10" x14ac:dyDescent="0.3">
      <c r="D48" t="s">
        <v>26</v>
      </c>
      <c r="E48" s="5">
        <f t="shared" si="3"/>
        <v>-0.36076598158594209</v>
      </c>
      <c r="F48" s="4">
        <f t="shared" si="3"/>
        <v>4.4413428339385117</v>
      </c>
      <c r="I48" s="5">
        <f t="shared" si="2"/>
        <v>0.36076598158594209</v>
      </c>
      <c r="J48" s="4">
        <f t="shared" si="2"/>
        <v>4.4413428339385117</v>
      </c>
    </row>
    <row r="49" spans="4:10" x14ac:dyDescent="0.3">
      <c r="D49" t="s">
        <v>27</v>
      </c>
      <c r="E49" s="5">
        <f t="shared" si="3"/>
        <v>-1.2106030862284456E-3</v>
      </c>
      <c r="F49" s="4">
        <f t="shared" si="3"/>
        <v>5.9227547012185848</v>
      </c>
      <c r="I49" s="5">
        <f t="shared" si="2"/>
        <v>1.2106030862284456E-3</v>
      </c>
      <c r="J49" s="4">
        <f t="shared" si="2"/>
        <v>5.9227547012185848</v>
      </c>
    </row>
    <row r="50" spans="4:10" x14ac:dyDescent="0.3">
      <c r="D50" t="s">
        <v>28</v>
      </c>
      <c r="E50" s="5">
        <f t="shared" si="3"/>
        <v>0.25113732907473363</v>
      </c>
      <c r="F50" s="4">
        <f t="shared" si="3"/>
        <v>4.7770444943173178</v>
      </c>
      <c r="I50" s="5">
        <f t="shared" si="2"/>
        <v>0.25113732907473363</v>
      </c>
      <c r="J50" s="4">
        <f t="shared" si="2"/>
        <v>4.7770444943173178</v>
      </c>
    </row>
    <row r="51" spans="4:10" x14ac:dyDescent="0.3">
      <c r="D51" t="s">
        <v>29</v>
      </c>
      <c r="E51" s="5">
        <f t="shared" si="3"/>
        <v>-0.48752846177083597</v>
      </c>
      <c r="F51" s="4">
        <f t="shared" si="3"/>
        <v>6.392354453501909</v>
      </c>
      <c r="I51" s="5">
        <f t="shared" si="2"/>
        <v>0.48752846177083597</v>
      </c>
      <c r="J51" s="4">
        <f t="shared" si="2"/>
        <v>6.392354453501909</v>
      </c>
    </row>
    <row r="52" spans="4:10" x14ac:dyDescent="0.3">
      <c r="D52" t="s">
        <v>30</v>
      </c>
      <c r="E52" s="5">
        <f t="shared" si="3"/>
        <v>0.15188283782581991</v>
      </c>
      <c r="F52" s="4">
        <f t="shared" si="3"/>
        <v>5.9388508102669961</v>
      </c>
      <c r="I52" s="5">
        <f t="shared" si="2"/>
        <v>0.15188283782581991</v>
      </c>
      <c r="J52" s="4">
        <f t="shared" si="2"/>
        <v>5.9388508102669961</v>
      </c>
    </row>
    <row r="53" spans="4:10" x14ac:dyDescent="0.3">
      <c r="D53" t="s">
        <v>31</v>
      </c>
      <c r="E53" s="5">
        <f>E28-B28</f>
        <v>0.36229030839513499</v>
      </c>
      <c r="F53" s="4">
        <f>F28-C28</f>
        <v>1.3199484436051527</v>
      </c>
      <c r="I53" s="5">
        <f t="shared" si="2"/>
        <v>0.36229030839513499</v>
      </c>
      <c r="J53" s="4">
        <f t="shared" si="2"/>
        <v>1.3199484436051527</v>
      </c>
    </row>
    <row r="54" spans="4:10" x14ac:dyDescent="0.3">
      <c r="D54" t="s">
        <v>32</v>
      </c>
      <c r="E54" s="5">
        <f t="shared" ref="E54:F55" si="4">E29-B29</f>
        <v>-0.61032178623377042</v>
      </c>
      <c r="F54" s="4">
        <f t="shared" si="4"/>
        <v>6.7088967478384891</v>
      </c>
      <c r="I54" s="5">
        <f t="shared" si="2"/>
        <v>0.61032178623377042</v>
      </c>
      <c r="J54" s="4">
        <f t="shared" si="2"/>
        <v>6.7088967478384891</v>
      </c>
    </row>
    <row r="55" spans="4:10" x14ac:dyDescent="0.3">
      <c r="D55" t="s">
        <v>33</v>
      </c>
      <c r="E55" s="5">
        <f t="shared" si="4"/>
        <v>-9.3565019803815375E-2</v>
      </c>
      <c r="F55" s="4">
        <f t="shared" si="4"/>
        <v>7.2582672894375655</v>
      </c>
      <c r="I55" s="5">
        <f t="shared" si="2"/>
        <v>9.3565019803815375E-2</v>
      </c>
      <c r="J55" s="4">
        <f t="shared" si="2"/>
        <v>7.2582672894375655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0.14650663176159012</v>
      </c>
      <c r="F57" s="5">
        <f>AVERAGE(F38:F55)</f>
        <v>5.1691422375934586</v>
      </c>
      <c r="H57" t="s">
        <v>54</v>
      </c>
      <c r="I57" s="5">
        <f>AVERAGE(I37:I55)</f>
        <v>0.42198258342324368</v>
      </c>
      <c r="J57" s="5">
        <f>AVERAGE(J38:J55)</f>
        <v>5.1691422375934586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1.0727937724335388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5.6867169935343815</v>
      </c>
      <c r="J65" s="4">
        <f>ABS((C13-F13)/C13)*100</f>
        <v>61.741362242529931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4.1066129385837078</v>
      </c>
      <c r="J66" s="4">
        <f>ABS((C14-F14)/C14)*100</f>
        <v>90.387698721633228</v>
      </c>
    </row>
    <row r="67" spans="4:10" x14ac:dyDescent="0.3">
      <c r="E67" s="5"/>
      <c r="F67" s="5"/>
      <c r="H67" t="s">
        <v>18</v>
      </c>
      <c r="I67" s="4">
        <f t="shared" ref="I67:J82" si="5">ABS((B15-E15)/B15)*100</f>
        <v>3.1590303436355738</v>
      </c>
      <c r="J67" s="4">
        <f t="shared" si="5"/>
        <v>72.191020934469989</v>
      </c>
    </row>
    <row r="68" spans="4:10" x14ac:dyDescent="0.3">
      <c r="E68" s="5"/>
      <c r="F68" s="5"/>
      <c r="H68" t="s">
        <v>20</v>
      </c>
      <c r="I68" s="4">
        <f t="shared" si="5"/>
        <v>6.5999908109957817</v>
      </c>
      <c r="J68" s="4">
        <f t="shared" si="5"/>
        <v>46.229528934481159</v>
      </c>
    </row>
    <row r="69" spans="4:10" x14ac:dyDescent="0.3">
      <c r="E69" s="5"/>
      <c r="F69" s="5"/>
      <c r="H69" t="s">
        <v>19</v>
      </c>
      <c r="I69" s="4">
        <f t="shared" si="5"/>
        <v>2.3843570225293798</v>
      </c>
      <c r="J69" s="4">
        <f t="shared" si="5"/>
        <v>82.697094024775993</v>
      </c>
    </row>
    <row r="70" spans="4:10" x14ac:dyDescent="0.3">
      <c r="E70" s="5"/>
      <c r="F70" s="5"/>
      <c r="H70" t="s">
        <v>21</v>
      </c>
      <c r="I70" s="4">
        <f t="shared" si="5"/>
        <v>1.871361215514149</v>
      </c>
      <c r="J70" s="4">
        <f t="shared" si="5"/>
        <v>40.988896102941311</v>
      </c>
    </row>
    <row r="71" spans="4:10" x14ac:dyDescent="0.3">
      <c r="H71" t="s">
        <v>22</v>
      </c>
      <c r="I71" s="4">
        <f t="shared" si="5"/>
        <v>2.5471222724034277</v>
      </c>
      <c r="J71" s="4">
        <f t="shared" si="5"/>
        <v>63.702050051428415</v>
      </c>
    </row>
    <row r="72" spans="4:10" x14ac:dyDescent="0.3">
      <c r="E72" s="5"/>
      <c r="F72" s="5"/>
      <c r="H72" t="s">
        <v>23</v>
      </c>
      <c r="I72" s="4">
        <f t="shared" si="5"/>
        <v>1.6503363049507356</v>
      </c>
      <c r="J72" s="4">
        <f t="shared" si="5"/>
        <v>33.659348667620101</v>
      </c>
    </row>
    <row r="73" spans="4:10" x14ac:dyDescent="0.3">
      <c r="H73" t="s">
        <v>24</v>
      </c>
      <c r="I73" s="4">
        <f t="shared" si="5"/>
        <v>0.25941709779602784</v>
      </c>
      <c r="J73" s="4">
        <f t="shared" si="5"/>
        <v>113.88076100661186</v>
      </c>
    </row>
    <row r="74" spans="4:10" x14ac:dyDescent="0.3">
      <c r="H74" t="s">
        <v>25</v>
      </c>
      <c r="I74" s="4">
        <f t="shared" si="5"/>
        <v>0.45474415633899934</v>
      </c>
      <c r="J74" s="4">
        <f t="shared" si="5"/>
        <v>47.64437117203606</v>
      </c>
    </row>
    <row r="75" spans="4:10" x14ac:dyDescent="0.3">
      <c r="H75" t="s">
        <v>26</v>
      </c>
      <c r="I75" s="4">
        <f t="shared" si="5"/>
        <v>2.3487368592834774</v>
      </c>
      <c r="J75" s="4">
        <f t="shared" si="5"/>
        <v>30.842658569017438</v>
      </c>
    </row>
    <row r="76" spans="4:10" x14ac:dyDescent="0.3">
      <c r="H76" t="s">
        <v>27</v>
      </c>
      <c r="I76" s="4">
        <f t="shared" si="5"/>
        <v>7.4452834331392706E-3</v>
      </c>
      <c r="J76" s="4">
        <f t="shared" si="5"/>
        <v>58.641135655629547</v>
      </c>
    </row>
    <row r="77" spans="4:10" x14ac:dyDescent="0.3">
      <c r="H77" t="s">
        <v>28</v>
      </c>
      <c r="I77" s="4">
        <f t="shared" si="5"/>
        <v>1.768572739962913</v>
      </c>
      <c r="J77" s="4">
        <f t="shared" si="5"/>
        <v>34.367226577822429</v>
      </c>
    </row>
    <row r="78" spans="4:10" x14ac:dyDescent="0.3">
      <c r="H78" t="s">
        <v>29</v>
      </c>
      <c r="I78" s="4">
        <f t="shared" si="5"/>
        <v>2.7389239425327863</v>
      </c>
      <c r="J78" s="4">
        <f t="shared" si="5"/>
        <v>77.955542115876938</v>
      </c>
    </row>
    <row r="79" spans="4:10" x14ac:dyDescent="0.3">
      <c r="H79" t="s">
        <v>30</v>
      </c>
      <c r="I79" s="4">
        <f t="shared" si="5"/>
        <v>0.84520221383316585</v>
      </c>
      <c r="J79" s="4">
        <f t="shared" si="5"/>
        <v>87.336041327455831</v>
      </c>
    </row>
    <row r="80" spans="4:10" x14ac:dyDescent="0.3">
      <c r="H80" t="s">
        <v>31</v>
      </c>
      <c r="I80" s="4">
        <f t="shared" si="5"/>
        <v>1.8684389293199328</v>
      </c>
      <c r="J80" s="4">
        <f t="shared" si="5"/>
        <v>15.171821190863827</v>
      </c>
    </row>
    <row r="81" spans="8:10" x14ac:dyDescent="0.3">
      <c r="H81" t="s">
        <v>32</v>
      </c>
      <c r="I81" s="4">
        <f t="shared" si="5"/>
        <v>3.6966795047472458</v>
      </c>
      <c r="J81" s="4">
        <f t="shared" si="5"/>
        <v>64.508622575370083</v>
      </c>
    </row>
    <row r="82" spans="8:10" x14ac:dyDescent="0.3">
      <c r="H82" t="s">
        <v>33</v>
      </c>
      <c r="I82" s="4">
        <f t="shared" si="5"/>
        <v>0.555941888317382</v>
      </c>
      <c r="J82" s="4">
        <f t="shared" si="5"/>
        <v>78.894209667799629</v>
      </c>
    </row>
    <row r="84" spans="8:10" x14ac:dyDescent="0.3">
      <c r="H84" t="s">
        <v>77</v>
      </c>
      <c r="I84" s="4">
        <f>AVERAGE(I64:I82)</f>
        <v>2.2959170679024083</v>
      </c>
      <c r="J84" s="4">
        <f>AVERAGE(J65:J82)</f>
        <v>61.15774386324243</v>
      </c>
    </row>
  </sheetData>
  <hyperlinks>
    <hyperlink ref="G1" location="Overview!A1" display="Overview!A1" xr:uid="{290D992E-E1B4-4DC9-860B-DB6697836242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D3245-72B0-4C18-AA3D-79BF654ED75A}">
  <dimension ref="A1:L84"/>
  <sheetViews>
    <sheetView workbookViewId="0">
      <selection activeCell="F1" sqref="F1: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1</v>
      </c>
      <c r="G4" s="7" t="s">
        <v>117</v>
      </c>
      <c r="H4" s="7"/>
    </row>
    <row r="5" spans="1:12" x14ac:dyDescent="0.3">
      <c r="A5" s="8"/>
      <c r="G5" s="9"/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25.632623714873404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3160.0354649999999</v>
      </c>
      <c r="L12">
        <v>-2956.3684567221399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23.192055470369809</v>
      </c>
      <c r="F13" s="4">
        <f t="shared" si="1"/>
        <v>3.0690722894219808</v>
      </c>
      <c r="H13" t="s">
        <v>35</v>
      </c>
      <c r="I13">
        <v>32</v>
      </c>
      <c r="J13" t="s">
        <v>38</v>
      </c>
      <c r="K13">
        <v>1379.782833</v>
      </c>
      <c r="L13">
        <v>-1167.9106259505099</v>
      </c>
    </row>
    <row r="14" spans="1:12" x14ac:dyDescent="0.3">
      <c r="A14" s="3" t="s">
        <v>93</v>
      </c>
      <c r="B14">
        <v>22.61</v>
      </c>
      <c r="C14">
        <v>3.21</v>
      </c>
      <c r="E14" s="5">
        <f t="shared" si="0"/>
        <v>22.420006846598341</v>
      </c>
      <c r="F14" s="4">
        <f t="shared" si="1"/>
        <v>3.8154861632493247</v>
      </c>
      <c r="H14" t="s">
        <v>94</v>
      </c>
      <c r="I14">
        <v>96</v>
      </c>
      <c r="J14" t="s">
        <v>44</v>
      </c>
      <c r="K14">
        <v>4281.8898609999997</v>
      </c>
      <c r="L14">
        <v>-3503.7045856231798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17.588159008215325</v>
      </c>
      <c r="F15" s="4">
        <f t="shared" si="1"/>
        <v>9.5353084895463152</v>
      </c>
      <c r="H15" t="s">
        <v>34</v>
      </c>
      <c r="I15">
        <v>48</v>
      </c>
      <c r="J15" t="s">
        <v>37</v>
      </c>
      <c r="K15">
        <v>2729.108827</v>
      </c>
      <c r="L15">
        <v>-1751.74772167316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17.211198068702895</v>
      </c>
      <c r="F16" s="4">
        <f t="shared" si="1"/>
        <v>12.601483202672618</v>
      </c>
      <c r="H16" t="s">
        <v>39</v>
      </c>
      <c r="I16">
        <v>80</v>
      </c>
      <c r="J16" t="s">
        <v>38</v>
      </c>
      <c r="K16">
        <v>4648.1366189999999</v>
      </c>
      <c r="L16">
        <v>-2919.48610857527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15.039594116697835</v>
      </c>
      <c r="F17" s="4">
        <f t="shared" si="1"/>
        <v>12.562153081340405</v>
      </c>
      <c r="H17" t="s">
        <v>40</v>
      </c>
      <c r="I17">
        <v>64</v>
      </c>
      <c r="J17" t="s">
        <v>38</v>
      </c>
      <c r="K17">
        <v>4255.4339900000004</v>
      </c>
      <c r="L17">
        <v>-2335.5898455836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17.873048816691558</v>
      </c>
      <c r="F18" s="4">
        <f t="shared" si="1"/>
        <v>9.2731215060798675</v>
      </c>
      <c r="H18" t="s">
        <v>41</v>
      </c>
      <c r="I18">
        <v>96</v>
      </c>
      <c r="J18" t="s">
        <v>42</v>
      </c>
      <c r="K18">
        <v>5371.2156770000001</v>
      </c>
      <c r="L18">
        <v>-3503.5050300746402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14.884225723171182</v>
      </c>
      <c r="F19" s="4">
        <f t="shared" si="1"/>
        <v>14.172247765910416</v>
      </c>
      <c r="H19" t="s">
        <v>40</v>
      </c>
      <c r="I19">
        <v>36</v>
      </c>
      <c r="J19" t="s">
        <v>37</v>
      </c>
      <c r="K19">
        <v>2418.6679690000001</v>
      </c>
      <c r="L19">
        <v>-1313.7472110432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13.004942458886337</v>
      </c>
      <c r="F20" s="4">
        <f t="shared" si="1"/>
        <v>14.906867209108674</v>
      </c>
      <c r="H20" t="s">
        <v>40</v>
      </c>
      <c r="I20">
        <v>192</v>
      </c>
      <c r="J20" t="s">
        <v>43</v>
      </c>
      <c r="K20">
        <v>14763.617802000001</v>
      </c>
      <c r="L20">
        <v>-7006.5980702879297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17.939378574708805</v>
      </c>
      <c r="F21" s="4">
        <f t="shared" si="1"/>
        <v>10.321334411579073</v>
      </c>
      <c r="H21" t="s">
        <v>34</v>
      </c>
      <c r="I21">
        <v>72</v>
      </c>
      <c r="J21" t="s">
        <v>42</v>
      </c>
      <c r="K21">
        <v>4013.5169510000001</v>
      </c>
      <c r="L21">
        <v>-2627.6000270432901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16.51115653661644</v>
      </c>
      <c r="F22" s="4">
        <f t="shared" si="1"/>
        <v>11.705731568982875</v>
      </c>
      <c r="H22" t="s">
        <v>34</v>
      </c>
      <c r="I22">
        <v>64</v>
      </c>
      <c r="J22" t="s">
        <v>44</v>
      </c>
      <c r="K22">
        <v>3876.1669940000002</v>
      </c>
      <c r="L22">
        <v>-2335.6107219832302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14.702702315862682</v>
      </c>
      <c r="F23" s="4">
        <f t="shared" si="1"/>
        <v>14.850100021581197</v>
      </c>
      <c r="H23" t="s">
        <v>40</v>
      </c>
      <c r="I23">
        <v>64</v>
      </c>
      <c r="J23" t="s">
        <v>38</v>
      </c>
      <c r="K23">
        <v>4352.9412910000001</v>
      </c>
      <c r="L23">
        <v>-2335.53407387076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15.721826422321492</v>
      </c>
      <c r="F24" s="4">
        <f t="shared" si="1"/>
        <v>11.998195519427412</v>
      </c>
      <c r="H24" t="s">
        <v>45</v>
      </c>
      <c r="I24">
        <v>128</v>
      </c>
      <c r="J24" t="s">
        <v>42</v>
      </c>
      <c r="K24">
        <v>8141.547716</v>
      </c>
      <c r="L24">
        <v>-4671.2071855803297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14.238095770069581</v>
      </c>
      <c r="F25" s="4">
        <f t="shared" si="1"/>
        <v>15.278525708064612</v>
      </c>
      <c r="H25" t="s">
        <v>40</v>
      </c>
      <c r="I25">
        <v>34</v>
      </c>
      <c r="J25" t="s">
        <v>37</v>
      </c>
      <c r="K25">
        <v>2387.959777</v>
      </c>
      <c r="L25">
        <v>-1240.74692866686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17.010327925319686</v>
      </c>
      <c r="F26" s="4">
        <f t="shared" si="1"/>
        <v>10.025869811250475</v>
      </c>
      <c r="H26" t="s">
        <v>40</v>
      </c>
      <c r="I26">
        <v>96</v>
      </c>
      <c r="J26" t="s">
        <v>38</v>
      </c>
      <c r="K26">
        <v>5643.630177</v>
      </c>
      <c r="L26">
        <v>-3503.4775062311601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17.563368359528308</v>
      </c>
      <c r="F27" s="4">
        <f t="shared" si="1"/>
        <v>9.1395886463712266</v>
      </c>
      <c r="H27" t="s">
        <v>40</v>
      </c>
      <c r="I27">
        <v>96</v>
      </c>
      <c r="J27" t="s">
        <v>44</v>
      </c>
      <c r="K27">
        <v>5465.9219139999996</v>
      </c>
      <c r="L27">
        <v>-3503.5099126330001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19.034808593379864</v>
      </c>
      <c r="F28" s="4">
        <f t="shared" si="1"/>
        <v>7.3095116735536498</v>
      </c>
      <c r="H28" t="s">
        <v>41</v>
      </c>
      <c r="I28">
        <v>168</v>
      </c>
      <c r="J28" t="s">
        <v>44</v>
      </c>
      <c r="K28">
        <v>8825.9358730000004</v>
      </c>
      <c r="L28">
        <v>-6131.2594497510499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15.736371185762536</v>
      </c>
      <c r="F29" s="4">
        <f t="shared" si="1"/>
        <v>12.774857968551348</v>
      </c>
      <c r="H29" t="s">
        <v>40</v>
      </c>
      <c r="I29">
        <v>72</v>
      </c>
      <c r="J29" t="s">
        <v>37</v>
      </c>
      <c r="K29">
        <v>4575.387753</v>
      </c>
      <c r="L29">
        <v>-2627.5327432003101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16.262920228487491</v>
      </c>
      <c r="F30" s="4">
        <f t="shared" si="1"/>
        <v>12.625956955676891</v>
      </c>
      <c r="H30" t="s">
        <v>40</v>
      </c>
      <c r="I30">
        <v>64</v>
      </c>
      <c r="J30" t="s">
        <v>44</v>
      </c>
      <c r="K30">
        <v>3935.3325909999999</v>
      </c>
      <c r="L30">
        <v>-2335.5882902803301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-0.88737628512659583</v>
      </c>
      <c r="F37" s="5"/>
      <c r="I37" s="5">
        <f t="shared" ref="I37:J55" si="2">ABS(E37)</f>
        <v>0.88737628512659583</v>
      </c>
      <c r="J37" s="5"/>
    </row>
    <row r="38" spans="4:10" x14ac:dyDescent="0.3">
      <c r="D38" s="3" t="s">
        <v>11</v>
      </c>
      <c r="E38" s="5">
        <f>E13-B13</f>
        <v>-0.17794452963019225</v>
      </c>
      <c r="F38" s="4">
        <f>F13-C13</f>
        <v>0.26907228942198103</v>
      </c>
      <c r="I38" s="5">
        <f t="shared" si="2"/>
        <v>0.17794452963019225</v>
      </c>
      <c r="J38" s="4">
        <f t="shared" si="2"/>
        <v>0.26907228942198103</v>
      </c>
    </row>
    <row r="39" spans="4:10" x14ac:dyDescent="0.3">
      <c r="D39" s="3" t="s">
        <v>93</v>
      </c>
      <c r="E39" s="5">
        <f>E14-B14</f>
        <v>-0.18999315340165879</v>
      </c>
      <c r="F39" s="4">
        <f>F14-C14</f>
        <v>0.60548616324932469</v>
      </c>
      <c r="I39" s="5">
        <f t="shared" si="2"/>
        <v>0.18999315340165879</v>
      </c>
      <c r="J39" s="4">
        <f t="shared" si="2"/>
        <v>0.60548616324932469</v>
      </c>
    </row>
    <row r="40" spans="4:10" x14ac:dyDescent="0.3">
      <c r="D40" t="s">
        <v>18</v>
      </c>
      <c r="E40" s="5">
        <f t="shared" ref="E40:F52" si="3">E15-B15</f>
        <v>-0.21184099178467619</v>
      </c>
      <c r="F40" s="4">
        <f t="shared" si="3"/>
        <v>2.335308489546315</v>
      </c>
      <c r="I40" s="5">
        <f t="shared" si="2"/>
        <v>0.21184099178467619</v>
      </c>
      <c r="J40" s="4">
        <f t="shared" si="2"/>
        <v>2.335308489546315</v>
      </c>
    </row>
    <row r="41" spans="4:10" x14ac:dyDescent="0.3">
      <c r="D41" t="s">
        <v>20</v>
      </c>
      <c r="E41" s="5">
        <f t="shared" si="3"/>
        <v>-7.8801931297103778E-2</v>
      </c>
      <c r="F41" s="4">
        <f t="shared" si="3"/>
        <v>1.7014832026726179</v>
      </c>
      <c r="I41" s="5">
        <f t="shared" si="2"/>
        <v>7.8801931297103778E-2</v>
      </c>
      <c r="J41" s="4">
        <f t="shared" si="2"/>
        <v>1.7014832026726179</v>
      </c>
    </row>
    <row r="42" spans="4:10" x14ac:dyDescent="0.3">
      <c r="D42" t="s">
        <v>19</v>
      </c>
      <c r="E42" s="5">
        <f t="shared" si="3"/>
        <v>-0.56040588330216501</v>
      </c>
      <c r="F42" s="4">
        <f t="shared" si="3"/>
        <v>3.2621530813404043</v>
      </c>
      <c r="I42" s="5">
        <f t="shared" si="2"/>
        <v>0.56040588330216501</v>
      </c>
      <c r="J42" s="4">
        <f t="shared" si="2"/>
        <v>3.2621530813404043</v>
      </c>
    </row>
    <row r="43" spans="4:10" x14ac:dyDescent="0.3">
      <c r="D43" t="s">
        <v>21</v>
      </c>
      <c r="E43" s="5">
        <f t="shared" si="3"/>
        <v>-0.40695118330844338</v>
      </c>
      <c r="F43" s="4">
        <f t="shared" si="3"/>
        <v>0.4731215060798668</v>
      </c>
      <c r="I43" s="5">
        <f t="shared" si="2"/>
        <v>0.40695118330844338</v>
      </c>
      <c r="J43" s="4">
        <f t="shared" si="2"/>
        <v>0.4731215060798668</v>
      </c>
    </row>
    <row r="44" spans="4:10" x14ac:dyDescent="0.3">
      <c r="D44" t="s">
        <v>22</v>
      </c>
      <c r="E44" s="5">
        <f t="shared" si="3"/>
        <v>-0.51577427682881805</v>
      </c>
      <c r="F44" s="4">
        <f t="shared" si="3"/>
        <v>2.7722477659104161</v>
      </c>
      <c r="I44" s="5">
        <f t="shared" si="2"/>
        <v>0.51577427682881805</v>
      </c>
      <c r="J44" s="4">
        <f t="shared" si="2"/>
        <v>2.7722477659104161</v>
      </c>
    </row>
    <row r="45" spans="4:10" x14ac:dyDescent="0.3">
      <c r="D45" t="s">
        <v>23</v>
      </c>
      <c r="E45" s="5">
        <f t="shared" si="3"/>
        <v>-0.44505754111366258</v>
      </c>
      <c r="F45" s="4">
        <f t="shared" si="3"/>
        <v>1.3068672091086739</v>
      </c>
      <c r="I45" s="5">
        <f t="shared" si="2"/>
        <v>0.44505754111366258</v>
      </c>
      <c r="J45" s="4">
        <f t="shared" si="2"/>
        <v>1.3068672091086739</v>
      </c>
    </row>
    <row r="46" spans="4:10" x14ac:dyDescent="0.3">
      <c r="D46" t="s">
        <v>24</v>
      </c>
      <c r="E46" s="5">
        <f t="shared" si="3"/>
        <v>-0.49062142529119512</v>
      </c>
      <c r="F46" s="4">
        <f t="shared" si="3"/>
        <v>3.7213344115790736</v>
      </c>
      <c r="I46" s="5">
        <f t="shared" si="2"/>
        <v>0.49062142529119512</v>
      </c>
      <c r="J46" s="4">
        <f t="shared" si="2"/>
        <v>3.7213344115790736</v>
      </c>
    </row>
    <row r="47" spans="4:10" x14ac:dyDescent="0.3">
      <c r="D47" t="s">
        <v>25</v>
      </c>
      <c r="E47" s="5">
        <f t="shared" si="3"/>
        <v>-0.51884346338356124</v>
      </c>
      <c r="F47" s="4">
        <f t="shared" si="3"/>
        <v>1.7057315689828751</v>
      </c>
      <c r="I47" s="5">
        <f t="shared" si="2"/>
        <v>0.51884346338356124</v>
      </c>
      <c r="J47" s="4">
        <f t="shared" si="2"/>
        <v>1.7057315689828751</v>
      </c>
    </row>
    <row r="48" spans="4:10" x14ac:dyDescent="0.3">
      <c r="D48" t="s">
        <v>26</v>
      </c>
      <c r="E48" s="5">
        <f t="shared" si="3"/>
        <v>-0.65729768413731726</v>
      </c>
      <c r="F48" s="4">
        <f t="shared" si="3"/>
        <v>0.45010002158119633</v>
      </c>
      <c r="I48" s="5">
        <f t="shared" si="2"/>
        <v>0.65729768413731726</v>
      </c>
      <c r="J48" s="4">
        <f t="shared" si="2"/>
        <v>0.45010002158119633</v>
      </c>
    </row>
    <row r="49" spans="4:10" x14ac:dyDescent="0.3">
      <c r="D49" t="s">
        <v>27</v>
      </c>
      <c r="E49" s="5">
        <f t="shared" si="3"/>
        <v>-0.53817357767850993</v>
      </c>
      <c r="F49" s="4">
        <f t="shared" si="3"/>
        <v>1.8981955194274125</v>
      </c>
      <c r="I49" s="5">
        <f t="shared" si="2"/>
        <v>0.53817357767850993</v>
      </c>
      <c r="J49" s="4">
        <f t="shared" si="2"/>
        <v>1.8981955194274125</v>
      </c>
    </row>
    <row r="50" spans="4:10" x14ac:dyDescent="0.3">
      <c r="D50" t="s">
        <v>28</v>
      </c>
      <c r="E50" s="5">
        <f t="shared" si="3"/>
        <v>3.8095770069581647E-2</v>
      </c>
      <c r="F50" s="4">
        <f t="shared" si="3"/>
        <v>1.3785257080646112</v>
      </c>
      <c r="I50" s="5">
        <f t="shared" si="2"/>
        <v>3.8095770069581647E-2</v>
      </c>
      <c r="J50" s="4">
        <f t="shared" si="2"/>
        <v>1.3785257080646112</v>
      </c>
    </row>
    <row r="51" spans="4:10" x14ac:dyDescent="0.3">
      <c r="D51" t="s">
        <v>29</v>
      </c>
      <c r="E51" s="5">
        <f t="shared" si="3"/>
        <v>-0.78967207468031475</v>
      </c>
      <c r="F51" s="4">
        <f t="shared" si="3"/>
        <v>1.8258698112504756</v>
      </c>
      <c r="I51" s="5">
        <f t="shared" si="2"/>
        <v>0.78967207468031475</v>
      </c>
      <c r="J51" s="4">
        <f t="shared" si="2"/>
        <v>1.8258698112504756</v>
      </c>
    </row>
    <row r="52" spans="4:10" x14ac:dyDescent="0.3">
      <c r="D52" t="s">
        <v>30</v>
      </c>
      <c r="E52" s="5">
        <f t="shared" si="3"/>
        <v>-0.40663164047169076</v>
      </c>
      <c r="F52" s="4">
        <f t="shared" si="3"/>
        <v>2.3395886463712268</v>
      </c>
      <c r="I52" s="5">
        <f t="shared" si="2"/>
        <v>0.40663164047169076</v>
      </c>
      <c r="J52" s="4">
        <f t="shared" si="2"/>
        <v>2.3395886463712268</v>
      </c>
    </row>
    <row r="53" spans="4:10" x14ac:dyDescent="0.3">
      <c r="D53" t="s">
        <v>31</v>
      </c>
      <c r="E53" s="5">
        <f>E28-B28</f>
        <v>-0.35519140662013626</v>
      </c>
      <c r="F53" s="4">
        <f>F28-C28</f>
        <v>-1.3904883264463495</v>
      </c>
      <c r="I53" s="5">
        <f t="shared" si="2"/>
        <v>0.35519140662013626</v>
      </c>
      <c r="J53" s="4">
        <f t="shared" si="2"/>
        <v>1.3904883264463495</v>
      </c>
    </row>
    <row r="54" spans="4:10" x14ac:dyDescent="0.3">
      <c r="D54" t="s">
        <v>32</v>
      </c>
      <c r="E54" s="5">
        <f t="shared" ref="E54:F55" si="4">E29-B29</f>
        <v>-0.77362881423746543</v>
      </c>
      <c r="F54" s="4">
        <f t="shared" si="4"/>
        <v>2.374857968551348</v>
      </c>
      <c r="I54" s="5">
        <f t="shared" si="2"/>
        <v>0.77362881423746543</v>
      </c>
      <c r="J54" s="4">
        <f t="shared" si="2"/>
        <v>2.374857968551348</v>
      </c>
    </row>
    <row r="55" spans="4:10" x14ac:dyDescent="0.3">
      <c r="D55" t="s">
        <v>33</v>
      </c>
      <c r="E55" s="5">
        <f t="shared" si="4"/>
        <v>-0.56707977151250688</v>
      </c>
      <c r="F55" s="4">
        <f t="shared" si="4"/>
        <v>3.4259569556768916</v>
      </c>
      <c r="I55" s="5">
        <f t="shared" si="2"/>
        <v>0.56707977151250688</v>
      </c>
      <c r="J55" s="4">
        <f t="shared" si="2"/>
        <v>3.4259569556768916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-0.449115255986128</v>
      </c>
      <c r="F57" s="5">
        <f>AVERAGE(F38:F55)</f>
        <v>1.6919673329093536</v>
      </c>
      <c r="H57" t="s">
        <v>54</v>
      </c>
      <c r="I57" s="5">
        <f>AVERAGE(I37:I55)</f>
        <v>0.45312533704608393</v>
      </c>
      <c r="J57" s="5">
        <f>AVERAGE(J38:J55)</f>
        <v>1.8464660358478366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3.3460644235542834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0.76142289101494331</v>
      </c>
      <c r="J65" s="4">
        <f>ABS((C13-F13)/C13)*100</f>
        <v>9.6097246222136086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0.84030585316965412</v>
      </c>
      <c r="J66" s="4">
        <f>ABS((C14-F14)/C14)*100</f>
        <v>18.862497297486751</v>
      </c>
    </row>
    <row r="67" spans="4:10" x14ac:dyDescent="0.3">
      <c r="E67" s="5"/>
      <c r="F67" s="5"/>
      <c r="H67" t="s">
        <v>18</v>
      </c>
      <c r="I67" s="4">
        <f t="shared" ref="I67:J82" si="5">ABS((B15-E15)/B15)*100</f>
        <v>1.1901179313745853</v>
      </c>
      <c r="J67" s="4">
        <f t="shared" si="5"/>
        <v>32.434840132587709</v>
      </c>
    </row>
    <row r="68" spans="4:10" x14ac:dyDescent="0.3">
      <c r="E68" s="5"/>
      <c r="F68" s="5"/>
      <c r="H68" t="s">
        <v>20</v>
      </c>
      <c r="I68" s="4">
        <f t="shared" si="5"/>
        <v>0.45576594156798028</v>
      </c>
      <c r="J68" s="4">
        <f t="shared" si="5"/>
        <v>15.609937639198328</v>
      </c>
    </row>
    <row r="69" spans="4:10" x14ac:dyDescent="0.3">
      <c r="E69" s="5"/>
      <c r="F69" s="5"/>
      <c r="H69" t="s">
        <v>19</v>
      </c>
      <c r="I69" s="4">
        <f t="shared" si="5"/>
        <v>3.5923454057831092</v>
      </c>
      <c r="J69" s="4">
        <f t="shared" si="5"/>
        <v>35.076914853122624</v>
      </c>
    </row>
    <row r="70" spans="4:10" x14ac:dyDescent="0.3">
      <c r="E70" s="5"/>
      <c r="F70" s="5"/>
      <c r="H70" t="s">
        <v>21</v>
      </c>
      <c r="I70" s="4">
        <f t="shared" si="5"/>
        <v>2.226209974335029</v>
      </c>
      <c r="J70" s="4">
        <f t="shared" si="5"/>
        <v>5.3763807509075772</v>
      </c>
    </row>
    <row r="71" spans="4:10" x14ac:dyDescent="0.3">
      <c r="H71" t="s">
        <v>22</v>
      </c>
      <c r="I71" s="4">
        <f t="shared" si="5"/>
        <v>3.3491836157715458</v>
      </c>
      <c r="J71" s="4">
        <f t="shared" si="5"/>
        <v>24.3179628588633</v>
      </c>
    </row>
    <row r="72" spans="4:10" x14ac:dyDescent="0.3">
      <c r="E72" s="5"/>
      <c r="F72" s="5"/>
      <c r="H72" t="s">
        <v>23</v>
      </c>
      <c r="I72" s="4">
        <f t="shared" si="5"/>
        <v>3.3089780008450753</v>
      </c>
      <c r="J72" s="4">
        <f t="shared" si="5"/>
        <v>9.6093177140343666</v>
      </c>
    </row>
    <row r="73" spans="4:10" x14ac:dyDescent="0.3">
      <c r="H73" t="s">
        <v>24</v>
      </c>
      <c r="I73" s="4">
        <f t="shared" si="5"/>
        <v>2.6620804410808203</v>
      </c>
      <c r="J73" s="4">
        <f t="shared" si="5"/>
        <v>56.383854720895052</v>
      </c>
    </row>
    <row r="74" spans="4:10" x14ac:dyDescent="0.3">
      <c r="H74" t="s">
        <v>25</v>
      </c>
      <c r="I74" s="4">
        <f t="shared" si="5"/>
        <v>3.0466439423579637</v>
      </c>
      <c r="J74" s="4">
        <f t="shared" si="5"/>
        <v>17.057315689828751</v>
      </c>
    </row>
    <row r="75" spans="4:10" x14ac:dyDescent="0.3">
      <c r="H75" t="s">
        <v>26</v>
      </c>
      <c r="I75" s="4">
        <f t="shared" si="5"/>
        <v>4.2792817977689923</v>
      </c>
      <c r="J75" s="4">
        <f t="shared" si="5"/>
        <v>3.1256945943138632</v>
      </c>
    </row>
    <row r="76" spans="4:10" x14ac:dyDescent="0.3">
      <c r="H76" t="s">
        <v>27</v>
      </c>
      <c r="I76" s="4">
        <f t="shared" si="5"/>
        <v>3.3098006007288432</v>
      </c>
      <c r="J76" s="4">
        <f t="shared" si="5"/>
        <v>18.794015043835767</v>
      </c>
    </row>
    <row r="77" spans="4:10" x14ac:dyDescent="0.3">
      <c r="H77" t="s">
        <v>28</v>
      </c>
      <c r="I77" s="4">
        <f t="shared" si="5"/>
        <v>0.26828007091254685</v>
      </c>
      <c r="J77" s="4">
        <f t="shared" si="5"/>
        <v>9.9174511371554743</v>
      </c>
    </row>
    <row r="78" spans="4:10" x14ac:dyDescent="0.3">
      <c r="H78" t="s">
        <v>29</v>
      </c>
      <c r="I78" s="4">
        <f t="shared" si="5"/>
        <v>4.4363599701141272</v>
      </c>
      <c r="J78" s="4">
        <f t="shared" si="5"/>
        <v>22.266705015249705</v>
      </c>
    </row>
    <row r="79" spans="4:10" x14ac:dyDescent="0.3">
      <c r="H79" t="s">
        <v>30</v>
      </c>
      <c r="I79" s="4">
        <f t="shared" si="5"/>
        <v>2.2628360627250461</v>
      </c>
      <c r="J79" s="4">
        <f t="shared" si="5"/>
        <v>34.405715387812158</v>
      </c>
    </row>
    <row r="80" spans="4:10" x14ac:dyDescent="0.3">
      <c r="H80" t="s">
        <v>31</v>
      </c>
      <c r="I80" s="4">
        <f t="shared" si="5"/>
        <v>1.8318277804029719</v>
      </c>
      <c r="J80" s="4">
        <f t="shared" si="5"/>
        <v>15.982624441912064</v>
      </c>
    </row>
    <row r="81" spans="8:10" x14ac:dyDescent="0.3">
      <c r="H81" t="s">
        <v>32</v>
      </c>
      <c r="I81" s="4">
        <f t="shared" si="5"/>
        <v>4.6858195895667194</v>
      </c>
      <c r="J81" s="4">
        <f t="shared" si="5"/>
        <v>22.835172774532193</v>
      </c>
    </row>
    <row r="82" spans="8:10" x14ac:dyDescent="0.3">
      <c r="H82" t="s">
        <v>33</v>
      </c>
      <c r="I82" s="4">
        <f t="shared" si="5"/>
        <v>3.3694579412507841</v>
      </c>
      <c r="J82" s="4">
        <f t="shared" si="5"/>
        <v>37.238662561705347</v>
      </c>
    </row>
    <row r="84" spans="8:10" x14ac:dyDescent="0.3">
      <c r="H84" t="s">
        <v>77</v>
      </c>
      <c r="I84" s="4">
        <f>AVERAGE(I64:I82)</f>
        <v>2.5906727491750012</v>
      </c>
      <c r="J84" s="4">
        <f>AVERAGE(J65:J82)</f>
        <v>21.605821513091925</v>
      </c>
    </row>
  </sheetData>
  <hyperlinks>
    <hyperlink ref="G1" location="Overview!A1" display="Overview!A1" xr:uid="{D4EE953B-5CE4-44A5-89B2-D5317984EA88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2AF65-246B-4853-8C4F-C60C95800E42}">
  <dimension ref="A1:L84"/>
  <sheetViews>
    <sheetView workbookViewId="0">
      <selection activeCell="F1" sqref="F1: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74</v>
      </c>
      <c r="G4" s="7" t="s">
        <v>114</v>
      </c>
      <c r="H4" s="7"/>
    </row>
    <row r="5" spans="1:12" x14ac:dyDescent="0.3">
      <c r="A5" s="8"/>
      <c r="G5" s="9"/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25.639499234547944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3159.1880660000002</v>
      </c>
      <c r="L12">
        <v>-2957.6987896464602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22.789859475974499</v>
      </c>
      <c r="F13" s="4">
        <f t="shared" si="1"/>
        <v>2.8249776590845888</v>
      </c>
      <c r="H13" t="s">
        <v>35</v>
      </c>
      <c r="I13">
        <v>32</v>
      </c>
      <c r="J13" t="s">
        <v>38</v>
      </c>
      <c r="K13">
        <v>1404.133274</v>
      </c>
      <c r="L13">
        <v>-1168.4391646386</v>
      </c>
    </row>
    <row r="14" spans="1:12" x14ac:dyDescent="0.3">
      <c r="A14" s="3" t="s">
        <v>93</v>
      </c>
      <c r="B14">
        <v>22.61</v>
      </c>
      <c r="C14">
        <v>3.21</v>
      </c>
      <c r="E14" s="5">
        <f t="shared" si="0"/>
        <v>22.047417663651753</v>
      </c>
      <c r="F14" s="4">
        <f t="shared" si="1"/>
        <v>3.1986391108497485</v>
      </c>
      <c r="H14" t="s">
        <v>94</v>
      </c>
      <c r="I14">
        <v>96</v>
      </c>
      <c r="J14" t="s">
        <v>44</v>
      </c>
      <c r="K14">
        <v>4354.2514350000001</v>
      </c>
      <c r="L14">
        <v>-3505.3038311825298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17.381155528897882</v>
      </c>
      <c r="F15" s="4">
        <f t="shared" si="1"/>
        <v>8.764038346784087</v>
      </c>
      <c r="H15" t="s">
        <v>34</v>
      </c>
      <c r="I15">
        <v>48</v>
      </c>
      <c r="J15" t="s">
        <v>37</v>
      </c>
      <c r="K15">
        <v>2761.6115580000001</v>
      </c>
      <c r="L15">
        <v>-1752.5501676521301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16.897013610050013</v>
      </c>
      <c r="F16" s="4">
        <f t="shared" si="1"/>
        <v>11.530790150898943</v>
      </c>
      <c r="H16" t="s">
        <v>39</v>
      </c>
      <c r="I16">
        <v>80</v>
      </c>
      <c r="J16" t="s">
        <v>38</v>
      </c>
      <c r="K16">
        <v>4734.564453</v>
      </c>
      <c r="L16">
        <v>-2920.8326420737499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15.100240330022039</v>
      </c>
      <c r="F17" s="4">
        <f t="shared" si="1"/>
        <v>11.352271354138752</v>
      </c>
      <c r="H17" t="s">
        <v>40</v>
      </c>
      <c r="I17">
        <v>64</v>
      </c>
      <c r="J17" t="s">
        <v>38</v>
      </c>
      <c r="K17">
        <v>4238.3431389999996</v>
      </c>
      <c r="L17">
        <v>-2336.6704652892299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17.686847268939673</v>
      </c>
      <c r="F18" s="4">
        <f t="shared" si="1"/>
        <v>8.376815465629635</v>
      </c>
      <c r="H18" t="s">
        <v>41</v>
      </c>
      <c r="I18">
        <v>96</v>
      </c>
      <c r="J18" t="s">
        <v>42</v>
      </c>
      <c r="K18">
        <v>5427.7621410000002</v>
      </c>
      <c r="L18">
        <v>-3505.11449390402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14.979725895957348</v>
      </c>
      <c r="F19" s="4">
        <f t="shared" si="1"/>
        <v>13.142009752801073</v>
      </c>
      <c r="H19" t="s">
        <v>40</v>
      </c>
      <c r="I19">
        <v>36</v>
      </c>
      <c r="J19" t="s">
        <v>37</v>
      </c>
      <c r="K19">
        <v>2403.248247</v>
      </c>
      <c r="L19">
        <v>-1314.35259641111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13.048497274042003</v>
      </c>
      <c r="F20" s="4">
        <f t="shared" si="1"/>
        <v>14.638811343347601</v>
      </c>
      <c r="H20" t="s">
        <v>40</v>
      </c>
      <c r="I20">
        <v>192</v>
      </c>
      <c r="J20" t="s">
        <v>43</v>
      </c>
      <c r="K20">
        <v>14714.338055</v>
      </c>
      <c r="L20">
        <v>-7009.7710546762601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17.84834512806351</v>
      </c>
      <c r="F21" s="4">
        <f t="shared" si="1"/>
        <v>8.9505859737651665</v>
      </c>
      <c r="H21" t="s">
        <v>34</v>
      </c>
      <c r="I21">
        <v>72</v>
      </c>
      <c r="J21" t="s">
        <v>42</v>
      </c>
      <c r="K21">
        <v>4033.9874359999999</v>
      </c>
      <c r="L21">
        <v>-2628.82013571674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16.545034886191004</v>
      </c>
      <c r="F22" s="4">
        <f t="shared" si="1"/>
        <v>11.110610632584239</v>
      </c>
      <c r="H22" t="s">
        <v>34</v>
      </c>
      <c r="I22">
        <v>64</v>
      </c>
      <c r="J22" t="s">
        <v>44</v>
      </c>
      <c r="K22">
        <v>3868.2299819999998</v>
      </c>
      <c r="L22">
        <v>-2336.6763560868399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14.790867961337469</v>
      </c>
      <c r="F23" s="4">
        <f t="shared" si="1"/>
        <v>13.717917810251173</v>
      </c>
      <c r="H23" t="s">
        <v>40</v>
      </c>
      <c r="I23">
        <v>64</v>
      </c>
      <c r="J23" t="s">
        <v>38</v>
      </c>
      <c r="K23">
        <v>4326.9942080000001</v>
      </c>
      <c r="L23">
        <v>-2336.6127995485999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15.803089063672456</v>
      </c>
      <c r="F24" s="4">
        <f t="shared" si="1"/>
        <v>10.860951639191027</v>
      </c>
      <c r="H24" t="s">
        <v>45</v>
      </c>
      <c r="I24">
        <v>128</v>
      </c>
      <c r="J24" t="s">
        <v>42</v>
      </c>
      <c r="K24">
        <v>8099.6822510000002</v>
      </c>
      <c r="L24">
        <v>-4673.3648837056699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14.314310290116072</v>
      </c>
      <c r="F25" s="4">
        <f t="shared" si="1"/>
        <v>14.728651743748628</v>
      </c>
      <c r="H25" t="s">
        <v>40</v>
      </c>
      <c r="I25">
        <v>34</v>
      </c>
      <c r="J25" t="s">
        <v>37</v>
      </c>
      <c r="K25">
        <v>2375.2454229999998</v>
      </c>
      <c r="L25">
        <v>-1241.31246083988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17.051823449955783</v>
      </c>
      <c r="F26" s="4">
        <f t="shared" si="1"/>
        <v>8.5884757471732538</v>
      </c>
      <c r="H26" t="s">
        <v>40</v>
      </c>
      <c r="I26">
        <v>96</v>
      </c>
      <c r="J26" t="s">
        <v>38</v>
      </c>
      <c r="K26">
        <v>5629.8964319999995</v>
      </c>
      <c r="L26">
        <v>-3505.1067546578201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17.481100546233389</v>
      </c>
      <c r="F27" s="4">
        <f t="shared" si="1"/>
        <v>8.077289114550398</v>
      </c>
      <c r="H27" t="s">
        <v>40</v>
      </c>
      <c r="I27">
        <v>96</v>
      </c>
      <c r="J27" t="s">
        <v>44</v>
      </c>
      <c r="K27">
        <v>5491.6450910000003</v>
      </c>
      <c r="L27">
        <v>-3505.1254459265601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18.746130445093986</v>
      </c>
      <c r="F28" s="4">
        <f t="shared" si="1"/>
        <v>6.6417014032891428</v>
      </c>
      <c r="H28" t="s">
        <v>41</v>
      </c>
      <c r="I28">
        <v>168</v>
      </c>
      <c r="J28" t="s">
        <v>44</v>
      </c>
      <c r="K28">
        <v>8961.8495129999992</v>
      </c>
      <c r="L28">
        <v>-6134.0613905053297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15.83264888370738</v>
      </c>
      <c r="F29" s="4">
        <f t="shared" si="1"/>
        <v>11.392248426509616</v>
      </c>
      <c r="H29" t="s">
        <v>40</v>
      </c>
      <c r="I29">
        <v>72</v>
      </c>
      <c r="J29" t="s">
        <v>37</v>
      </c>
      <c r="K29">
        <v>4547.5650050000004</v>
      </c>
      <c r="L29">
        <v>-2628.7531771450099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16.282543727428841</v>
      </c>
      <c r="F30" s="4">
        <f t="shared" si="1"/>
        <v>11.506548448808042</v>
      </c>
      <c r="H30" t="s">
        <v>40</v>
      </c>
      <c r="I30">
        <v>64</v>
      </c>
      <c r="J30" t="s">
        <v>44</v>
      </c>
      <c r="K30">
        <v>3930.589782</v>
      </c>
      <c r="L30">
        <v>-2336.6667045823401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-0.88050076545205513</v>
      </c>
      <c r="F37" s="5"/>
      <c r="I37" s="5">
        <f t="shared" ref="I37:J55" si="2">ABS(E37)</f>
        <v>0.88050076545205513</v>
      </c>
      <c r="J37" s="5"/>
    </row>
    <row r="38" spans="4:10" x14ac:dyDescent="0.3">
      <c r="D38" s="3" t="s">
        <v>11</v>
      </c>
      <c r="E38" s="5">
        <f>E13-B13</f>
        <v>-0.5801405240255022</v>
      </c>
      <c r="F38" s="4">
        <f>F13-C13</f>
        <v>2.4977659084588932E-2</v>
      </c>
      <c r="I38" s="5">
        <f t="shared" si="2"/>
        <v>0.5801405240255022</v>
      </c>
      <c r="J38" s="4">
        <f t="shared" si="2"/>
        <v>2.4977659084588932E-2</v>
      </c>
    </row>
    <row r="39" spans="4:10" x14ac:dyDescent="0.3">
      <c r="D39" s="3" t="s">
        <v>93</v>
      </c>
      <c r="E39" s="5">
        <f>E14-B14</f>
        <v>-0.56258233634824606</v>
      </c>
      <c r="F39" s="4">
        <f>F14-C14</f>
        <v>-1.1360889150251463E-2</v>
      </c>
      <c r="I39" s="5">
        <f t="shared" si="2"/>
        <v>0.56258233634824606</v>
      </c>
      <c r="J39" s="4">
        <f t="shared" si="2"/>
        <v>1.1360889150251463E-2</v>
      </c>
    </row>
    <row r="40" spans="4:10" x14ac:dyDescent="0.3">
      <c r="D40" t="s">
        <v>18</v>
      </c>
      <c r="E40" s="5">
        <f t="shared" ref="E40:F52" si="3">E15-B15</f>
        <v>-0.41884447110211909</v>
      </c>
      <c r="F40" s="4">
        <f t="shared" si="3"/>
        <v>1.5640383467840868</v>
      </c>
      <c r="I40" s="5">
        <f t="shared" si="2"/>
        <v>0.41884447110211909</v>
      </c>
      <c r="J40" s="4">
        <f t="shared" si="2"/>
        <v>1.5640383467840868</v>
      </c>
    </row>
    <row r="41" spans="4:10" x14ac:dyDescent="0.3">
      <c r="D41" t="s">
        <v>20</v>
      </c>
      <c r="E41" s="5">
        <f t="shared" si="3"/>
        <v>-0.39298638994998569</v>
      </c>
      <c r="F41" s="4">
        <f t="shared" si="3"/>
        <v>0.63079015089894241</v>
      </c>
      <c r="I41" s="5">
        <f t="shared" si="2"/>
        <v>0.39298638994998569</v>
      </c>
      <c r="J41" s="4">
        <f t="shared" si="2"/>
        <v>0.63079015089894241</v>
      </c>
    </row>
    <row r="42" spans="4:10" x14ac:dyDescent="0.3">
      <c r="D42" t="s">
        <v>19</v>
      </c>
      <c r="E42" s="5">
        <f t="shared" si="3"/>
        <v>-0.49975966997796029</v>
      </c>
      <c r="F42" s="4">
        <f t="shared" si="3"/>
        <v>2.0522713541387514</v>
      </c>
      <c r="I42" s="5">
        <f t="shared" si="2"/>
        <v>0.49975966997796029</v>
      </c>
      <c r="J42" s="4">
        <f t="shared" si="2"/>
        <v>2.0522713541387514</v>
      </c>
    </row>
    <row r="43" spans="4:10" x14ac:dyDescent="0.3">
      <c r="D43" t="s">
        <v>21</v>
      </c>
      <c r="E43" s="5">
        <f t="shared" si="3"/>
        <v>-0.59315273106032862</v>
      </c>
      <c r="F43" s="4">
        <f t="shared" si="3"/>
        <v>-0.42318453437036574</v>
      </c>
      <c r="I43" s="5">
        <f t="shared" si="2"/>
        <v>0.59315273106032862</v>
      </c>
      <c r="J43" s="4">
        <f t="shared" si="2"/>
        <v>0.42318453437036574</v>
      </c>
    </row>
    <row r="44" spans="4:10" x14ac:dyDescent="0.3">
      <c r="D44" t="s">
        <v>22</v>
      </c>
      <c r="E44" s="5">
        <f t="shared" si="3"/>
        <v>-0.42027410404265275</v>
      </c>
      <c r="F44" s="4">
        <f t="shared" si="3"/>
        <v>1.7420097528010725</v>
      </c>
      <c r="I44" s="5">
        <f t="shared" si="2"/>
        <v>0.42027410404265275</v>
      </c>
      <c r="J44" s="4">
        <f t="shared" si="2"/>
        <v>1.7420097528010725</v>
      </c>
    </row>
    <row r="45" spans="4:10" x14ac:dyDescent="0.3">
      <c r="D45" t="s">
        <v>23</v>
      </c>
      <c r="E45" s="5">
        <f t="shared" si="3"/>
        <v>-0.40150272595799663</v>
      </c>
      <c r="F45" s="4">
        <f t="shared" si="3"/>
        <v>1.0388113433476018</v>
      </c>
      <c r="I45" s="5">
        <f t="shared" si="2"/>
        <v>0.40150272595799663</v>
      </c>
      <c r="J45" s="4">
        <f t="shared" si="2"/>
        <v>1.0388113433476018</v>
      </c>
    </row>
    <row r="46" spans="4:10" x14ac:dyDescent="0.3">
      <c r="D46" t="s">
        <v>24</v>
      </c>
      <c r="E46" s="5">
        <f t="shared" si="3"/>
        <v>-0.58165487193648957</v>
      </c>
      <c r="F46" s="4">
        <f t="shared" si="3"/>
        <v>2.3505859737651669</v>
      </c>
      <c r="I46" s="5">
        <f t="shared" si="2"/>
        <v>0.58165487193648957</v>
      </c>
      <c r="J46" s="4">
        <f t="shared" si="2"/>
        <v>2.3505859737651669</v>
      </c>
    </row>
    <row r="47" spans="4:10" x14ac:dyDescent="0.3">
      <c r="D47" t="s">
        <v>25</v>
      </c>
      <c r="E47" s="5">
        <f t="shared" si="3"/>
        <v>-0.48496511380899676</v>
      </c>
      <c r="F47" s="4">
        <f t="shared" si="3"/>
        <v>1.1106106325842386</v>
      </c>
      <c r="I47" s="5">
        <f t="shared" si="2"/>
        <v>0.48496511380899676</v>
      </c>
      <c r="J47" s="4">
        <f t="shared" si="2"/>
        <v>1.1106106325842386</v>
      </c>
    </row>
    <row r="48" spans="4:10" x14ac:dyDescent="0.3">
      <c r="D48" t="s">
        <v>26</v>
      </c>
      <c r="E48" s="5">
        <f t="shared" si="3"/>
        <v>-0.5691320386625307</v>
      </c>
      <c r="F48" s="4">
        <f t="shared" si="3"/>
        <v>-0.68208218974882762</v>
      </c>
      <c r="I48" s="5">
        <f t="shared" si="2"/>
        <v>0.5691320386625307</v>
      </c>
      <c r="J48" s="4">
        <f t="shared" si="2"/>
        <v>0.68208218974882762</v>
      </c>
    </row>
    <row r="49" spans="4:10" x14ac:dyDescent="0.3">
      <c r="D49" t="s">
        <v>27</v>
      </c>
      <c r="E49" s="5">
        <f t="shared" si="3"/>
        <v>-0.45691093632754587</v>
      </c>
      <c r="F49" s="4">
        <f t="shared" si="3"/>
        <v>0.7609516391910276</v>
      </c>
      <c r="I49" s="5">
        <f t="shared" si="2"/>
        <v>0.45691093632754587</v>
      </c>
      <c r="J49" s="4">
        <f t="shared" si="2"/>
        <v>0.7609516391910276</v>
      </c>
    </row>
    <row r="50" spans="4:10" x14ac:dyDescent="0.3">
      <c r="D50" t="s">
        <v>28</v>
      </c>
      <c r="E50" s="5">
        <f t="shared" si="3"/>
        <v>0.11431029011607308</v>
      </c>
      <c r="F50" s="4">
        <f t="shared" si="3"/>
        <v>0.82865174374862782</v>
      </c>
      <c r="I50" s="5">
        <f t="shared" si="2"/>
        <v>0.11431029011607308</v>
      </c>
      <c r="J50" s="4">
        <f t="shared" si="2"/>
        <v>0.82865174374862782</v>
      </c>
    </row>
    <row r="51" spans="4:10" x14ac:dyDescent="0.3">
      <c r="D51" t="s">
        <v>29</v>
      </c>
      <c r="E51" s="5">
        <f t="shared" si="3"/>
        <v>-0.74817655004421724</v>
      </c>
      <c r="F51" s="4">
        <f t="shared" si="3"/>
        <v>0.3884757471732545</v>
      </c>
      <c r="I51" s="5">
        <f t="shared" si="2"/>
        <v>0.74817655004421724</v>
      </c>
      <c r="J51" s="4">
        <f t="shared" si="2"/>
        <v>0.3884757471732545</v>
      </c>
    </row>
    <row r="52" spans="4:10" x14ac:dyDescent="0.3">
      <c r="D52" t="s">
        <v>30</v>
      </c>
      <c r="E52" s="5">
        <f t="shared" si="3"/>
        <v>-0.48889945376661004</v>
      </c>
      <c r="F52" s="4">
        <f t="shared" si="3"/>
        <v>1.2772891145503982</v>
      </c>
      <c r="I52" s="5">
        <f t="shared" si="2"/>
        <v>0.48889945376661004</v>
      </c>
      <c r="J52" s="4">
        <f t="shared" si="2"/>
        <v>1.2772891145503982</v>
      </c>
    </row>
    <row r="53" spans="4:10" x14ac:dyDescent="0.3">
      <c r="D53" t="s">
        <v>31</v>
      </c>
      <c r="E53" s="5">
        <f>E28-B28</f>
        <v>-0.64386955490601494</v>
      </c>
      <c r="F53" s="4">
        <f>F28-C28</f>
        <v>-2.0582985967108565</v>
      </c>
      <c r="I53" s="5">
        <f t="shared" si="2"/>
        <v>0.64386955490601494</v>
      </c>
      <c r="J53" s="4">
        <f t="shared" si="2"/>
        <v>2.0582985967108565</v>
      </c>
    </row>
    <row r="54" spans="4:10" x14ac:dyDescent="0.3">
      <c r="D54" t="s">
        <v>32</v>
      </c>
      <c r="E54" s="5">
        <f t="shared" ref="E54:F55" si="4">E29-B29</f>
        <v>-0.67735111629262157</v>
      </c>
      <c r="F54" s="4">
        <f t="shared" si="4"/>
        <v>0.9922484265096152</v>
      </c>
      <c r="I54" s="5">
        <f t="shared" si="2"/>
        <v>0.67735111629262157</v>
      </c>
      <c r="J54" s="4">
        <f t="shared" si="2"/>
        <v>0.9922484265096152</v>
      </c>
    </row>
    <row r="55" spans="4:10" x14ac:dyDescent="0.3">
      <c r="D55" t="s">
        <v>33</v>
      </c>
      <c r="E55" s="5">
        <f t="shared" si="4"/>
        <v>-0.54745627257115714</v>
      </c>
      <c r="F55" s="4">
        <f t="shared" si="4"/>
        <v>2.3065484488080426</v>
      </c>
      <c r="I55" s="5">
        <f t="shared" si="2"/>
        <v>0.54745627257115714</v>
      </c>
      <c r="J55" s="4">
        <f t="shared" si="2"/>
        <v>2.3065484488080426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-0.51757101769036618</v>
      </c>
      <c r="F57" s="5">
        <f>AVERAGE(F38:F55)</f>
        <v>0.77185189574472868</v>
      </c>
      <c r="H57" t="s">
        <v>54</v>
      </c>
      <c r="I57" s="5">
        <f>AVERAGE(I37:I55)</f>
        <v>0.5296036798078475</v>
      </c>
      <c r="J57" s="5">
        <f>AVERAGE(J38:J55)</f>
        <v>1.1246214746314287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3.3201386329263012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2.4824155927492604</v>
      </c>
      <c r="J65" s="4">
        <f>ABS((C13-F13)/C13)*100</f>
        <v>0.89205925302103339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2.4882013991519067</v>
      </c>
      <c r="J66" s="4">
        <f>ABS((C14-F14)/C14)*100</f>
        <v>0.3539217803816655</v>
      </c>
    </row>
    <row r="67" spans="4:10" x14ac:dyDescent="0.3">
      <c r="E67" s="5"/>
      <c r="F67" s="5"/>
      <c r="H67" t="s">
        <v>18</v>
      </c>
      <c r="I67" s="4">
        <f t="shared" ref="I67:J82" si="5">ABS((B15-E15)/B15)*100</f>
        <v>2.3530588264163996</v>
      </c>
      <c r="J67" s="4">
        <f t="shared" si="5"/>
        <v>21.722754816445651</v>
      </c>
    </row>
    <row r="68" spans="4:10" x14ac:dyDescent="0.3">
      <c r="E68" s="5"/>
      <c r="F68" s="5"/>
      <c r="H68" t="s">
        <v>20</v>
      </c>
      <c r="I68" s="4">
        <f t="shared" si="5"/>
        <v>2.2729114514169217</v>
      </c>
      <c r="J68" s="4">
        <f t="shared" si="5"/>
        <v>5.7870656045774531</v>
      </c>
    </row>
    <row r="69" spans="4:10" x14ac:dyDescent="0.3">
      <c r="E69" s="5"/>
      <c r="F69" s="5"/>
      <c r="H69" t="s">
        <v>19</v>
      </c>
      <c r="I69" s="4">
        <f t="shared" si="5"/>
        <v>3.2035876280638482</v>
      </c>
      <c r="J69" s="4">
        <f t="shared" si="5"/>
        <v>22.067433915470446</v>
      </c>
    </row>
    <row r="70" spans="4:10" x14ac:dyDescent="0.3">
      <c r="E70" s="5"/>
      <c r="F70" s="5"/>
      <c r="H70" t="s">
        <v>21</v>
      </c>
      <c r="I70" s="4">
        <f t="shared" si="5"/>
        <v>3.2448180036123007</v>
      </c>
      <c r="J70" s="4">
        <f t="shared" si="5"/>
        <v>4.8089151632996101</v>
      </c>
    </row>
    <row r="71" spans="4:10" x14ac:dyDescent="0.3">
      <c r="H71" t="s">
        <v>22</v>
      </c>
      <c r="I71" s="4">
        <f t="shared" si="5"/>
        <v>2.7290526236535895</v>
      </c>
      <c r="J71" s="4">
        <f t="shared" si="5"/>
        <v>15.280787305272565</v>
      </c>
    </row>
    <row r="72" spans="4:10" x14ac:dyDescent="0.3">
      <c r="E72" s="5"/>
      <c r="F72" s="5"/>
      <c r="H72" t="s">
        <v>23</v>
      </c>
      <c r="I72" s="4">
        <f t="shared" si="5"/>
        <v>2.9851503788698635</v>
      </c>
      <c r="J72" s="4">
        <f t="shared" si="5"/>
        <v>7.6383187010853071</v>
      </c>
    </row>
    <row r="73" spans="4:10" x14ac:dyDescent="0.3">
      <c r="H73" t="s">
        <v>24</v>
      </c>
      <c r="I73" s="4">
        <f t="shared" si="5"/>
        <v>3.1560220940666821</v>
      </c>
      <c r="J73" s="4">
        <f t="shared" si="5"/>
        <v>35.614938996441921</v>
      </c>
    </row>
    <row r="74" spans="4:10" x14ac:dyDescent="0.3">
      <c r="H74" t="s">
        <v>25</v>
      </c>
      <c r="I74" s="4">
        <f t="shared" si="5"/>
        <v>2.8477105919494816</v>
      </c>
      <c r="J74" s="4">
        <f t="shared" si="5"/>
        <v>11.106106325842386</v>
      </c>
    </row>
    <row r="75" spans="4:10" x14ac:dyDescent="0.3">
      <c r="H75" t="s">
        <v>26</v>
      </c>
      <c r="I75" s="4">
        <f t="shared" si="5"/>
        <v>3.7052867100425178</v>
      </c>
      <c r="J75" s="4">
        <f t="shared" si="5"/>
        <v>4.7366818732557467</v>
      </c>
    </row>
    <row r="76" spans="4:10" x14ac:dyDescent="0.3">
      <c r="H76" t="s">
        <v>27</v>
      </c>
      <c r="I76" s="4">
        <f t="shared" si="5"/>
        <v>2.8100303587179942</v>
      </c>
      <c r="J76" s="4">
        <f t="shared" si="5"/>
        <v>7.5341746454557184</v>
      </c>
    </row>
    <row r="77" spans="4:10" x14ac:dyDescent="0.3">
      <c r="H77" t="s">
        <v>28</v>
      </c>
      <c r="I77" s="4">
        <f t="shared" si="5"/>
        <v>0.80500204307093726</v>
      </c>
      <c r="J77" s="4">
        <f t="shared" si="5"/>
        <v>5.9615233363210631</v>
      </c>
    </row>
    <row r="78" spans="4:10" x14ac:dyDescent="0.3">
      <c r="H78" t="s">
        <v>29</v>
      </c>
      <c r="I78" s="4">
        <f t="shared" si="5"/>
        <v>4.2032390451922312</v>
      </c>
      <c r="J78" s="4">
        <f t="shared" si="5"/>
        <v>4.7375091118689578</v>
      </c>
    </row>
    <row r="79" spans="4:10" x14ac:dyDescent="0.3">
      <c r="H79" t="s">
        <v>30</v>
      </c>
      <c r="I79" s="4">
        <f t="shared" si="5"/>
        <v>2.7206424806155263</v>
      </c>
      <c r="J79" s="4">
        <f t="shared" si="5"/>
        <v>18.783663449270563</v>
      </c>
    </row>
    <row r="80" spans="4:10" x14ac:dyDescent="0.3">
      <c r="H80" t="s">
        <v>31</v>
      </c>
      <c r="I80" s="4">
        <f t="shared" si="5"/>
        <v>3.32062689482215</v>
      </c>
      <c r="J80" s="4">
        <f t="shared" si="5"/>
        <v>23.658604559894904</v>
      </c>
    </row>
    <row r="81" spans="8:10" x14ac:dyDescent="0.3">
      <c r="H81" t="s">
        <v>32</v>
      </c>
      <c r="I81" s="4">
        <f t="shared" si="5"/>
        <v>4.1026718127960118</v>
      </c>
      <c r="J81" s="4">
        <f t="shared" si="5"/>
        <v>9.5408502549001462</v>
      </c>
    </row>
    <row r="82" spans="8:10" x14ac:dyDescent="0.3">
      <c r="H82" t="s">
        <v>33</v>
      </c>
      <c r="I82" s="4">
        <f t="shared" si="5"/>
        <v>3.2528596112368224</v>
      </c>
      <c r="J82" s="4">
        <f t="shared" si="5"/>
        <v>25.07117879139177</v>
      </c>
    </row>
    <row r="84" spans="8:10" x14ac:dyDescent="0.3">
      <c r="H84" t="s">
        <v>77</v>
      </c>
      <c r="I84" s="4">
        <f>AVERAGE(I64:I82)</f>
        <v>2.9475487462826706</v>
      </c>
      <c r="J84" s="4">
        <f>AVERAGE(J65:J82)</f>
        <v>12.516471549122048</v>
      </c>
    </row>
  </sheetData>
  <hyperlinks>
    <hyperlink ref="G1" location="Overview!A1" display="Overview!A1" xr:uid="{897E9275-2B5F-47F1-B06E-AB22912C5FE9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51E66-0F21-4C84-A934-8DB6EA171A87}">
  <dimension ref="A1:L84"/>
  <sheetViews>
    <sheetView workbookViewId="0">
      <selection activeCell="F1" sqref="F1: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1</v>
      </c>
      <c r="G4" s="7" t="s">
        <v>114</v>
      </c>
      <c r="H4" s="7"/>
    </row>
    <row r="5" spans="1:12" x14ac:dyDescent="0.3">
      <c r="A5" s="8"/>
      <c r="G5" s="9"/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26.660889394565139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3038.1582100000001</v>
      </c>
      <c r="L12">
        <v>-2932.7512763384798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23.959933845215005</v>
      </c>
      <c r="F13" s="4">
        <f t="shared" si="1"/>
        <v>4.0098454015802307</v>
      </c>
      <c r="H13" t="s">
        <v>35</v>
      </c>
      <c r="I13">
        <v>32</v>
      </c>
      <c r="J13" t="s">
        <v>38</v>
      </c>
      <c r="K13">
        <v>1335.5629530000001</v>
      </c>
      <c r="L13">
        <v>-1158.5689155579701</v>
      </c>
    </row>
    <row r="14" spans="1:12" x14ac:dyDescent="0.3">
      <c r="A14" s="3" t="s">
        <v>93</v>
      </c>
      <c r="B14">
        <v>22.61</v>
      </c>
      <c r="C14">
        <v>3.21</v>
      </c>
      <c r="E14" s="5">
        <f t="shared" si="0"/>
        <v>23.204721378608063</v>
      </c>
      <c r="F14" s="4">
        <f t="shared" si="1"/>
        <v>5.1673607001103523</v>
      </c>
      <c r="H14" t="s">
        <v>94</v>
      </c>
      <c r="I14">
        <v>96</v>
      </c>
      <c r="J14" t="s">
        <v>44</v>
      </c>
      <c r="K14">
        <v>4137.089105</v>
      </c>
      <c r="L14">
        <v>-3475.66442273949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18.009131917535122</v>
      </c>
      <c r="F15" s="4">
        <f t="shared" si="1"/>
        <v>10.10777041442762</v>
      </c>
      <c r="H15" t="s">
        <v>34</v>
      </c>
      <c r="I15">
        <v>48</v>
      </c>
      <c r="J15" t="s">
        <v>37</v>
      </c>
      <c r="K15">
        <v>2665.314476</v>
      </c>
      <c r="L15">
        <v>-1737.7418896361901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17.742619861791013</v>
      </c>
      <c r="F16" s="4">
        <f t="shared" si="1"/>
        <v>13.158751959254785</v>
      </c>
      <c r="H16" t="s">
        <v>39</v>
      </c>
      <c r="I16">
        <v>80</v>
      </c>
      <c r="J16" t="s">
        <v>38</v>
      </c>
      <c r="K16">
        <v>4508.9169819999997</v>
      </c>
      <c r="L16">
        <v>-2896.14351812212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15.319081396540417</v>
      </c>
      <c r="F17" s="4">
        <f t="shared" si="1"/>
        <v>13.281744605578824</v>
      </c>
      <c r="H17" t="s">
        <v>40</v>
      </c>
      <c r="I17">
        <v>64</v>
      </c>
      <c r="J17" t="s">
        <v>38</v>
      </c>
      <c r="K17">
        <v>4177.7961969999997</v>
      </c>
      <c r="L17">
        <v>-2316.9118163903399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18.36448492398285</v>
      </c>
      <c r="F18" s="4">
        <f t="shared" si="1"/>
        <v>10.112236765117659</v>
      </c>
      <c r="H18" t="s">
        <v>41</v>
      </c>
      <c r="I18">
        <v>96</v>
      </c>
      <c r="J18" t="s">
        <v>42</v>
      </c>
      <c r="K18">
        <v>5227.4812169999996</v>
      </c>
      <c r="L18">
        <v>-3475.4836159626302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14.96938938256489</v>
      </c>
      <c r="F19" s="4">
        <f t="shared" si="1"/>
        <v>14.724050326085337</v>
      </c>
      <c r="H19" t="s">
        <v>40</v>
      </c>
      <c r="I19">
        <v>36</v>
      </c>
      <c r="J19" t="s">
        <v>37</v>
      </c>
      <c r="K19">
        <v>2404.9077139999999</v>
      </c>
      <c r="L19">
        <v>-1303.24312029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13.161811182046176</v>
      </c>
      <c r="F20" s="4">
        <f t="shared" si="1"/>
        <v>14.577814728321728</v>
      </c>
      <c r="H20" t="s">
        <v>40</v>
      </c>
      <c r="I20">
        <v>192</v>
      </c>
      <c r="J20" t="s">
        <v>43</v>
      </c>
      <c r="K20">
        <v>14587.657986</v>
      </c>
      <c r="L20">
        <v>-6950.6406689345104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18.327934077111259</v>
      </c>
      <c r="F21" s="4">
        <f t="shared" si="1"/>
        <v>11.440521189547123</v>
      </c>
      <c r="H21" t="s">
        <v>34</v>
      </c>
      <c r="I21">
        <v>72</v>
      </c>
      <c r="J21" t="s">
        <v>42</v>
      </c>
      <c r="K21">
        <v>3928.4296690000001</v>
      </c>
      <c r="L21">
        <v>-2606.57628595911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16.757567642858511</v>
      </c>
      <c r="F22" s="4">
        <f t="shared" si="1"/>
        <v>11.998945721914037</v>
      </c>
      <c r="H22" t="s">
        <v>34</v>
      </c>
      <c r="I22">
        <v>64</v>
      </c>
      <c r="J22" t="s">
        <v>44</v>
      </c>
      <c r="K22">
        <v>3819.1700230000001</v>
      </c>
      <c r="L22">
        <v>-2316.9430862986201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14.876857747930892</v>
      </c>
      <c r="F23" s="4">
        <f t="shared" si="1"/>
        <v>15.343780837627879</v>
      </c>
      <c r="H23" t="s">
        <v>40</v>
      </c>
      <c r="I23">
        <v>64</v>
      </c>
      <c r="J23" t="s">
        <v>38</v>
      </c>
      <c r="K23">
        <v>4301.9837310000003</v>
      </c>
      <c r="L23">
        <v>-2316.86155154784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16.071134999906878</v>
      </c>
      <c r="F24" s="4">
        <f t="shared" si="1"/>
        <v>12.745371531101261</v>
      </c>
      <c r="H24" t="s">
        <v>45</v>
      </c>
      <c r="I24">
        <v>128</v>
      </c>
      <c r="J24" t="s">
        <v>42</v>
      </c>
      <c r="K24">
        <v>7964.5899310000004</v>
      </c>
      <c r="L24">
        <v>-4633.8497823775597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14.419695620675968</v>
      </c>
      <c r="F25" s="4">
        <f t="shared" si="1"/>
        <v>15.005872688214865</v>
      </c>
      <c r="H25" t="s">
        <v>40</v>
      </c>
      <c r="I25">
        <v>34</v>
      </c>
      <c r="J25" t="s">
        <v>37</v>
      </c>
      <c r="K25">
        <v>2357.886109</v>
      </c>
      <c r="L25">
        <v>-1230.8370751422001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17.698490914666355</v>
      </c>
      <c r="F26" s="4">
        <f t="shared" si="1"/>
        <v>10.96496574913377</v>
      </c>
      <c r="H26" t="s">
        <v>40</v>
      </c>
      <c r="I26">
        <v>96</v>
      </c>
      <c r="J26" t="s">
        <v>38</v>
      </c>
      <c r="K26">
        <v>5424.1912750000001</v>
      </c>
      <c r="L26">
        <v>-3475.4524363785299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17.987202897699415</v>
      </c>
      <c r="F27" s="4">
        <f t="shared" si="1"/>
        <v>10.126838422895627</v>
      </c>
      <c r="H27" t="s">
        <v>40</v>
      </c>
      <c r="I27">
        <v>96</v>
      </c>
      <c r="J27" t="s">
        <v>44</v>
      </c>
      <c r="K27">
        <v>5337.1277650000002</v>
      </c>
      <c r="L27">
        <v>-3475.4830820607399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19.607758319053854</v>
      </c>
      <c r="F28" s="4">
        <f t="shared" si="1"/>
        <v>8.0084413287987513</v>
      </c>
      <c r="H28" t="s">
        <v>41</v>
      </c>
      <c r="I28">
        <v>168</v>
      </c>
      <c r="J28" t="s">
        <v>44</v>
      </c>
      <c r="K28">
        <v>8568.0370629999998</v>
      </c>
      <c r="L28">
        <v>-6082.23094522678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15.868126307196411</v>
      </c>
      <c r="F29" s="4">
        <f t="shared" si="1"/>
        <v>13.727888978325707</v>
      </c>
      <c r="H29" t="s">
        <v>40</v>
      </c>
      <c r="I29">
        <v>72</v>
      </c>
      <c r="J29" t="s">
        <v>37</v>
      </c>
      <c r="K29">
        <v>4537.397712</v>
      </c>
      <c r="L29">
        <v>-2606.5135586644401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16.610541442282855</v>
      </c>
      <c r="F30" s="4">
        <f t="shared" si="1"/>
        <v>13.294116883888794</v>
      </c>
      <c r="H30" t="s">
        <v>40</v>
      </c>
      <c r="I30">
        <v>64</v>
      </c>
      <c r="J30" t="s">
        <v>44</v>
      </c>
      <c r="K30">
        <v>3852.9749449999999</v>
      </c>
      <c r="L30">
        <v>-2316.9115147998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0.14088939456513927</v>
      </c>
      <c r="F37" s="5"/>
      <c r="I37" s="5">
        <f t="shared" ref="I37:J55" si="2">ABS(E37)</f>
        <v>0.14088939456513927</v>
      </c>
      <c r="J37" s="5"/>
    </row>
    <row r="38" spans="4:10" x14ac:dyDescent="0.3">
      <c r="D38" s="3" t="s">
        <v>11</v>
      </c>
      <c r="E38" s="5">
        <f>E13-B13</f>
        <v>0.58993384521500403</v>
      </c>
      <c r="F38" s="4">
        <f>F13-C13</f>
        <v>1.2098454015802309</v>
      </c>
      <c r="I38" s="5">
        <f t="shared" si="2"/>
        <v>0.58993384521500403</v>
      </c>
      <c r="J38" s="4">
        <f t="shared" si="2"/>
        <v>1.2098454015802309</v>
      </c>
    </row>
    <row r="39" spans="4:10" x14ac:dyDescent="0.3">
      <c r="D39" s="3" t="s">
        <v>93</v>
      </c>
      <c r="E39" s="5">
        <f>E14-B14</f>
        <v>0.59472137860806384</v>
      </c>
      <c r="F39" s="4">
        <f>F14-C14</f>
        <v>1.9573607001103523</v>
      </c>
      <c r="I39" s="5">
        <f t="shared" si="2"/>
        <v>0.59472137860806384</v>
      </c>
      <c r="J39" s="4">
        <f t="shared" si="2"/>
        <v>1.9573607001103523</v>
      </c>
    </row>
    <row r="40" spans="4:10" x14ac:dyDescent="0.3">
      <c r="D40" t="s">
        <v>18</v>
      </c>
      <c r="E40" s="5">
        <f t="shared" ref="E40:F52" si="3">E15-B15</f>
        <v>0.20913191753512095</v>
      </c>
      <c r="F40" s="4">
        <f t="shared" si="3"/>
        <v>2.9077704144276195</v>
      </c>
      <c r="I40" s="5">
        <f t="shared" si="2"/>
        <v>0.20913191753512095</v>
      </c>
      <c r="J40" s="4">
        <f t="shared" si="2"/>
        <v>2.9077704144276195</v>
      </c>
    </row>
    <row r="41" spans="4:10" x14ac:dyDescent="0.3">
      <c r="D41" t="s">
        <v>20</v>
      </c>
      <c r="E41" s="5">
        <f t="shared" si="3"/>
        <v>0.45261986179101399</v>
      </c>
      <c r="F41" s="4">
        <f t="shared" si="3"/>
        <v>2.2587519592547842</v>
      </c>
      <c r="I41" s="5">
        <f t="shared" si="2"/>
        <v>0.45261986179101399</v>
      </c>
      <c r="J41" s="4">
        <f t="shared" si="2"/>
        <v>2.2587519592547842</v>
      </c>
    </row>
    <row r="42" spans="4:10" x14ac:dyDescent="0.3">
      <c r="D42" t="s">
        <v>19</v>
      </c>
      <c r="E42" s="5">
        <f t="shared" si="3"/>
        <v>-0.28091860345958253</v>
      </c>
      <c r="F42" s="4">
        <f t="shared" si="3"/>
        <v>3.9817446055788235</v>
      </c>
      <c r="I42" s="5">
        <f t="shared" si="2"/>
        <v>0.28091860345958253</v>
      </c>
      <c r="J42" s="4">
        <f t="shared" si="2"/>
        <v>3.9817446055788235</v>
      </c>
    </row>
    <row r="43" spans="4:10" x14ac:dyDescent="0.3">
      <c r="D43" t="s">
        <v>21</v>
      </c>
      <c r="E43" s="5">
        <f t="shared" si="3"/>
        <v>8.4484923982849125E-2</v>
      </c>
      <c r="F43" s="4">
        <f t="shared" si="3"/>
        <v>1.3122367651176585</v>
      </c>
      <c r="I43" s="5">
        <f t="shared" si="2"/>
        <v>8.4484923982849125E-2</v>
      </c>
      <c r="J43" s="4">
        <f t="shared" si="2"/>
        <v>1.3122367651176585</v>
      </c>
    </row>
    <row r="44" spans="4:10" x14ac:dyDescent="0.3">
      <c r="D44" t="s">
        <v>22</v>
      </c>
      <c r="E44" s="5">
        <f t="shared" si="3"/>
        <v>-0.43061061743511075</v>
      </c>
      <c r="F44" s="4">
        <f t="shared" si="3"/>
        <v>3.3240503260853362</v>
      </c>
      <c r="I44" s="5">
        <f t="shared" si="2"/>
        <v>0.43061061743511075</v>
      </c>
      <c r="J44" s="4">
        <f t="shared" si="2"/>
        <v>3.3240503260853362</v>
      </c>
    </row>
    <row r="45" spans="4:10" x14ac:dyDescent="0.3">
      <c r="D45" t="s">
        <v>23</v>
      </c>
      <c r="E45" s="5">
        <f t="shared" si="3"/>
        <v>-0.28818881795382367</v>
      </c>
      <c r="F45" s="4">
        <f t="shared" si="3"/>
        <v>0.97781472832172867</v>
      </c>
      <c r="I45" s="5">
        <f t="shared" si="2"/>
        <v>0.28818881795382367</v>
      </c>
      <c r="J45" s="4">
        <f t="shared" si="2"/>
        <v>0.97781472832172867</v>
      </c>
    </row>
    <row r="46" spans="4:10" x14ac:dyDescent="0.3">
      <c r="D46" t="s">
        <v>24</v>
      </c>
      <c r="E46" s="5">
        <f t="shared" si="3"/>
        <v>-0.10206592288874106</v>
      </c>
      <c r="F46" s="4">
        <f t="shared" si="3"/>
        <v>4.8405211895471236</v>
      </c>
      <c r="I46" s="5">
        <f t="shared" si="2"/>
        <v>0.10206592288874106</v>
      </c>
      <c r="J46" s="4">
        <f t="shared" si="2"/>
        <v>4.8405211895471236</v>
      </c>
    </row>
    <row r="47" spans="4:10" x14ac:dyDescent="0.3">
      <c r="D47" t="s">
        <v>25</v>
      </c>
      <c r="E47" s="5">
        <f t="shared" si="3"/>
        <v>-0.27243235714148994</v>
      </c>
      <c r="F47" s="4">
        <f t="shared" si="3"/>
        <v>1.998945721914037</v>
      </c>
      <c r="I47" s="5">
        <f t="shared" si="2"/>
        <v>0.27243235714148994</v>
      </c>
      <c r="J47" s="4">
        <f t="shared" si="2"/>
        <v>1.998945721914037</v>
      </c>
    </row>
    <row r="48" spans="4:10" x14ac:dyDescent="0.3">
      <c r="D48" t="s">
        <v>26</v>
      </c>
      <c r="E48" s="5">
        <f t="shared" si="3"/>
        <v>-0.48314225206910777</v>
      </c>
      <c r="F48" s="4">
        <f t="shared" si="3"/>
        <v>0.94378083762787846</v>
      </c>
      <c r="I48" s="5">
        <f t="shared" si="2"/>
        <v>0.48314225206910777</v>
      </c>
      <c r="J48" s="4">
        <f t="shared" si="2"/>
        <v>0.94378083762787846</v>
      </c>
    </row>
    <row r="49" spans="4:10" x14ac:dyDescent="0.3">
      <c r="D49" t="s">
        <v>27</v>
      </c>
      <c r="E49" s="5">
        <f t="shared" si="3"/>
        <v>-0.18886500009312357</v>
      </c>
      <c r="F49" s="4">
        <f t="shared" si="3"/>
        <v>2.6453715311012616</v>
      </c>
      <c r="I49" s="5">
        <f t="shared" si="2"/>
        <v>0.18886500009312357</v>
      </c>
      <c r="J49" s="4">
        <f t="shared" si="2"/>
        <v>2.6453715311012616</v>
      </c>
    </row>
    <row r="50" spans="4:10" x14ac:dyDescent="0.3">
      <c r="D50" t="s">
        <v>28</v>
      </c>
      <c r="E50" s="5">
        <f t="shared" si="3"/>
        <v>0.21969562067596904</v>
      </c>
      <c r="F50" s="4">
        <f t="shared" si="3"/>
        <v>1.1058726882148644</v>
      </c>
      <c r="I50" s="5">
        <f t="shared" si="2"/>
        <v>0.21969562067596904</v>
      </c>
      <c r="J50" s="4">
        <f t="shared" si="2"/>
        <v>1.1058726882148644</v>
      </c>
    </row>
    <row r="51" spans="4:10" x14ac:dyDescent="0.3">
      <c r="D51" t="s">
        <v>29</v>
      </c>
      <c r="E51" s="5">
        <f t="shared" si="3"/>
        <v>-0.101509085333646</v>
      </c>
      <c r="F51" s="4">
        <f t="shared" si="3"/>
        <v>2.7649657491337702</v>
      </c>
      <c r="I51" s="5">
        <f t="shared" si="2"/>
        <v>0.101509085333646</v>
      </c>
      <c r="J51" s="4">
        <f t="shared" si="2"/>
        <v>2.7649657491337702</v>
      </c>
    </row>
    <row r="52" spans="4:10" x14ac:dyDescent="0.3">
      <c r="D52" t="s">
        <v>30</v>
      </c>
      <c r="E52" s="5">
        <f t="shared" si="3"/>
        <v>1.7202897699416297E-2</v>
      </c>
      <c r="F52" s="4">
        <f t="shared" si="3"/>
        <v>3.3268384228956274</v>
      </c>
      <c r="I52" s="5">
        <f t="shared" si="2"/>
        <v>1.7202897699416297E-2</v>
      </c>
      <c r="J52" s="4">
        <f t="shared" si="2"/>
        <v>3.3268384228956274</v>
      </c>
    </row>
    <row r="53" spans="4:10" x14ac:dyDescent="0.3">
      <c r="D53" t="s">
        <v>31</v>
      </c>
      <c r="E53" s="5">
        <f>E28-B28</f>
        <v>0.21775831905385346</v>
      </c>
      <c r="F53" s="4">
        <f>F28-C28</f>
        <v>-0.69155867120124803</v>
      </c>
      <c r="I53" s="5">
        <f t="shared" si="2"/>
        <v>0.21775831905385346</v>
      </c>
      <c r="J53" s="4">
        <f t="shared" si="2"/>
        <v>0.69155867120124803</v>
      </c>
    </row>
    <row r="54" spans="4:10" x14ac:dyDescent="0.3">
      <c r="D54" t="s">
        <v>32</v>
      </c>
      <c r="E54" s="5">
        <f t="shared" ref="E54:F55" si="4">E29-B29</f>
        <v>-0.64187369280359086</v>
      </c>
      <c r="F54" s="4">
        <f t="shared" si="4"/>
        <v>3.3278889783257064</v>
      </c>
      <c r="I54" s="5">
        <f t="shared" si="2"/>
        <v>0.64187369280359086</v>
      </c>
      <c r="J54" s="4">
        <f t="shared" si="2"/>
        <v>3.3278889783257064</v>
      </c>
    </row>
    <row r="55" spans="4:10" x14ac:dyDescent="0.3">
      <c r="D55" t="s">
        <v>33</v>
      </c>
      <c r="E55" s="5">
        <f t="shared" si="4"/>
        <v>-0.21945855771714307</v>
      </c>
      <c r="F55" s="4">
        <f t="shared" si="4"/>
        <v>4.0941168838887947</v>
      </c>
      <c r="I55" s="5">
        <f t="shared" si="2"/>
        <v>0.21945855771714307</v>
      </c>
      <c r="J55" s="4">
        <f t="shared" si="2"/>
        <v>4.0941168838887947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-2.5401407777312063E-2</v>
      </c>
      <c r="F57" s="5">
        <f>AVERAGE(F38:F55)</f>
        <v>2.3492399017735748</v>
      </c>
      <c r="H57" t="s">
        <v>54</v>
      </c>
      <c r="I57" s="5">
        <f>AVERAGE(I37:I55)</f>
        <v>0.29134226663272572</v>
      </c>
      <c r="J57" s="5">
        <f>AVERAGE(J38:J55)</f>
        <v>2.4260797541292694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0.5312571439107816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2.5243211177364313</v>
      </c>
      <c r="J65" s="4">
        <f>ABS((C13-F13)/C13)*100</f>
        <v>43.208764342151106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2.6303466546132857</v>
      </c>
      <c r="J66" s="4">
        <f>ABS((C14-F14)/C14)*100</f>
        <v>60.976968850789795</v>
      </c>
    </row>
    <row r="67" spans="4:10" x14ac:dyDescent="0.3">
      <c r="E67" s="5"/>
      <c r="F67" s="5"/>
      <c r="H67" t="s">
        <v>18</v>
      </c>
      <c r="I67" s="4">
        <f t="shared" ref="I67:J82" si="5">ABS((B15-E15)/B15)*100</f>
        <v>1.1748984131186568</v>
      </c>
      <c r="J67" s="4">
        <f t="shared" si="5"/>
        <v>40.385700200383603</v>
      </c>
    </row>
    <row r="68" spans="4:10" x14ac:dyDescent="0.3">
      <c r="E68" s="5"/>
      <c r="F68" s="5"/>
      <c r="H68" t="s">
        <v>20</v>
      </c>
      <c r="I68" s="4">
        <f t="shared" si="5"/>
        <v>2.6178129658242568</v>
      </c>
      <c r="J68" s="4">
        <f t="shared" si="5"/>
        <v>20.722495039034715</v>
      </c>
    </row>
    <row r="69" spans="4:10" x14ac:dyDescent="0.3">
      <c r="E69" s="5"/>
      <c r="F69" s="5"/>
      <c r="H69" t="s">
        <v>19</v>
      </c>
      <c r="I69" s="4">
        <f t="shared" si="5"/>
        <v>1.8007602785870676</v>
      </c>
      <c r="J69" s="4">
        <f t="shared" si="5"/>
        <v>42.814458124503474</v>
      </c>
    </row>
    <row r="70" spans="4:10" x14ac:dyDescent="0.3">
      <c r="E70" s="5"/>
      <c r="F70" s="5"/>
      <c r="H70" t="s">
        <v>21</v>
      </c>
      <c r="I70" s="4">
        <f t="shared" si="5"/>
        <v>0.46217135658013742</v>
      </c>
      <c r="J70" s="4">
        <f t="shared" si="5"/>
        <v>14.911781421791574</v>
      </c>
    </row>
    <row r="71" spans="4:10" x14ac:dyDescent="0.3">
      <c r="H71" t="s">
        <v>22</v>
      </c>
      <c r="I71" s="4">
        <f t="shared" si="5"/>
        <v>2.7961728404877322</v>
      </c>
      <c r="J71" s="4">
        <f t="shared" si="5"/>
        <v>29.158336193731021</v>
      </c>
    </row>
    <row r="72" spans="4:10" x14ac:dyDescent="0.3">
      <c r="E72" s="5"/>
      <c r="F72" s="5"/>
      <c r="H72" t="s">
        <v>23</v>
      </c>
      <c r="I72" s="4">
        <f t="shared" si="5"/>
        <v>2.1426677914782433</v>
      </c>
      <c r="J72" s="4">
        <f t="shared" si="5"/>
        <v>7.1898141788362402</v>
      </c>
    </row>
    <row r="73" spans="4:10" x14ac:dyDescent="0.3">
      <c r="H73" t="s">
        <v>24</v>
      </c>
      <c r="I73" s="4">
        <f t="shared" si="5"/>
        <v>0.55380316271698893</v>
      </c>
      <c r="J73" s="4">
        <f t="shared" si="5"/>
        <v>73.341230144653395</v>
      </c>
    </row>
    <row r="74" spans="4:10" x14ac:dyDescent="0.3">
      <c r="H74" t="s">
        <v>25</v>
      </c>
      <c r="I74" s="4">
        <f t="shared" si="5"/>
        <v>1.5997202415824423</v>
      </c>
      <c r="J74" s="4">
        <f t="shared" si="5"/>
        <v>19.98945721914037</v>
      </c>
    </row>
    <row r="75" spans="4:10" x14ac:dyDescent="0.3">
      <c r="H75" t="s">
        <v>26</v>
      </c>
      <c r="I75" s="4">
        <f t="shared" si="5"/>
        <v>3.1454573702415876</v>
      </c>
      <c r="J75" s="4">
        <f t="shared" si="5"/>
        <v>6.554033594638045</v>
      </c>
    </row>
    <row r="76" spans="4:10" x14ac:dyDescent="0.3">
      <c r="H76" t="s">
        <v>27</v>
      </c>
      <c r="I76" s="4">
        <f t="shared" si="5"/>
        <v>1.1615313658863686</v>
      </c>
      <c r="J76" s="4">
        <f t="shared" si="5"/>
        <v>26.191797337636253</v>
      </c>
    </row>
    <row r="77" spans="4:10" x14ac:dyDescent="0.3">
      <c r="H77" t="s">
        <v>28</v>
      </c>
      <c r="I77" s="4">
        <f t="shared" si="5"/>
        <v>1.5471522582814721</v>
      </c>
      <c r="J77" s="4">
        <f t="shared" si="5"/>
        <v>7.9559186202508219</v>
      </c>
    </row>
    <row r="78" spans="4:10" x14ac:dyDescent="0.3">
      <c r="H78" t="s">
        <v>29</v>
      </c>
      <c r="I78" s="4">
        <f t="shared" si="5"/>
        <v>0.57027576030138194</v>
      </c>
      <c r="J78" s="4">
        <f t="shared" si="5"/>
        <v>33.719094501631346</v>
      </c>
    </row>
    <row r="79" spans="4:10" x14ac:dyDescent="0.3">
      <c r="H79" t="s">
        <v>30</v>
      </c>
      <c r="I79" s="4">
        <f t="shared" si="5"/>
        <v>9.5731205895471891E-2</v>
      </c>
      <c r="J79" s="4">
        <f t="shared" si="5"/>
        <v>48.924094454347461</v>
      </c>
    </row>
    <row r="80" spans="4:10" x14ac:dyDescent="0.3">
      <c r="H80" t="s">
        <v>31</v>
      </c>
      <c r="I80" s="4">
        <f t="shared" si="5"/>
        <v>1.1230444510255464</v>
      </c>
      <c r="J80" s="4">
        <f t="shared" si="5"/>
        <v>7.948950243692507</v>
      </c>
    </row>
    <row r="81" spans="8:10" x14ac:dyDescent="0.3">
      <c r="H81" t="s">
        <v>32</v>
      </c>
      <c r="I81" s="4">
        <f t="shared" si="5"/>
        <v>3.8877873579866189</v>
      </c>
      <c r="J81" s="4">
        <f t="shared" si="5"/>
        <v>31.998932483901022</v>
      </c>
    </row>
    <row r="82" spans="8:10" x14ac:dyDescent="0.3">
      <c r="H82" t="s">
        <v>33</v>
      </c>
      <c r="I82" s="4">
        <f t="shared" si="5"/>
        <v>1.3039724166199826</v>
      </c>
      <c r="J82" s="4">
        <f t="shared" si="5"/>
        <v>44.501270477052117</v>
      </c>
    </row>
    <row r="84" spans="8:10" x14ac:dyDescent="0.3">
      <c r="H84" t="s">
        <v>77</v>
      </c>
      <c r="I84" s="4">
        <f>AVERAGE(I64:I82)</f>
        <v>1.6667833764670761</v>
      </c>
      <c r="J84" s="4">
        <f>AVERAGE(J65:J82)</f>
        <v>31.138505412675826</v>
      </c>
    </row>
  </sheetData>
  <hyperlinks>
    <hyperlink ref="G1" location="Overview!A1" display="Overview!A1" xr:uid="{836E1256-8031-4F77-97E9-E08B2CC122C2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01189-8ED9-4AA4-9A97-E1AB6534C9CA}">
  <dimension ref="A1:L84"/>
  <sheetViews>
    <sheetView workbookViewId="0">
      <selection activeCell="F1" sqref="F1: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74</v>
      </c>
      <c r="G4" s="7" t="s">
        <v>114</v>
      </c>
      <c r="H4" s="7"/>
    </row>
    <row r="5" spans="1:12" x14ac:dyDescent="0.3">
      <c r="A5" s="8"/>
      <c r="G5" s="9"/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26.485585975326096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3058.2672429999998</v>
      </c>
      <c r="L12">
        <v>-2933.9748258660402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23.973909553841196</v>
      </c>
      <c r="F13" s="4">
        <f t="shared" si="1"/>
        <v>3.8609036910955972</v>
      </c>
      <c r="H13" t="s">
        <v>35</v>
      </c>
      <c r="I13">
        <v>32</v>
      </c>
      <c r="J13" t="s">
        <v>38</v>
      </c>
      <c r="K13">
        <v>1334.7843800000001</v>
      </c>
      <c r="L13">
        <v>-1159.0541084740501</v>
      </c>
    </row>
    <row r="14" spans="1:12" x14ac:dyDescent="0.3">
      <c r="A14" s="3" t="s">
        <v>93</v>
      </c>
      <c r="B14">
        <v>22.61</v>
      </c>
      <c r="C14">
        <v>3.21</v>
      </c>
      <c r="E14" s="5">
        <f t="shared" si="0"/>
        <v>22.919720176230527</v>
      </c>
      <c r="F14" s="4">
        <f t="shared" si="1"/>
        <v>4.6975543393411945</v>
      </c>
      <c r="H14" t="s">
        <v>94</v>
      </c>
      <c r="I14">
        <v>96</v>
      </c>
      <c r="J14" t="s">
        <v>44</v>
      </c>
      <c r="K14">
        <v>4188.5328120000004</v>
      </c>
      <c r="L14">
        <v>-3477.1317337338901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17.872027629874722</v>
      </c>
      <c r="F15" s="4">
        <f t="shared" si="1"/>
        <v>9.4467182400949117</v>
      </c>
      <c r="H15" t="s">
        <v>34</v>
      </c>
      <c r="I15">
        <v>48</v>
      </c>
      <c r="J15" t="s">
        <v>37</v>
      </c>
      <c r="K15">
        <v>2685.7612909999998</v>
      </c>
      <c r="L15">
        <v>-1738.47904153438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17.400158255700848</v>
      </c>
      <c r="F16" s="4">
        <f t="shared" si="1"/>
        <v>12.01396308259198</v>
      </c>
      <c r="H16" t="s">
        <v>39</v>
      </c>
      <c r="I16">
        <v>80</v>
      </c>
      <c r="J16" t="s">
        <v>38</v>
      </c>
      <c r="K16">
        <v>4597.6593329999996</v>
      </c>
      <c r="L16">
        <v>-2897.3868442662401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15.251363466770423</v>
      </c>
      <c r="F17" s="4">
        <f t="shared" si="1"/>
        <v>12.058241257526175</v>
      </c>
      <c r="H17" t="s">
        <v>40</v>
      </c>
      <c r="I17">
        <v>64</v>
      </c>
      <c r="J17" t="s">
        <v>38</v>
      </c>
      <c r="K17">
        <v>4196.3461260000004</v>
      </c>
      <c r="L17">
        <v>-2317.9083960743001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18.249554236578316</v>
      </c>
      <c r="F18" s="4">
        <f t="shared" si="1"/>
        <v>9.2868457887782103</v>
      </c>
      <c r="H18" t="s">
        <v>41</v>
      </c>
      <c r="I18">
        <v>96</v>
      </c>
      <c r="J18" t="s">
        <v>42</v>
      </c>
      <c r="K18">
        <v>5260.4024600000002</v>
      </c>
      <c r="L18">
        <v>-3476.9639287203499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15.062445396595731</v>
      </c>
      <c r="F19" s="4">
        <f t="shared" si="1"/>
        <v>13.419107780115219</v>
      </c>
      <c r="H19" t="s">
        <v>40</v>
      </c>
      <c r="I19">
        <v>36</v>
      </c>
      <c r="J19" t="s">
        <v>37</v>
      </c>
      <c r="K19">
        <v>2390.050158</v>
      </c>
      <c r="L19">
        <v>-1303.80481303017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13.169857729459341</v>
      </c>
      <c r="F20" s="4">
        <f t="shared" si="1"/>
        <v>14.012996273786797</v>
      </c>
      <c r="H20" t="s">
        <v>40</v>
      </c>
      <c r="I20">
        <v>192</v>
      </c>
      <c r="J20" t="s">
        <v>43</v>
      </c>
      <c r="K20">
        <v>14578.745188000001</v>
      </c>
      <c r="L20">
        <v>-6953.5822390571802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18.233867724184396</v>
      </c>
      <c r="F21" s="4">
        <f t="shared" si="1"/>
        <v>10.153577922785393</v>
      </c>
      <c r="H21" t="s">
        <v>34</v>
      </c>
      <c r="I21">
        <v>72</v>
      </c>
      <c r="J21" t="s">
        <v>42</v>
      </c>
      <c r="K21">
        <v>3948.6959700000002</v>
      </c>
      <c r="L21">
        <v>-2607.6991778388601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16.784992220170533</v>
      </c>
      <c r="F22" s="4">
        <f t="shared" si="1"/>
        <v>11.185687991972879</v>
      </c>
      <c r="H22" t="s">
        <v>34</v>
      </c>
      <c r="I22">
        <v>64</v>
      </c>
      <c r="J22" t="s">
        <v>44</v>
      </c>
      <c r="K22">
        <v>3812.9299769999998</v>
      </c>
      <c r="L22">
        <v>-2317.9296657066102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14.940071624855671</v>
      </c>
      <c r="F23" s="4">
        <f t="shared" si="1"/>
        <v>14.051402918736176</v>
      </c>
      <c r="H23" t="s">
        <v>40</v>
      </c>
      <c r="I23">
        <v>64</v>
      </c>
      <c r="J23" t="s">
        <v>38</v>
      </c>
      <c r="K23">
        <v>4283.7813370000003</v>
      </c>
      <c r="L23">
        <v>-2317.8598101399598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16.012002150477436</v>
      </c>
      <c r="F24" s="4">
        <f t="shared" si="1"/>
        <v>11.587309453233619</v>
      </c>
      <c r="H24" t="s">
        <v>45</v>
      </c>
      <c r="I24">
        <v>128</v>
      </c>
      <c r="J24" t="s">
        <v>42</v>
      </c>
      <c r="K24">
        <v>7994.0034230000001</v>
      </c>
      <c r="L24">
        <v>-4635.8397513115897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14.432762412786733</v>
      </c>
      <c r="F25" s="4">
        <f t="shared" si="1"/>
        <v>14.180644446965855</v>
      </c>
      <c r="H25" t="s">
        <v>40</v>
      </c>
      <c r="I25">
        <v>34</v>
      </c>
      <c r="J25" t="s">
        <v>37</v>
      </c>
      <c r="K25">
        <v>2355.7513819999999</v>
      </c>
      <c r="L25">
        <v>-1231.3613504698201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17.242089945806988</v>
      </c>
      <c r="F26" s="4">
        <f t="shared" si="1"/>
        <v>10.161413888493527</v>
      </c>
      <c r="H26" t="s">
        <v>40</v>
      </c>
      <c r="I26">
        <v>96</v>
      </c>
      <c r="J26" t="s">
        <v>38</v>
      </c>
      <c r="K26">
        <v>5567.7705139999998</v>
      </c>
      <c r="L26">
        <v>-3476.9319506005399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17.852503414572549</v>
      </c>
      <c r="F27" s="4">
        <f t="shared" si="1"/>
        <v>9.1941166610532541</v>
      </c>
      <c r="H27" t="s">
        <v>40</v>
      </c>
      <c r="I27">
        <v>96</v>
      </c>
      <c r="J27" t="s">
        <v>44</v>
      </c>
      <c r="K27">
        <v>5377.3970950000003</v>
      </c>
      <c r="L27">
        <v>-3476.9673193118401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19.45264195211988</v>
      </c>
      <c r="F28" s="4">
        <f t="shared" si="1"/>
        <v>7.468623596528162</v>
      </c>
      <c r="H28" t="s">
        <v>41</v>
      </c>
      <c r="I28">
        <v>168</v>
      </c>
      <c r="J28" t="s">
        <v>44</v>
      </c>
      <c r="K28">
        <v>8636.359031</v>
      </c>
      <c r="L28">
        <v>-6084.8032193422996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15.92123789441419</v>
      </c>
      <c r="F29" s="4">
        <f t="shared" si="1"/>
        <v>12.222797178243697</v>
      </c>
      <c r="H29" t="s">
        <v>40</v>
      </c>
      <c r="I29">
        <v>72</v>
      </c>
      <c r="J29" t="s">
        <v>37</v>
      </c>
      <c r="K29">
        <v>4522.2614270000004</v>
      </c>
      <c r="L29">
        <v>-2607.6424329084598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16.505311417079827</v>
      </c>
      <c r="F30" s="4">
        <f t="shared" si="1"/>
        <v>12.146204203342199</v>
      </c>
      <c r="H30" t="s">
        <v>40</v>
      </c>
      <c r="I30">
        <v>64</v>
      </c>
      <c r="J30" t="s">
        <v>44</v>
      </c>
      <c r="K30">
        <v>3877.539683</v>
      </c>
      <c r="L30">
        <v>-2317.9062518619198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-3.4414024673903754E-2</v>
      </c>
      <c r="F37" s="5"/>
      <c r="I37" s="5">
        <f t="shared" ref="I37:J55" si="2">ABS(E37)</f>
        <v>3.4414024673903754E-2</v>
      </c>
      <c r="J37" s="5"/>
    </row>
    <row r="38" spans="4:10" x14ac:dyDescent="0.3">
      <c r="D38" s="3" t="s">
        <v>11</v>
      </c>
      <c r="E38" s="5">
        <f>E13-B13</f>
        <v>0.60390955384119493</v>
      </c>
      <c r="F38" s="4">
        <f>F13-C13</f>
        <v>1.0609036910955973</v>
      </c>
      <c r="I38" s="5">
        <f t="shared" si="2"/>
        <v>0.60390955384119493</v>
      </c>
      <c r="J38" s="4">
        <f t="shared" si="2"/>
        <v>1.0609036910955973</v>
      </c>
    </row>
    <row r="39" spans="4:10" x14ac:dyDescent="0.3">
      <c r="D39" s="3" t="s">
        <v>93</v>
      </c>
      <c r="E39" s="5">
        <f>E14-B14</f>
        <v>0.3097201762305275</v>
      </c>
      <c r="F39" s="4">
        <f>F14-C14</f>
        <v>1.4875543393411945</v>
      </c>
      <c r="I39" s="5">
        <f t="shared" si="2"/>
        <v>0.3097201762305275</v>
      </c>
      <c r="J39" s="4">
        <f t="shared" si="2"/>
        <v>1.4875543393411945</v>
      </c>
    </row>
    <row r="40" spans="4:10" x14ac:dyDescent="0.3">
      <c r="D40" t="s">
        <v>18</v>
      </c>
      <c r="E40" s="5">
        <f t="shared" ref="E40:F52" si="3">E15-B15</f>
        <v>7.2027629874721555E-2</v>
      </c>
      <c r="F40" s="4">
        <f t="shared" si="3"/>
        <v>2.2467182400949115</v>
      </c>
      <c r="I40" s="5">
        <f t="shared" si="2"/>
        <v>7.2027629874721555E-2</v>
      </c>
      <c r="J40" s="4">
        <f t="shared" si="2"/>
        <v>2.2467182400949115</v>
      </c>
    </row>
    <row r="41" spans="4:10" x14ac:dyDescent="0.3">
      <c r="D41" t="s">
        <v>20</v>
      </c>
      <c r="E41" s="5">
        <f t="shared" si="3"/>
        <v>0.11015825570084914</v>
      </c>
      <c r="F41" s="4">
        <f t="shared" si="3"/>
        <v>1.1139630825919795</v>
      </c>
      <c r="I41" s="5">
        <f t="shared" si="2"/>
        <v>0.11015825570084914</v>
      </c>
      <c r="J41" s="4">
        <f t="shared" si="2"/>
        <v>1.1139630825919795</v>
      </c>
    </row>
    <row r="42" spans="4:10" x14ac:dyDescent="0.3">
      <c r="D42" t="s">
        <v>19</v>
      </c>
      <c r="E42" s="5">
        <f t="shared" si="3"/>
        <v>-0.34863653322957688</v>
      </c>
      <c r="F42" s="4">
        <f t="shared" si="3"/>
        <v>2.7582412575261746</v>
      </c>
      <c r="I42" s="5">
        <f t="shared" si="2"/>
        <v>0.34863653322957688</v>
      </c>
      <c r="J42" s="4">
        <f t="shared" si="2"/>
        <v>2.7582412575261746</v>
      </c>
    </row>
    <row r="43" spans="4:10" x14ac:dyDescent="0.3">
      <c r="D43" t="s">
        <v>21</v>
      </c>
      <c r="E43" s="5">
        <f t="shared" si="3"/>
        <v>-3.0445763421685257E-2</v>
      </c>
      <c r="F43" s="4">
        <f t="shared" si="3"/>
        <v>0.48684578877820961</v>
      </c>
      <c r="I43" s="5">
        <f t="shared" si="2"/>
        <v>3.0445763421685257E-2</v>
      </c>
      <c r="J43" s="4">
        <f t="shared" si="2"/>
        <v>0.48684578877820961</v>
      </c>
    </row>
    <row r="44" spans="4:10" x14ac:dyDescent="0.3">
      <c r="D44" t="s">
        <v>22</v>
      </c>
      <c r="E44" s="5">
        <f t="shared" si="3"/>
        <v>-0.33755460340426957</v>
      </c>
      <c r="F44" s="4">
        <f t="shared" si="3"/>
        <v>2.0191077801152186</v>
      </c>
      <c r="I44" s="5">
        <f t="shared" si="2"/>
        <v>0.33755460340426957</v>
      </c>
      <c r="J44" s="4">
        <f t="shared" si="2"/>
        <v>2.0191077801152186</v>
      </c>
    </row>
    <row r="45" spans="4:10" x14ac:dyDescent="0.3">
      <c r="D45" t="s">
        <v>23</v>
      </c>
      <c r="E45" s="5">
        <f t="shared" si="3"/>
        <v>-0.28014227054065799</v>
      </c>
      <c r="F45" s="4">
        <f t="shared" si="3"/>
        <v>0.41299627378679737</v>
      </c>
      <c r="I45" s="5">
        <f t="shared" si="2"/>
        <v>0.28014227054065799</v>
      </c>
      <c r="J45" s="4">
        <f t="shared" si="2"/>
        <v>0.41299627378679737</v>
      </c>
    </row>
    <row r="46" spans="4:10" x14ac:dyDescent="0.3">
      <c r="D46" t="s">
        <v>24</v>
      </c>
      <c r="E46" s="5">
        <f t="shared" si="3"/>
        <v>-0.19613227581560366</v>
      </c>
      <c r="F46" s="4">
        <f t="shared" si="3"/>
        <v>3.5535779227853936</v>
      </c>
      <c r="I46" s="5">
        <f t="shared" si="2"/>
        <v>0.19613227581560366</v>
      </c>
      <c r="J46" s="4">
        <f t="shared" si="2"/>
        <v>3.5535779227853936</v>
      </c>
    </row>
    <row r="47" spans="4:10" x14ac:dyDescent="0.3">
      <c r="D47" t="s">
        <v>25</v>
      </c>
      <c r="E47" s="5">
        <f t="shared" si="3"/>
        <v>-0.24500777982946786</v>
      </c>
      <c r="F47" s="4">
        <f t="shared" si="3"/>
        <v>1.1856879919728787</v>
      </c>
      <c r="I47" s="5">
        <f t="shared" si="2"/>
        <v>0.24500777982946786</v>
      </c>
      <c r="J47" s="4">
        <f t="shared" si="2"/>
        <v>1.1856879919728787</v>
      </c>
    </row>
    <row r="48" spans="4:10" x14ac:dyDescent="0.3">
      <c r="D48" t="s">
        <v>26</v>
      </c>
      <c r="E48" s="5">
        <f t="shared" si="3"/>
        <v>-0.41992837514432857</v>
      </c>
      <c r="F48" s="4">
        <f t="shared" si="3"/>
        <v>-0.34859708126382394</v>
      </c>
      <c r="I48" s="5">
        <f t="shared" si="2"/>
        <v>0.41992837514432857</v>
      </c>
      <c r="J48" s="4">
        <f t="shared" si="2"/>
        <v>0.34859708126382394</v>
      </c>
    </row>
    <row r="49" spans="4:10" x14ac:dyDescent="0.3">
      <c r="D49" t="s">
        <v>27</v>
      </c>
      <c r="E49" s="5">
        <f t="shared" si="3"/>
        <v>-0.24799784952256587</v>
      </c>
      <c r="F49" s="4">
        <f t="shared" si="3"/>
        <v>1.4873094532336193</v>
      </c>
      <c r="I49" s="5">
        <f t="shared" si="2"/>
        <v>0.24799784952256587</v>
      </c>
      <c r="J49" s="4">
        <f t="shared" si="2"/>
        <v>1.4873094532336193</v>
      </c>
    </row>
    <row r="50" spans="4:10" x14ac:dyDescent="0.3">
      <c r="D50" t="s">
        <v>28</v>
      </c>
      <c r="E50" s="5">
        <f t="shared" si="3"/>
        <v>0.23276241278673382</v>
      </c>
      <c r="F50" s="4">
        <f t="shared" si="3"/>
        <v>0.28064444696585511</v>
      </c>
      <c r="I50" s="5">
        <f t="shared" si="2"/>
        <v>0.23276241278673382</v>
      </c>
      <c r="J50" s="4">
        <f t="shared" si="2"/>
        <v>0.28064444696585511</v>
      </c>
    </row>
    <row r="51" spans="4:10" x14ac:dyDescent="0.3">
      <c r="D51" t="s">
        <v>29</v>
      </c>
      <c r="E51" s="5">
        <f t="shared" si="3"/>
        <v>-0.55791005419301243</v>
      </c>
      <c r="F51" s="4">
        <f t="shared" si="3"/>
        <v>1.9614138884935279</v>
      </c>
      <c r="I51" s="5">
        <f t="shared" si="2"/>
        <v>0.55791005419301243</v>
      </c>
      <c r="J51" s="4">
        <f t="shared" si="2"/>
        <v>1.9614138884935279</v>
      </c>
    </row>
    <row r="52" spans="4:10" x14ac:dyDescent="0.3">
      <c r="D52" t="s">
        <v>30</v>
      </c>
      <c r="E52" s="5">
        <f t="shared" si="3"/>
        <v>-0.11749658542744967</v>
      </c>
      <c r="F52" s="4">
        <f t="shared" si="3"/>
        <v>2.3941166610532543</v>
      </c>
      <c r="I52" s="5">
        <f t="shared" si="2"/>
        <v>0.11749658542744967</v>
      </c>
      <c r="J52" s="4">
        <f t="shared" si="2"/>
        <v>2.3941166610532543</v>
      </c>
    </row>
    <row r="53" spans="4:10" x14ac:dyDescent="0.3">
      <c r="D53" t="s">
        <v>31</v>
      </c>
      <c r="E53" s="5">
        <f>E28-B28</f>
        <v>6.2641952119879107E-2</v>
      </c>
      <c r="F53" s="4">
        <f>F28-C28</f>
        <v>-1.2313764034718373</v>
      </c>
      <c r="I53" s="5">
        <f t="shared" si="2"/>
        <v>6.2641952119879107E-2</v>
      </c>
      <c r="J53" s="4">
        <f t="shared" si="2"/>
        <v>1.2313764034718373</v>
      </c>
    </row>
    <row r="54" spans="4:10" x14ac:dyDescent="0.3">
      <c r="D54" t="s">
        <v>32</v>
      </c>
      <c r="E54" s="5">
        <f t="shared" ref="E54:F55" si="4">E29-B29</f>
        <v>-0.58876210558581121</v>
      </c>
      <c r="F54" s="4">
        <f t="shared" si="4"/>
        <v>1.8227971782436967</v>
      </c>
      <c r="I54" s="5">
        <f t="shared" si="2"/>
        <v>0.58876210558581121</v>
      </c>
      <c r="J54" s="4">
        <f t="shared" si="2"/>
        <v>1.8227971782436967</v>
      </c>
    </row>
    <row r="55" spans="4:10" x14ac:dyDescent="0.3">
      <c r="D55" t="s">
        <v>33</v>
      </c>
      <c r="E55" s="5">
        <f t="shared" si="4"/>
        <v>-0.32468858292017089</v>
      </c>
      <c r="F55" s="4">
        <f t="shared" si="4"/>
        <v>2.9462042033421998</v>
      </c>
      <c r="I55" s="5">
        <f t="shared" si="2"/>
        <v>0.32468858292017089</v>
      </c>
      <c r="J55" s="4">
        <f t="shared" si="2"/>
        <v>2.9462042033421998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-0.12304720121866303</v>
      </c>
      <c r="F57" s="5">
        <f>AVERAGE(F38:F55)</f>
        <v>1.4243393730380471</v>
      </c>
      <c r="H57" t="s">
        <v>54</v>
      </c>
      <c r="I57" s="5">
        <f>AVERAGE(I37:I55)</f>
        <v>0.26949140969802154</v>
      </c>
      <c r="J57" s="5">
        <f>AVERAGE(J38:J55)</f>
        <v>1.5998919824531208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0.12976630721683166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2.5841230374034869</v>
      </c>
      <c r="J65" s="4">
        <f>ABS((C13-F13)/C13)*100</f>
        <v>37.88941753912848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1.3698371350310814</v>
      </c>
      <c r="J66" s="4">
        <f>ABS((C14-F14)/C14)*100</f>
        <v>46.341256677295775</v>
      </c>
    </row>
    <row r="67" spans="4:10" x14ac:dyDescent="0.3">
      <c r="E67" s="5"/>
      <c r="F67" s="5"/>
      <c r="H67" t="s">
        <v>18</v>
      </c>
      <c r="I67" s="4">
        <f t="shared" ref="I67:J82" si="5">ABS((B15-E15)/B15)*100</f>
        <v>0.40464960603776151</v>
      </c>
      <c r="J67" s="4">
        <f t="shared" si="5"/>
        <v>31.204420001318216</v>
      </c>
    </row>
    <row r="68" spans="4:10" x14ac:dyDescent="0.3">
      <c r="E68" s="5"/>
      <c r="F68" s="5"/>
      <c r="H68" t="s">
        <v>20</v>
      </c>
      <c r="I68" s="4">
        <f t="shared" si="5"/>
        <v>0.63712120127732297</v>
      </c>
      <c r="J68" s="4">
        <f t="shared" si="5"/>
        <v>10.21984479442183</v>
      </c>
    </row>
    <row r="69" spans="4:10" x14ac:dyDescent="0.3">
      <c r="E69" s="5"/>
      <c r="F69" s="5"/>
      <c r="H69" t="s">
        <v>19</v>
      </c>
      <c r="I69" s="4">
        <f t="shared" si="5"/>
        <v>2.2348495719844674</v>
      </c>
      <c r="J69" s="4">
        <f t="shared" si="5"/>
        <v>29.658508145442735</v>
      </c>
    </row>
    <row r="70" spans="4:10" x14ac:dyDescent="0.3">
      <c r="E70" s="5"/>
      <c r="F70" s="5"/>
      <c r="H70" t="s">
        <v>21</v>
      </c>
      <c r="I70" s="4">
        <f t="shared" si="5"/>
        <v>0.16655231631118847</v>
      </c>
      <c r="J70" s="4">
        <f t="shared" si="5"/>
        <v>5.5323385088432904</v>
      </c>
    </row>
    <row r="71" spans="4:10" x14ac:dyDescent="0.3">
      <c r="H71" t="s">
        <v>22</v>
      </c>
      <c r="I71" s="4">
        <f t="shared" si="5"/>
        <v>2.1919130091186334</v>
      </c>
      <c r="J71" s="4">
        <f t="shared" si="5"/>
        <v>17.711471755396655</v>
      </c>
    </row>
    <row r="72" spans="4:10" x14ac:dyDescent="0.3">
      <c r="E72" s="5"/>
      <c r="F72" s="5"/>
      <c r="H72" t="s">
        <v>23</v>
      </c>
      <c r="I72" s="4">
        <f t="shared" si="5"/>
        <v>2.0828421601535911</v>
      </c>
      <c r="J72" s="4">
        <f t="shared" si="5"/>
        <v>3.0367373072558634</v>
      </c>
    </row>
    <row r="73" spans="4:10" x14ac:dyDescent="0.3">
      <c r="H73" t="s">
        <v>24</v>
      </c>
      <c r="I73" s="4">
        <f t="shared" si="5"/>
        <v>1.0642011710016477</v>
      </c>
      <c r="J73" s="4">
        <f t="shared" si="5"/>
        <v>53.842089739172636</v>
      </c>
    </row>
    <row r="74" spans="4:10" x14ac:dyDescent="0.3">
      <c r="H74" t="s">
        <v>25</v>
      </c>
      <c r="I74" s="4">
        <f t="shared" si="5"/>
        <v>1.4386833812652251</v>
      </c>
      <c r="J74" s="4">
        <f t="shared" si="5"/>
        <v>11.856879919728787</v>
      </c>
    </row>
    <row r="75" spans="4:10" x14ac:dyDescent="0.3">
      <c r="H75" t="s">
        <v>26</v>
      </c>
      <c r="I75" s="4">
        <f t="shared" si="5"/>
        <v>2.7339086923458891</v>
      </c>
      <c r="J75" s="4">
        <f t="shared" si="5"/>
        <v>2.4208130643321106</v>
      </c>
    </row>
    <row r="76" spans="4:10" x14ac:dyDescent="0.3">
      <c r="H76" t="s">
        <v>27</v>
      </c>
      <c r="I76" s="4">
        <f t="shared" si="5"/>
        <v>1.5252020265840458</v>
      </c>
      <c r="J76" s="4">
        <f t="shared" si="5"/>
        <v>14.725836170629893</v>
      </c>
    </row>
    <row r="77" spans="4:10" x14ac:dyDescent="0.3">
      <c r="H77" t="s">
        <v>28</v>
      </c>
      <c r="I77" s="4">
        <f t="shared" si="5"/>
        <v>1.6391719210333369</v>
      </c>
      <c r="J77" s="4">
        <f t="shared" si="5"/>
        <v>2.0190247983155043</v>
      </c>
    </row>
    <row r="78" spans="4:10" x14ac:dyDescent="0.3">
      <c r="H78" t="s">
        <v>29</v>
      </c>
      <c r="I78" s="4">
        <f t="shared" si="5"/>
        <v>3.1343261471517549</v>
      </c>
      <c r="J78" s="4">
        <f t="shared" si="5"/>
        <v>23.919681566994242</v>
      </c>
    </row>
    <row r="79" spans="4:10" x14ac:dyDescent="0.3">
      <c r="H79" t="s">
        <v>30</v>
      </c>
      <c r="I79" s="4">
        <f t="shared" si="5"/>
        <v>0.65384855552281407</v>
      </c>
      <c r="J79" s="4">
        <f t="shared" si="5"/>
        <v>35.207597956665502</v>
      </c>
    </row>
    <row r="80" spans="4:10" x14ac:dyDescent="0.3">
      <c r="H80" t="s">
        <v>31</v>
      </c>
      <c r="I80" s="4">
        <f t="shared" si="5"/>
        <v>0.32306318782815424</v>
      </c>
      <c r="J80" s="4">
        <f t="shared" si="5"/>
        <v>14.15375176404411</v>
      </c>
    </row>
    <row r="81" spans="8:10" x14ac:dyDescent="0.3">
      <c r="H81" t="s">
        <v>32</v>
      </c>
      <c r="I81" s="4">
        <f t="shared" si="5"/>
        <v>3.5660939163283536</v>
      </c>
      <c r="J81" s="4">
        <f t="shared" si="5"/>
        <v>17.526895944650931</v>
      </c>
    </row>
    <row r="82" spans="8:10" x14ac:dyDescent="0.3">
      <c r="H82" t="s">
        <v>33</v>
      </c>
      <c r="I82" s="4">
        <f t="shared" si="5"/>
        <v>1.9292250916231188</v>
      </c>
      <c r="J82" s="4">
        <f t="shared" si="5"/>
        <v>32.023958731980436</v>
      </c>
    </row>
    <row r="84" spans="8:10" x14ac:dyDescent="0.3">
      <c r="H84" t="s">
        <v>77</v>
      </c>
      <c r="I84" s="4">
        <f>AVERAGE(I64:I82)</f>
        <v>1.5689146544851951</v>
      </c>
      <c r="J84" s="4">
        <f>AVERAGE(J65:J82)</f>
        <v>21.627251354756499</v>
      </c>
    </row>
  </sheetData>
  <hyperlinks>
    <hyperlink ref="G1" location="Overview!A1" display="Overview!A1" xr:uid="{D7EA4BBF-7319-454F-880F-6EACC8F087A5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5E0DE-896D-4CF6-8D6E-D8CCC8415B83}">
  <dimension ref="A1:L84"/>
  <sheetViews>
    <sheetView workbookViewId="0">
      <selection activeCell="G1" sqref="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74</v>
      </c>
      <c r="G4" s="7" t="s">
        <v>56</v>
      </c>
      <c r="H4" s="7"/>
    </row>
    <row r="5" spans="1:12" x14ac:dyDescent="0.3">
      <c r="G5" t="s">
        <v>102</v>
      </c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25.993424236807048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3116.1727390000001</v>
      </c>
      <c r="L12">
        <v>-2931.67688063163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23.321109619882435</v>
      </c>
      <c r="F13" s="4">
        <f t="shared" si="1"/>
        <v>2.5036476433008814</v>
      </c>
      <c r="H13" t="s">
        <v>35</v>
      </c>
      <c r="I13">
        <v>32</v>
      </c>
      <c r="J13" t="s">
        <v>38</v>
      </c>
      <c r="K13">
        <v>1372.1474029999999</v>
      </c>
      <c r="L13">
        <v>-1158.1628207077299</v>
      </c>
    </row>
    <row r="14" spans="1:12" x14ac:dyDescent="0.3">
      <c r="A14" s="3" t="s">
        <v>93</v>
      </c>
      <c r="B14">
        <v>22.61</v>
      </c>
      <c r="C14">
        <v>3.21</v>
      </c>
      <c r="E14" s="5">
        <f>I14/K14*1000</f>
        <v>22.521368165027102</v>
      </c>
      <c r="F14" s="4">
        <f>(L14/I14-$L$12/$I$12)*2625.4995</f>
        <v>3.0024054087882015</v>
      </c>
      <c r="H14" t="s">
        <v>94</v>
      </c>
      <c r="I14">
        <v>96</v>
      </c>
      <c r="J14" t="s">
        <v>44</v>
      </c>
      <c r="K14">
        <v>4262.6184739999999</v>
      </c>
      <c r="L14">
        <v>-3474.4702253094001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17.739506592535793</v>
      </c>
      <c r="F15" s="4">
        <f t="shared" si="1"/>
        <v>7.6515368938521569</v>
      </c>
      <c r="H15" t="s">
        <v>34</v>
      </c>
      <c r="I15">
        <v>48</v>
      </c>
      <c r="J15" t="s">
        <v>37</v>
      </c>
      <c r="K15">
        <v>2705.8249759999999</v>
      </c>
      <c r="L15">
        <v>-1737.1501161383101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17.360989591719122</v>
      </c>
      <c r="F16" s="4">
        <f t="shared" si="1"/>
        <v>9.9263051724994202</v>
      </c>
      <c r="H16" t="s">
        <v>39</v>
      </c>
      <c r="I16">
        <v>80</v>
      </c>
      <c r="J16" t="s">
        <v>38</v>
      </c>
      <c r="K16">
        <v>4608.0322539999997</v>
      </c>
      <c r="L16">
        <v>-2895.1808804817902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15.260444358697704</v>
      </c>
      <c r="F17" s="4">
        <f t="shared" si="1"/>
        <v>10.204523911626348</v>
      </c>
      <c r="H17" t="s">
        <v>40</v>
      </c>
      <c r="I17">
        <v>64</v>
      </c>
      <c r="J17" t="s">
        <v>38</v>
      </c>
      <c r="K17">
        <v>4193.8490449999999</v>
      </c>
      <c r="L17">
        <v>-2316.1379224381099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18.031984775081344</v>
      </c>
      <c r="F18" s="4">
        <f t="shared" si="1"/>
        <v>7.4983777676410996</v>
      </c>
      <c r="H18" t="s">
        <v>41</v>
      </c>
      <c r="I18">
        <v>96</v>
      </c>
      <c r="J18" t="s">
        <v>42</v>
      </c>
      <c r="K18">
        <v>5323.873173</v>
      </c>
      <c r="L18">
        <v>-3474.3058324590302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15.067116552295751</v>
      </c>
      <c r="F19" s="4">
        <f t="shared" si="1"/>
        <v>11.398018940006878</v>
      </c>
      <c r="H19" t="s">
        <v>40</v>
      </c>
      <c r="I19">
        <v>36</v>
      </c>
      <c r="J19" t="s">
        <v>37</v>
      </c>
      <c r="K19">
        <v>2389.3091869999998</v>
      </c>
      <c r="L19">
        <v>-1302.8112165536099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13.175647605509292</v>
      </c>
      <c r="F20" s="4">
        <f t="shared" si="1"/>
        <v>12.304273256076952</v>
      </c>
      <c r="H20" t="s">
        <v>40</v>
      </c>
      <c r="I20">
        <v>192</v>
      </c>
      <c r="J20" t="s">
        <v>43</v>
      </c>
      <c r="K20">
        <v>14572.338738</v>
      </c>
      <c r="L20">
        <v>-6948.2602148668302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18.17624683627561</v>
      </c>
      <c r="F21" s="4">
        <f t="shared" si="1"/>
        <v>8.1104380633550566</v>
      </c>
      <c r="H21" t="s">
        <v>34</v>
      </c>
      <c r="I21">
        <v>72</v>
      </c>
      <c r="J21" t="s">
        <v>42</v>
      </c>
      <c r="K21">
        <v>3961.2138110000001</v>
      </c>
      <c r="L21">
        <v>-2605.7125895986301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16.741212968660566</v>
      </c>
      <c r="F22" s="4">
        <f t="shared" si="1"/>
        <v>9.4868995041757618</v>
      </c>
      <c r="H22" t="s">
        <v>34</v>
      </c>
      <c r="I22">
        <v>64</v>
      </c>
      <c r="J22" t="s">
        <v>44</v>
      </c>
      <c r="K22">
        <v>3822.9010119999998</v>
      </c>
      <c r="L22">
        <v>-2316.1554154759401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14.900155795144299</v>
      </c>
      <c r="F23" s="4">
        <f t="shared" si="1"/>
        <v>12.331763158997775</v>
      </c>
      <c r="H23" t="s">
        <v>40</v>
      </c>
      <c r="I23">
        <v>64</v>
      </c>
      <c r="J23" t="s">
        <v>38</v>
      </c>
      <c r="K23">
        <v>4295.2571019999996</v>
      </c>
      <c r="L23">
        <v>-2316.0860681864401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15.92877646514208</v>
      </c>
      <c r="F24" s="4">
        <f t="shared" si="1"/>
        <v>9.6338398958685474</v>
      </c>
      <c r="H24" t="s">
        <v>45</v>
      </c>
      <c r="I24">
        <v>128</v>
      </c>
      <c r="J24" t="s">
        <v>42</v>
      </c>
      <c r="K24">
        <v>8035.7710010000001</v>
      </c>
      <c r="L24">
        <v>-4632.3036672216504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14.431770338280723</v>
      </c>
      <c r="F25" s="4">
        <f t="shared" si="1"/>
        <v>12.379008393631104</v>
      </c>
      <c r="H25" t="s">
        <v>40</v>
      </c>
      <c r="I25">
        <v>34</v>
      </c>
      <c r="J25" t="s">
        <v>37</v>
      </c>
      <c r="K25">
        <v>2355.9133219999999</v>
      </c>
      <c r="L25">
        <v>-1230.42011190219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17.211954484960003</v>
      </c>
      <c r="F26" s="4">
        <f t="shared" si="1"/>
        <v>8.0365944506426974</v>
      </c>
      <c r="H26" t="s">
        <v>40</v>
      </c>
      <c r="I26">
        <v>96</v>
      </c>
      <c r="J26" t="s">
        <v>38</v>
      </c>
      <c r="K26">
        <v>5577.5188159999998</v>
      </c>
      <c r="L26">
        <v>-3474.2861528508001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17.729236215755556</v>
      </c>
      <c r="F27" s="4">
        <f t="shared" si="1"/>
        <v>7.3375936627540437</v>
      </c>
      <c r="H27" t="s">
        <v>40</v>
      </c>
      <c r="I27">
        <v>96</v>
      </c>
      <c r="J27" t="s">
        <v>44</v>
      </c>
      <c r="K27">
        <v>5414.7848690000001</v>
      </c>
      <c r="L27">
        <v>-3474.31171144475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19.174594615385889</v>
      </c>
      <c r="F28" s="4">
        <f t="shared" si="1"/>
        <v>5.8277626184881424</v>
      </c>
      <c r="H28" t="s">
        <v>41</v>
      </c>
      <c r="I28">
        <v>168</v>
      </c>
      <c r="J28" t="s">
        <v>44</v>
      </c>
      <c r="K28">
        <v>8761.5933150000001</v>
      </c>
      <c r="L28">
        <v>-6080.14210583149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15.941638864596097</v>
      </c>
      <c r="F29" s="4">
        <f t="shared" si="1"/>
        <v>10.247442289146141</v>
      </c>
      <c r="H29" t="s">
        <v>40</v>
      </c>
      <c r="I29">
        <v>72</v>
      </c>
      <c r="J29" t="s">
        <v>37</v>
      </c>
      <c r="K29">
        <v>4516.4741599999998</v>
      </c>
      <c r="L29">
        <v>-2605.6539857770499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16.474369303527816</v>
      </c>
      <c r="F30" s="4">
        <f t="shared" si="1"/>
        <v>10.176270719099701</v>
      </c>
      <c r="H30" t="s">
        <v>40</v>
      </c>
      <c r="I30">
        <v>64</v>
      </c>
      <c r="J30" t="s">
        <v>44</v>
      </c>
      <c r="K30">
        <v>3884.822467</v>
      </c>
      <c r="L30">
        <v>-2316.1386111468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-0.52657576319295174</v>
      </c>
      <c r="F37" s="5"/>
      <c r="I37" s="5">
        <f t="shared" ref="I37:J55" si="2">ABS(E37)</f>
        <v>0.52657576319295174</v>
      </c>
      <c r="J37" s="5"/>
    </row>
    <row r="38" spans="4:10" x14ac:dyDescent="0.3">
      <c r="D38" s="3" t="s">
        <v>11</v>
      </c>
      <c r="E38" s="5">
        <f>E13-B13</f>
        <v>-4.8890380117565968E-2</v>
      </c>
      <c r="F38" s="4">
        <f>F13-C13</f>
        <v>-0.29635235669911841</v>
      </c>
      <c r="I38" s="5">
        <f t="shared" si="2"/>
        <v>4.8890380117565968E-2</v>
      </c>
      <c r="J38" s="4">
        <f t="shared" si="2"/>
        <v>0.29635235669911841</v>
      </c>
    </row>
    <row r="39" spans="4:10" x14ac:dyDescent="0.3">
      <c r="D39" s="3" t="s">
        <v>93</v>
      </c>
      <c r="E39" s="5">
        <f>E14-B14</f>
        <v>-8.8631834972897394E-2</v>
      </c>
      <c r="F39" s="4">
        <f>F14-C14</f>
        <v>-0.20759459121179846</v>
      </c>
      <c r="I39" s="5">
        <f t="shared" si="2"/>
        <v>8.8631834972897394E-2</v>
      </c>
      <c r="J39" s="4">
        <f t="shared" si="2"/>
        <v>0.20759459121179846</v>
      </c>
    </row>
    <row r="40" spans="4:10" x14ac:dyDescent="0.3">
      <c r="D40" t="s">
        <v>18</v>
      </c>
      <c r="E40" s="5">
        <f t="shared" ref="E40:F52" si="3">E15-B15</f>
        <v>-6.0493407464207394E-2</v>
      </c>
      <c r="F40" s="4">
        <f t="shared" si="3"/>
        <v>0.45153689385215667</v>
      </c>
      <c r="I40" s="5">
        <f t="shared" si="2"/>
        <v>6.0493407464207394E-2</v>
      </c>
      <c r="J40" s="4">
        <f t="shared" si="2"/>
        <v>0.45153689385215667</v>
      </c>
    </row>
    <row r="41" spans="4:10" x14ac:dyDescent="0.3">
      <c r="D41" t="s">
        <v>20</v>
      </c>
      <c r="E41" s="5">
        <f t="shared" si="3"/>
        <v>7.0989591719122558E-2</v>
      </c>
      <c r="F41" s="4">
        <f t="shared" si="3"/>
        <v>-0.97369482750058012</v>
      </c>
      <c r="I41" s="5">
        <f t="shared" si="2"/>
        <v>7.0989591719122558E-2</v>
      </c>
      <c r="J41" s="4">
        <f t="shared" si="2"/>
        <v>0.97369482750058012</v>
      </c>
    </row>
    <row r="42" spans="4:10" x14ac:dyDescent="0.3">
      <c r="D42" t="s">
        <v>19</v>
      </c>
      <c r="E42" s="5">
        <f t="shared" si="3"/>
        <v>-0.33955564130229554</v>
      </c>
      <c r="F42" s="4">
        <f t="shared" si="3"/>
        <v>0.90452391162634704</v>
      </c>
      <c r="I42" s="5">
        <f t="shared" si="2"/>
        <v>0.33955564130229554</v>
      </c>
      <c r="J42" s="4">
        <f t="shared" si="2"/>
        <v>0.90452391162634704</v>
      </c>
    </row>
    <row r="43" spans="4:10" x14ac:dyDescent="0.3">
      <c r="D43" t="s">
        <v>21</v>
      </c>
      <c r="E43" s="5">
        <f t="shared" si="3"/>
        <v>-0.24801522491865668</v>
      </c>
      <c r="F43" s="4">
        <f t="shared" si="3"/>
        <v>-1.3016222323589011</v>
      </c>
      <c r="I43" s="5">
        <f t="shared" si="2"/>
        <v>0.24801522491865668</v>
      </c>
      <c r="J43" s="4">
        <f t="shared" si="2"/>
        <v>1.3016222323589011</v>
      </c>
    </row>
    <row r="44" spans="4:10" x14ac:dyDescent="0.3">
      <c r="D44" t="s">
        <v>22</v>
      </c>
      <c r="E44" s="5">
        <f t="shared" si="3"/>
        <v>-0.33288344770424949</v>
      </c>
      <c r="F44" s="4">
        <f t="shared" si="3"/>
        <v>-1.9810599931222583E-3</v>
      </c>
      <c r="I44" s="5">
        <f t="shared" si="2"/>
        <v>0.33288344770424949</v>
      </c>
      <c r="J44" s="4">
        <f t="shared" si="2"/>
        <v>1.9810599931222583E-3</v>
      </c>
    </row>
    <row r="45" spans="4:10" x14ac:dyDescent="0.3">
      <c r="D45" t="s">
        <v>23</v>
      </c>
      <c r="E45" s="5">
        <f t="shared" si="3"/>
        <v>-0.27435239449070714</v>
      </c>
      <c r="F45" s="4">
        <f t="shared" si="3"/>
        <v>-1.2957267439230478</v>
      </c>
      <c r="I45" s="5">
        <f t="shared" si="2"/>
        <v>0.27435239449070714</v>
      </c>
      <c r="J45" s="4">
        <f t="shared" si="2"/>
        <v>1.2957267439230478</v>
      </c>
    </row>
    <row r="46" spans="4:10" x14ac:dyDescent="0.3">
      <c r="D46" t="s">
        <v>24</v>
      </c>
      <c r="E46" s="5">
        <f t="shared" si="3"/>
        <v>-0.25375316372439016</v>
      </c>
      <c r="F46" s="4">
        <f t="shared" si="3"/>
        <v>1.5104380633550569</v>
      </c>
      <c r="I46" s="5">
        <f t="shared" si="2"/>
        <v>0.25375316372439016</v>
      </c>
      <c r="J46" s="4">
        <f t="shared" si="2"/>
        <v>1.5104380633550569</v>
      </c>
    </row>
    <row r="47" spans="4:10" x14ac:dyDescent="0.3">
      <c r="D47" t="s">
        <v>25</v>
      </c>
      <c r="E47" s="5">
        <f t="shared" si="3"/>
        <v>-0.28878703133943517</v>
      </c>
      <c r="F47" s="4">
        <f t="shared" si="3"/>
        <v>-0.51310049582423822</v>
      </c>
      <c r="I47" s="5">
        <f t="shared" si="2"/>
        <v>0.28878703133943517</v>
      </c>
      <c r="J47" s="4">
        <f t="shared" si="2"/>
        <v>0.51310049582423822</v>
      </c>
    </row>
    <row r="48" spans="4:10" x14ac:dyDescent="0.3">
      <c r="D48" t="s">
        <v>26</v>
      </c>
      <c r="E48" s="5">
        <f t="shared" si="3"/>
        <v>-0.45984420485570077</v>
      </c>
      <c r="F48" s="4">
        <f t="shared" si="3"/>
        <v>-2.0682368410022249</v>
      </c>
      <c r="I48" s="5">
        <f t="shared" si="2"/>
        <v>0.45984420485570077</v>
      </c>
      <c r="J48" s="4">
        <f t="shared" si="2"/>
        <v>2.0682368410022249</v>
      </c>
    </row>
    <row r="49" spans="4:10" x14ac:dyDescent="0.3">
      <c r="D49" t="s">
        <v>27</v>
      </c>
      <c r="E49" s="5">
        <f t="shared" si="3"/>
        <v>-0.33122353485792111</v>
      </c>
      <c r="F49" s="4">
        <f t="shared" si="3"/>
        <v>-0.46616010413145226</v>
      </c>
      <c r="I49" s="5">
        <f t="shared" si="2"/>
        <v>0.33122353485792111</v>
      </c>
      <c r="J49" s="4">
        <f t="shared" si="2"/>
        <v>0.46616010413145226</v>
      </c>
    </row>
    <row r="50" spans="4:10" x14ac:dyDescent="0.3">
      <c r="D50" t="s">
        <v>28</v>
      </c>
      <c r="E50" s="5">
        <f t="shared" si="3"/>
        <v>0.23177033828072346</v>
      </c>
      <c r="F50" s="4">
        <f t="shared" si="3"/>
        <v>-1.5209916063688969</v>
      </c>
      <c r="I50" s="5">
        <f t="shared" si="2"/>
        <v>0.23177033828072346</v>
      </c>
      <c r="J50" s="4">
        <f t="shared" si="2"/>
        <v>1.5209916063688969</v>
      </c>
    </row>
    <row r="51" spans="4:10" x14ac:dyDescent="0.3">
      <c r="D51" t="s">
        <v>29</v>
      </c>
      <c r="E51" s="5">
        <f t="shared" si="3"/>
        <v>-0.58804551503999747</v>
      </c>
      <c r="F51" s="4">
        <f t="shared" si="3"/>
        <v>-0.16340554935730189</v>
      </c>
      <c r="I51" s="5">
        <f t="shared" si="2"/>
        <v>0.58804551503999747</v>
      </c>
      <c r="J51" s="4">
        <f t="shared" si="2"/>
        <v>0.16340554935730189</v>
      </c>
    </row>
    <row r="52" spans="4:10" x14ac:dyDescent="0.3">
      <c r="D52" t="s">
        <v>30</v>
      </c>
      <c r="E52" s="5">
        <f t="shared" si="3"/>
        <v>-0.240763784244443</v>
      </c>
      <c r="F52" s="4">
        <f t="shared" si="3"/>
        <v>0.53759366275404386</v>
      </c>
      <c r="I52" s="5">
        <f t="shared" si="2"/>
        <v>0.240763784244443</v>
      </c>
      <c r="J52" s="4">
        <f t="shared" si="2"/>
        <v>0.53759366275404386</v>
      </c>
    </row>
    <row r="53" spans="4:10" x14ac:dyDescent="0.3">
      <c r="D53" t="s">
        <v>31</v>
      </c>
      <c r="E53" s="5">
        <f>E28-B28</f>
        <v>-0.21540538461411174</v>
      </c>
      <c r="F53" s="4">
        <f>F28-C28</f>
        <v>-2.8722373815118569</v>
      </c>
      <c r="I53" s="5">
        <f t="shared" si="2"/>
        <v>0.21540538461411174</v>
      </c>
      <c r="J53" s="4">
        <f t="shared" si="2"/>
        <v>2.8722373815118569</v>
      </c>
    </row>
    <row r="54" spans="4:10" x14ac:dyDescent="0.3">
      <c r="D54" t="s">
        <v>32</v>
      </c>
      <c r="E54" s="5">
        <f t="shared" ref="E54:F55" si="4">E29-B29</f>
        <v>-0.56836113540390443</v>
      </c>
      <c r="F54" s="4">
        <f t="shared" si="4"/>
        <v>-0.15255771085385916</v>
      </c>
      <c r="I54" s="5">
        <f t="shared" si="2"/>
        <v>0.56836113540390443</v>
      </c>
      <c r="J54" s="4">
        <f t="shared" si="2"/>
        <v>0.15255771085385916</v>
      </c>
    </row>
    <row r="55" spans="4:10" x14ac:dyDescent="0.3">
      <c r="D55" t="s">
        <v>33</v>
      </c>
      <c r="E55" s="5">
        <f t="shared" si="4"/>
        <v>-0.35563069647218271</v>
      </c>
      <c r="F55" s="4">
        <f t="shared" si="4"/>
        <v>0.97627071909970198</v>
      </c>
      <c r="I55" s="5">
        <f t="shared" si="2"/>
        <v>0.35563069647218271</v>
      </c>
      <c r="J55" s="4">
        <f t="shared" si="2"/>
        <v>0.97627071909970198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-0.25886592709030376</v>
      </c>
      <c r="F57" s="5">
        <f>AVERAGE(F38:F55)</f>
        <v>-0.41407212500272728</v>
      </c>
      <c r="H57" t="s">
        <v>54</v>
      </c>
      <c r="I57" s="5">
        <f>AVERAGE(I37:I55)</f>
        <v>0.29073539340607707</v>
      </c>
      <c r="J57" s="5">
        <f>AVERAGE(J38:J55)</f>
        <v>0.9007791528568726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1.9855798008784002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0.20920145535971743</v>
      </c>
      <c r="J65" s="4">
        <f>ABS((C13-F13)/C13)*100</f>
        <v>10.584012739254229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0.39200280837194784</v>
      </c>
      <c r="J66" s="4">
        <f>ABS((C14-F14)/C14)*100</f>
        <v>6.4671212215513547</v>
      </c>
    </row>
    <row r="67" spans="4:10" x14ac:dyDescent="0.3">
      <c r="E67" s="5"/>
      <c r="F67" s="5"/>
      <c r="H67" t="s">
        <v>18</v>
      </c>
      <c r="I67" s="4">
        <f t="shared" ref="I67:J82" si="5">ABS((B15-E15)/B15)*100</f>
        <v>0.33985060373150222</v>
      </c>
      <c r="J67" s="4">
        <f t="shared" si="5"/>
        <v>6.2713457479466204</v>
      </c>
    </row>
    <row r="68" spans="4:10" x14ac:dyDescent="0.3">
      <c r="E68" s="5"/>
      <c r="F68" s="5"/>
      <c r="H68" t="s">
        <v>20</v>
      </c>
      <c r="I68" s="4">
        <f t="shared" si="5"/>
        <v>0.41058179131939021</v>
      </c>
      <c r="J68" s="4">
        <f t="shared" si="5"/>
        <v>8.932980068812661</v>
      </c>
    </row>
    <row r="69" spans="4:10" x14ac:dyDescent="0.3">
      <c r="E69" s="5"/>
      <c r="F69" s="5"/>
      <c r="H69" t="s">
        <v>19</v>
      </c>
      <c r="I69" s="4">
        <f t="shared" si="5"/>
        <v>2.1766387262967664</v>
      </c>
      <c r="J69" s="4">
        <f t="shared" si="5"/>
        <v>9.7260635658746981</v>
      </c>
    </row>
    <row r="70" spans="4:10" x14ac:dyDescent="0.3">
      <c r="E70" s="5"/>
      <c r="F70" s="5"/>
      <c r="H70" t="s">
        <v>21</v>
      </c>
      <c r="I70" s="4">
        <f t="shared" si="5"/>
        <v>1.3567572479138768</v>
      </c>
      <c r="J70" s="4">
        <f t="shared" si="5"/>
        <v>14.791161731351146</v>
      </c>
    </row>
    <row r="71" spans="4:10" x14ac:dyDescent="0.3">
      <c r="H71" t="s">
        <v>22</v>
      </c>
      <c r="I71" s="4">
        <f t="shared" si="5"/>
        <v>2.1615808292483734</v>
      </c>
      <c r="J71" s="4">
        <f t="shared" si="5"/>
        <v>1.7377719237914546E-2</v>
      </c>
    </row>
    <row r="72" spans="4:10" x14ac:dyDescent="0.3">
      <c r="E72" s="5"/>
      <c r="F72" s="5"/>
      <c r="H72" t="s">
        <v>23</v>
      </c>
      <c r="I72" s="4">
        <f t="shared" si="5"/>
        <v>2.0397947545777484</v>
      </c>
      <c r="J72" s="4">
        <f t="shared" si="5"/>
        <v>9.5274025288459399</v>
      </c>
    </row>
    <row r="73" spans="4:10" x14ac:dyDescent="0.3">
      <c r="H73" t="s">
        <v>24</v>
      </c>
      <c r="I73" s="4">
        <f t="shared" si="5"/>
        <v>1.3768484195571904</v>
      </c>
      <c r="J73" s="4">
        <f t="shared" si="5"/>
        <v>22.885425202349349</v>
      </c>
    </row>
    <row r="74" spans="4:10" x14ac:dyDescent="0.3">
      <c r="H74" t="s">
        <v>25</v>
      </c>
      <c r="I74" s="4">
        <f t="shared" si="5"/>
        <v>1.6957547348175877</v>
      </c>
      <c r="J74" s="4">
        <f t="shared" si="5"/>
        <v>5.1310049582423822</v>
      </c>
    </row>
    <row r="75" spans="4:10" x14ac:dyDescent="0.3">
      <c r="H75" t="s">
        <v>26</v>
      </c>
      <c r="I75" s="4">
        <f t="shared" si="5"/>
        <v>2.9937773753626353</v>
      </c>
      <c r="J75" s="4">
        <f t="shared" si="5"/>
        <v>14.362755840293229</v>
      </c>
    </row>
    <row r="76" spans="4:10" x14ac:dyDescent="0.3">
      <c r="H76" t="s">
        <v>27</v>
      </c>
      <c r="I76" s="4">
        <f t="shared" si="5"/>
        <v>2.037045109827313</v>
      </c>
      <c r="J76" s="4">
        <f t="shared" si="5"/>
        <v>4.6154465755589333</v>
      </c>
    </row>
    <row r="77" spans="4:10" x14ac:dyDescent="0.3">
      <c r="H77" t="s">
        <v>28</v>
      </c>
      <c r="I77" s="4">
        <f t="shared" si="5"/>
        <v>1.6321854808501655</v>
      </c>
      <c r="J77" s="4">
        <f t="shared" si="5"/>
        <v>10.942385657330194</v>
      </c>
    </row>
    <row r="78" spans="4:10" x14ac:dyDescent="0.3">
      <c r="H78" t="s">
        <v>29</v>
      </c>
      <c r="I78" s="4">
        <f t="shared" si="5"/>
        <v>3.3036264889887499</v>
      </c>
      <c r="J78" s="4">
        <f t="shared" si="5"/>
        <v>1.9927506019183159</v>
      </c>
    </row>
    <row r="79" spans="4:10" x14ac:dyDescent="0.3">
      <c r="H79" t="s">
        <v>30</v>
      </c>
      <c r="I79" s="4">
        <f t="shared" si="5"/>
        <v>1.3398095951276741</v>
      </c>
      <c r="J79" s="4">
        <f t="shared" si="5"/>
        <v>7.9057891581477042</v>
      </c>
    </row>
    <row r="80" spans="4:10" x14ac:dyDescent="0.3">
      <c r="H80" t="s">
        <v>31</v>
      </c>
      <c r="I80" s="4">
        <f t="shared" si="5"/>
        <v>1.1109096679428145</v>
      </c>
      <c r="J80" s="4">
        <f t="shared" si="5"/>
        <v>33.014222775998356</v>
      </c>
    </row>
    <row r="81" spans="8:10" x14ac:dyDescent="0.3">
      <c r="H81" t="s">
        <v>32</v>
      </c>
      <c r="I81" s="4">
        <f t="shared" si="5"/>
        <v>3.4425265621072345</v>
      </c>
      <c r="J81" s="4">
        <f t="shared" si="5"/>
        <v>1.4669010659024919</v>
      </c>
    </row>
    <row r="82" spans="8:10" x14ac:dyDescent="0.3">
      <c r="H82" t="s">
        <v>33</v>
      </c>
      <c r="I82" s="4">
        <f t="shared" si="5"/>
        <v>2.1130760337028089</v>
      </c>
      <c r="J82" s="4">
        <f t="shared" si="5"/>
        <v>10.611638251083717</v>
      </c>
    </row>
    <row r="84" spans="8:10" x14ac:dyDescent="0.3">
      <c r="H84" t="s">
        <v>77</v>
      </c>
      <c r="I84" s="4">
        <f>AVERAGE(I64:I82)</f>
        <v>1.6903972361043103</v>
      </c>
      <c r="J84" s="4">
        <f>AVERAGE(J65:J82)</f>
        <v>9.9580991894277364</v>
      </c>
    </row>
  </sheetData>
  <hyperlinks>
    <hyperlink ref="G1" location="Overview!A1" display="Overview!A1" xr:uid="{EB581801-4A59-4B7E-A0D0-8849E1D7D109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79DAE-84C7-4371-B208-B86FC286A74E}">
  <dimension ref="A1:L84"/>
  <sheetViews>
    <sheetView workbookViewId="0">
      <selection activeCell="F1" sqref="F1: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1</v>
      </c>
      <c r="G4" s="7" t="s">
        <v>71</v>
      </c>
      <c r="H4" s="7"/>
    </row>
    <row r="5" spans="1:12" x14ac:dyDescent="0.3">
      <c r="A5" s="8"/>
      <c r="G5" s="9"/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25.763137710582331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3144.0269779999999</v>
      </c>
      <c r="L12">
        <v>-2957.09483697314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23.584197647745736</v>
      </c>
      <c r="F13" s="4">
        <f t="shared" si="1"/>
        <v>1.1585707937787437</v>
      </c>
      <c r="H13" t="s">
        <v>35</v>
      </c>
      <c r="I13">
        <v>32</v>
      </c>
      <c r="J13" t="s">
        <v>38</v>
      </c>
      <c r="K13">
        <v>1356.8407319999999</v>
      </c>
      <c r="L13">
        <v>-1168.22087648004</v>
      </c>
    </row>
    <row r="14" spans="1:12" x14ac:dyDescent="0.3">
      <c r="A14" s="3" t="s">
        <v>93</v>
      </c>
      <c r="B14">
        <v>22.61</v>
      </c>
      <c r="C14">
        <v>3.21</v>
      </c>
      <c r="E14" s="5">
        <f t="shared" ref="E14" si="2">I14/K14*1000</f>
        <v>22.296814413549178</v>
      </c>
      <c r="F14" s="4">
        <f t="shared" ref="F14" si="3">(L14/I14-$L$12/$I$12)*2625.4995</f>
        <v>2.3624683882633577</v>
      </c>
      <c r="H14" t="s">
        <v>94</v>
      </c>
      <c r="I14">
        <v>96</v>
      </c>
      <c r="J14" t="s">
        <v>44</v>
      </c>
      <c r="K14">
        <v>4305.5477890000002</v>
      </c>
      <c r="L14">
        <v>-3504.6186095615899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17.777767493010067</v>
      </c>
      <c r="F15" s="4">
        <f t="shared" si="1"/>
        <v>7.777463874102196</v>
      </c>
      <c r="H15" t="s">
        <v>34</v>
      </c>
      <c r="I15">
        <v>48</v>
      </c>
      <c r="J15" t="s">
        <v>37</v>
      </c>
      <c r="K15">
        <v>2700.0015619999999</v>
      </c>
      <c r="L15">
        <v>-1752.2103065584299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17.505792075777389</v>
      </c>
      <c r="F16" s="4">
        <f t="shared" si="1"/>
        <v>10.592763827319819</v>
      </c>
      <c r="H16" t="s">
        <v>39</v>
      </c>
      <c r="I16">
        <v>80</v>
      </c>
      <c r="J16" t="s">
        <v>38</v>
      </c>
      <c r="K16">
        <v>4569.9160400000001</v>
      </c>
      <c r="L16">
        <v>-2920.2647276364301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15.286430848727507</v>
      </c>
      <c r="F17" s="4">
        <f t="shared" si="1"/>
        <v>10.982784541972729</v>
      </c>
      <c r="H17" t="s">
        <v>40</v>
      </c>
      <c r="I17">
        <v>64</v>
      </c>
      <c r="J17" t="s">
        <v>38</v>
      </c>
      <c r="K17">
        <v>4186.719623</v>
      </c>
      <c r="L17">
        <v>-2336.2022748417698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18.156538959857691</v>
      </c>
      <c r="F18" s="4">
        <f t="shared" si="1"/>
        <v>7.71230750364239</v>
      </c>
      <c r="H18" t="s">
        <v>41</v>
      </c>
      <c r="I18">
        <v>96</v>
      </c>
      <c r="J18" t="s">
        <v>42</v>
      </c>
      <c r="K18">
        <v>5287.3513069999999</v>
      </c>
      <c r="L18">
        <v>-3504.4229955250698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15.101602214261016</v>
      </c>
      <c r="F19" s="4">
        <f t="shared" si="1"/>
        <v>12.394550901487701</v>
      </c>
      <c r="H19" t="s">
        <v>40</v>
      </c>
      <c r="I19">
        <v>36</v>
      </c>
      <c r="J19" t="s">
        <v>37</v>
      </c>
      <c r="K19">
        <v>2383.8530169999999</v>
      </c>
      <c r="L19">
        <v>-1314.09442191477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13.170403940834714</v>
      </c>
      <c r="F20" s="4">
        <f t="shared" si="1"/>
        <v>12.644100427618906</v>
      </c>
      <c r="H20" t="s">
        <v>40</v>
      </c>
      <c r="I20">
        <v>192</v>
      </c>
      <c r="J20" t="s">
        <v>43</v>
      </c>
      <c r="K20">
        <v>14578.140568999999</v>
      </c>
      <c r="L20">
        <v>-7008.4853342526803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18.211397708831591</v>
      </c>
      <c r="F21" s="4">
        <f t="shared" si="1"/>
        <v>8.7841621293414249</v>
      </c>
      <c r="H21" t="s">
        <v>34</v>
      </c>
      <c r="I21">
        <v>72</v>
      </c>
      <c r="J21" t="s">
        <v>42</v>
      </c>
      <c r="K21">
        <v>3953.5680430000002</v>
      </c>
      <c r="L21">
        <v>-2628.2878527958701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16.778013490050302</v>
      </c>
      <c r="F22" s="4">
        <f t="shared" si="1"/>
        <v>10.055606681218062</v>
      </c>
      <c r="H22" t="s">
        <v>34</v>
      </c>
      <c r="I22">
        <v>64</v>
      </c>
      <c r="J22" t="s">
        <v>44</v>
      </c>
      <c r="K22">
        <v>3814.515946</v>
      </c>
      <c r="L22">
        <v>-2336.2248760203602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14.963101908352986</v>
      </c>
      <c r="F23" s="4">
        <f t="shared" si="1"/>
        <v>13.541860823283763</v>
      </c>
      <c r="H23" t="s">
        <v>40</v>
      </c>
      <c r="I23">
        <v>64</v>
      </c>
      <c r="J23" t="s">
        <v>38</v>
      </c>
      <c r="K23">
        <v>4277.188005</v>
      </c>
      <c r="L23">
        <v>-2336.139893995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15.979037210938852</v>
      </c>
      <c r="F24" s="4">
        <f t="shared" si="1"/>
        <v>10.36344969394181</v>
      </c>
      <c r="H24" t="s">
        <v>45</v>
      </c>
      <c r="I24">
        <v>128</v>
      </c>
      <c r="J24" t="s">
        <v>42</v>
      </c>
      <c r="K24">
        <v>8010.4951449999999</v>
      </c>
      <c r="L24">
        <v>-4672.4347438848899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14.467368300612462</v>
      </c>
      <c r="F25" s="4">
        <f t="shared" si="1"/>
        <v>13.28180506489327</v>
      </c>
      <c r="H25" t="s">
        <v>40</v>
      </c>
      <c r="I25">
        <v>34</v>
      </c>
      <c r="J25" t="s">
        <v>37</v>
      </c>
      <c r="K25">
        <v>2350.116434</v>
      </c>
      <c r="L25">
        <v>-1241.07768638527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17.249480165622881</v>
      </c>
      <c r="F26" s="4">
        <f t="shared" si="1"/>
        <v>8.3876470537314969</v>
      </c>
      <c r="H26" t="s">
        <v>40</v>
      </c>
      <c r="I26">
        <v>96</v>
      </c>
      <c r="J26" t="s">
        <v>38</v>
      </c>
      <c r="K26">
        <v>5565.3851059999997</v>
      </c>
      <c r="L26">
        <v>-3504.3983020917599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17.782728397156809</v>
      </c>
      <c r="F27" s="4">
        <f t="shared" si="1"/>
        <v>7.6702575487868589</v>
      </c>
      <c r="H27" t="s">
        <v>40</v>
      </c>
      <c r="I27">
        <v>96</v>
      </c>
      <c r="J27" t="s">
        <v>44</v>
      </c>
      <c r="K27">
        <v>5398.4966679999998</v>
      </c>
      <c r="L27">
        <v>-3504.4245330594199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19.279357057155753</v>
      </c>
      <c r="F28" s="4">
        <f t="shared" si="1"/>
        <v>5.8736558536021297</v>
      </c>
      <c r="H28" t="s">
        <v>41</v>
      </c>
      <c r="I28">
        <v>168</v>
      </c>
      <c r="J28" t="s">
        <v>44</v>
      </c>
      <c r="K28">
        <v>8713.9835370000001</v>
      </c>
      <c r="L28">
        <v>-6132.8578934871102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15.995012744362967</v>
      </c>
      <c r="F29" s="4">
        <f t="shared" si="1"/>
        <v>11.226261526819952</v>
      </c>
      <c r="H29" t="s">
        <v>40</v>
      </c>
      <c r="I29">
        <v>72</v>
      </c>
      <c r="J29" t="s">
        <v>37</v>
      </c>
      <c r="K29">
        <v>4501.4031029999996</v>
      </c>
      <c r="L29">
        <v>-2628.2208822416501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16.486137417033099</v>
      </c>
      <c r="F30" s="4">
        <f t="shared" si="1"/>
        <v>10.966087465403653</v>
      </c>
      <c r="H30" t="s">
        <v>40</v>
      </c>
      <c r="I30">
        <v>64</v>
      </c>
      <c r="J30" t="s">
        <v>44</v>
      </c>
      <c r="K30">
        <v>3882.0494079999999</v>
      </c>
      <c r="L30">
        <v>-2336.2026818549498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-0.75686228941766842</v>
      </c>
      <c r="F37" s="5"/>
      <c r="I37" s="5">
        <f t="shared" ref="I37:J55" si="4">ABS(E37)</f>
        <v>0.75686228941766842</v>
      </c>
      <c r="J37" s="5"/>
    </row>
    <row r="38" spans="4:10" x14ac:dyDescent="0.3">
      <c r="D38" s="3" t="s">
        <v>11</v>
      </c>
      <c r="E38" s="5">
        <f>E13-B13</f>
        <v>0.2141976477457348</v>
      </c>
      <c r="F38" s="4">
        <f>F13-C13</f>
        <v>-1.6414292062212561</v>
      </c>
      <c r="I38" s="5">
        <f t="shared" si="4"/>
        <v>0.2141976477457348</v>
      </c>
      <c r="J38" s="4">
        <f t="shared" si="4"/>
        <v>1.6414292062212561</v>
      </c>
    </row>
    <row r="39" spans="4:10" x14ac:dyDescent="0.3">
      <c r="D39" s="3" t="s">
        <v>93</v>
      </c>
      <c r="E39" s="5">
        <f>E14-B14</f>
        <v>-0.31318558645082106</v>
      </c>
      <c r="F39" s="4">
        <f>F14-C14</f>
        <v>-0.84753161173664227</v>
      </c>
      <c r="I39" s="5">
        <f t="shared" ref="I39" si="5">ABS(E39)</f>
        <v>0.31318558645082106</v>
      </c>
      <c r="J39" s="4">
        <f t="shared" ref="J39" si="6">ABS(F39)</f>
        <v>0.84753161173664227</v>
      </c>
    </row>
    <row r="40" spans="4:10" x14ac:dyDescent="0.3">
      <c r="D40" t="s">
        <v>18</v>
      </c>
      <c r="E40" s="5">
        <f t="shared" ref="E40:F52" si="7">E15-B15</f>
        <v>-2.2232506989933398E-2</v>
      </c>
      <c r="F40" s="4">
        <f t="shared" si="7"/>
        <v>0.5774638741021958</v>
      </c>
      <c r="I40" s="5">
        <f t="shared" si="4"/>
        <v>2.2232506989933398E-2</v>
      </c>
      <c r="J40" s="4">
        <f t="shared" si="4"/>
        <v>0.5774638741021958</v>
      </c>
    </row>
    <row r="41" spans="4:10" x14ac:dyDescent="0.3">
      <c r="D41" t="s">
        <v>20</v>
      </c>
      <c r="E41" s="5">
        <f t="shared" si="7"/>
        <v>0.21579207577739012</v>
      </c>
      <c r="F41" s="4">
        <f t="shared" si="7"/>
        <v>-0.30723617268018089</v>
      </c>
      <c r="I41" s="5">
        <f t="shared" si="4"/>
        <v>0.21579207577739012</v>
      </c>
      <c r="J41" s="4">
        <f t="shared" si="4"/>
        <v>0.30723617268018089</v>
      </c>
    </row>
    <row r="42" spans="4:10" x14ac:dyDescent="0.3">
      <c r="D42" t="s">
        <v>19</v>
      </c>
      <c r="E42" s="5">
        <f t="shared" si="7"/>
        <v>-0.31356915127249252</v>
      </c>
      <c r="F42" s="4">
        <f t="shared" si="7"/>
        <v>1.6827845419727279</v>
      </c>
      <c r="I42" s="5">
        <f t="shared" si="4"/>
        <v>0.31356915127249252</v>
      </c>
      <c r="J42" s="4">
        <f t="shared" si="4"/>
        <v>1.6827845419727279</v>
      </c>
    </row>
    <row r="43" spans="4:10" x14ac:dyDescent="0.3">
      <c r="D43" t="s">
        <v>21</v>
      </c>
      <c r="E43" s="5">
        <f t="shared" si="7"/>
        <v>-0.12346104014230974</v>
      </c>
      <c r="F43" s="4">
        <f t="shared" si="7"/>
        <v>-1.0876924963576107</v>
      </c>
      <c r="I43" s="5">
        <f t="shared" si="4"/>
        <v>0.12346104014230974</v>
      </c>
      <c r="J43" s="4">
        <f t="shared" si="4"/>
        <v>1.0876924963576107</v>
      </c>
    </row>
    <row r="44" spans="4:10" x14ac:dyDescent="0.3">
      <c r="D44" t="s">
        <v>22</v>
      </c>
      <c r="E44" s="5">
        <f t="shared" si="7"/>
        <v>-0.29839778573898457</v>
      </c>
      <c r="F44" s="4">
        <f t="shared" si="7"/>
        <v>0.99455090148770076</v>
      </c>
      <c r="I44" s="5">
        <f t="shared" si="4"/>
        <v>0.29839778573898457</v>
      </c>
      <c r="J44" s="4">
        <f t="shared" si="4"/>
        <v>0.99455090148770076</v>
      </c>
    </row>
    <row r="45" spans="4:10" x14ac:dyDescent="0.3">
      <c r="D45" t="s">
        <v>23</v>
      </c>
      <c r="E45" s="5">
        <f t="shared" si="7"/>
        <v>-0.27959605916528574</v>
      </c>
      <c r="F45" s="4">
        <f t="shared" si="7"/>
        <v>-0.95589957238109413</v>
      </c>
      <c r="I45" s="5">
        <f t="shared" si="4"/>
        <v>0.27959605916528574</v>
      </c>
      <c r="J45" s="4">
        <f t="shared" si="4"/>
        <v>0.95589957238109413</v>
      </c>
    </row>
    <row r="46" spans="4:10" x14ac:dyDescent="0.3">
      <c r="D46" t="s">
        <v>24</v>
      </c>
      <c r="E46" s="5">
        <f t="shared" si="7"/>
        <v>-0.21860229116840912</v>
      </c>
      <c r="F46" s="4">
        <f t="shared" si="7"/>
        <v>2.1841621293414253</v>
      </c>
      <c r="I46" s="5">
        <f t="shared" si="4"/>
        <v>0.21860229116840912</v>
      </c>
      <c r="J46" s="4">
        <f t="shared" si="4"/>
        <v>2.1841621293414253</v>
      </c>
    </row>
    <row r="47" spans="4:10" x14ac:dyDescent="0.3">
      <c r="D47" t="s">
        <v>25</v>
      </c>
      <c r="E47" s="5">
        <f t="shared" si="7"/>
        <v>-0.25198650994969896</v>
      </c>
      <c r="F47" s="4">
        <f t="shared" si="7"/>
        <v>5.5606681218062448E-2</v>
      </c>
      <c r="I47" s="5">
        <f t="shared" si="4"/>
        <v>0.25198650994969896</v>
      </c>
      <c r="J47" s="4">
        <f t="shared" si="4"/>
        <v>5.5606681218062448E-2</v>
      </c>
    </row>
    <row r="48" spans="4:10" x14ac:dyDescent="0.3">
      <c r="D48" t="s">
        <v>26</v>
      </c>
      <c r="E48" s="5">
        <f t="shared" si="7"/>
        <v>-0.39689809164701373</v>
      </c>
      <c r="F48" s="4">
        <f t="shared" si="7"/>
        <v>-0.85813917671623763</v>
      </c>
      <c r="I48" s="5">
        <f t="shared" si="4"/>
        <v>0.39689809164701373</v>
      </c>
      <c r="J48" s="4">
        <f t="shared" si="4"/>
        <v>0.85813917671623763</v>
      </c>
    </row>
    <row r="49" spans="4:10" x14ac:dyDescent="0.3">
      <c r="D49" t="s">
        <v>27</v>
      </c>
      <c r="E49" s="5">
        <f t="shared" si="7"/>
        <v>-0.28096278906114946</v>
      </c>
      <c r="F49" s="4">
        <f t="shared" si="7"/>
        <v>0.26344969394181028</v>
      </c>
      <c r="I49" s="5">
        <f t="shared" si="4"/>
        <v>0.28096278906114946</v>
      </c>
      <c r="J49" s="4">
        <f t="shared" si="4"/>
        <v>0.26344969394181028</v>
      </c>
    </row>
    <row r="50" spans="4:10" x14ac:dyDescent="0.3">
      <c r="D50" t="s">
        <v>28</v>
      </c>
      <c r="E50" s="5">
        <f t="shared" si="7"/>
        <v>0.26736830061246231</v>
      </c>
      <c r="F50" s="4">
        <f t="shared" si="7"/>
        <v>-0.61819493510673063</v>
      </c>
      <c r="I50" s="5">
        <f t="shared" si="4"/>
        <v>0.26736830061246231</v>
      </c>
      <c r="J50" s="4">
        <f t="shared" si="4"/>
        <v>0.61819493510673063</v>
      </c>
    </row>
    <row r="51" spans="4:10" x14ac:dyDescent="0.3">
      <c r="D51" t="s">
        <v>29</v>
      </c>
      <c r="E51" s="5">
        <f t="shared" si="7"/>
        <v>-0.55051983437711982</v>
      </c>
      <c r="F51" s="4">
        <f t="shared" si="7"/>
        <v>0.18764705373149759</v>
      </c>
      <c r="I51" s="5">
        <f t="shared" si="4"/>
        <v>0.55051983437711982</v>
      </c>
      <c r="J51" s="4">
        <f t="shared" si="4"/>
        <v>0.18764705373149759</v>
      </c>
    </row>
    <row r="52" spans="4:10" x14ac:dyDescent="0.3">
      <c r="D52" t="s">
        <v>30</v>
      </c>
      <c r="E52" s="5">
        <f t="shared" si="7"/>
        <v>-0.18727160284318956</v>
      </c>
      <c r="F52" s="4">
        <f t="shared" si="7"/>
        <v>0.87025754878685913</v>
      </c>
      <c r="I52" s="5">
        <f t="shared" si="4"/>
        <v>0.18727160284318956</v>
      </c>
      <c r="J52" s="4">
        <f t="shared" si="4"/>
        <v>0.87025754878685913</v>
      </c>
    </row>
    <row r="53" spans="4:10" x14ac:dyDescent="0.3">
      <c r="D53" t="s">
        <v>31</v>
      </c>
      <c r="E53" s="5">
        <f>E28-B28</f>
        <v>-0.11064294284424747</v>
      </c>
      <c r="F53" s="4">
        <f>F28-C28</f>
        <v>-2.8263441463978696</v>
      </c>
      <c r="I53" s="5">
        <f t="shared" si="4"/>
        <v>0.11064294284424747</v>
      </c>
      <c r="J53" s="4">
        <f t="shared" si="4"/>
        <v>2.8263441463978696</v>
      </c>
    </row>
    <row r="54" spans="4:10" x14ac:dyDescent="0.3">
      <c r="D54" t="s">
        <v>32</v>
      </c>
      <c r="E54" s="5">
        <f t="shared" ref="E54:F55" si="8">E29-B29</f>
        <v>-0.51498725563703474</v>
      </c>
      <c r="F54" s="4">
        <f t="shared" si="8"/>
        <v>0.8262615268199518</v>
      </c>
      <c r="I54" s="5">
        <f t="shared" si="4"/>
        <v>0.51498725563703474</v>
      </c>
      <c r="J54" s="4">
        <f t="shared" si="4"/>
        <v>0.8262615268199518</v>
      </c>
    </row>
    <row r="55" spans="4:10" x14ac:dyDescent="0.3">
      <c r="D55" t="s">
        <v>33</v>
      </c>
      <c r="E55" s="5">
        <f t="shared" si="8"/>
        <v>-0.34386258296689931</v>
      </c>
      <c r="F55" s="4">
        <f t="shared" si="8"/>
        <v>1.766087465403654</v>
      </c>
      <c r="I55" s="5">
        <f t="shared" si="4"/>
        <v>0.34386258296689931</v>
      </c>
      <c r="J55" s="4">
        <f t="shared" si="4"/>
        <v>1.766087465403654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-0.22450948923877212</v>
      </c>
      <c r="F57" s="5">
        <f>AVERAGE(F38:F55)</f>
        <v>1.4766894400459061E-2</v>
      </c>
      <c r="H57" t="s">
        <v>54</v>
      </c>
      <c r="I57" s="5">
        <f>AVERAGE(I37:I55)</f>
        <v>0.29791559704251813</v>
      </c>
      <c r="J57" s="5">
        <f>AVERAGE(J38:J55)</f>
        <v>1.0305965963557504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2.853930201424089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0.91654962663985784</v>
      </c>
      <c r="J65" s="4">
        <f>ABS((C13-F13)/C13)*100</f>
        <v>58.622471650759145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1.3851640267617031</v>
      </c>
      <c r="J66" s="4">
        <f>ABS((C14-F14)/C14)*100</f>
        <v>26.402853948182003</v>
      </c>
    </row>
    <row r="67" spans="4:10" x14ac:dyDescent="0.3">
      <c r="E67" s="5"/>
      <c r="F67" s="5"/>
      <c r="H67" t="s">
        <v>18</v>
      </c>
      <c r="I67" s="4">
        <f t="shared" ref="I67:J81" si="9">ABS((B15-E15)/B15)*100</f>
        <v>0.12490172466254719</v>
      </c>
      <c r="J67" s="4">
        <f t="shared" si="9"/>
        <v>8.0203315847527197</v>
      </c>
    </row>
    <row r="68" spans="4:10" x14ac:dyDescent="0.3">
      <c r="E68" s="5"/>
      <c r="F68" s="5"/>
      <c r="H68" t="s">
        <v>20</v>
      </c>
      <c r="I68" s="4">
        <f t="shared" si="9"/>
        <v>1.2480744695048589</v>
      </c>
      <c r="J68" s="4">
        <f t="shared" si="9"/>
        <v>2.8186804833044117</v>
      </c>
    </row>
    <row r="69" spans="4:10" x14ac:dyDescent="0.3">
      <c r="E69" s="5"/>
      <c r="F69" s="5"/>
      <c r="H69" t="s">
        <v>19</v>
      </c>
      <c r="I69" s="4">
        <f t="shared" si="9"/>
        <v>2.0100586620031571</v>
      </c>
      <c r="J69" s="4">
        <f t="shared" si="9"/>
        <v>18.094457440566966</v>
      </c>
    </row>
    <row r="70" spans="4:10" x14ac:dyDescent="0.3">
      <c r="E70" s="5"/>
      <c r="F70" s="5"/>
      <c r="H70" t="s">
        <v>21</v>
      </c>
      <c r="I70" s="4">
        <f t="shared" si="9"/>
        <v>0.67538862222270091</v>
      </c>
      <c r="J70" s="4">
        <f t="shared" si="9"/>
        <v>12.360142004063757</v>
      </c>
    </row>
    <row r="71" spans="4:10" x14ac:dyDescent="0.3">
      <c r="H71" t="s">
        <v>22</v>
      </c>
      <c r="I71" s="4">
        <f t="shared" si="9"/>
        <v>1.9376479593440556</v>
      </c>
      <c r="J71" s="4">
        <f t="shared" si="9"/>
        <v>8.7241307148043923</v>
      </c>
    </row>
    <row r="72" spans="4:10" x14ac:dyDescent="0.3">
      <c r="E72" s="5"/>
      <c r="F72" s="5"/>
      <c r="H72" t="s">
        <v>23</v>
      </c>
      <c r="I72" s="4">
        <f t="shared" si="9"/>
        <v>2.0787811090355817</v>
      </c>
      <c r="J72" s="4">
        <f t="shared" si="9"/>
        <v>7.0286733263315746</v>
      </c>
    </row>
    <row r="73" spans="4:10" x14ac:dyDescent="0.3">
      <c r="H73" t="s">
        <v>24</v>
      </c>
      <c r="I73" s="4">
        <f t="shared" si="9"/>
        <v>1.1861220356397675</v>
      </c>
      <c r="J73" s="4">
        <f t="shared" si="9"/>
        <v>33.093365596082201</v>
      </c>
    </row>
    <row r="74" spans="4:10" x14ac:dyDescent="0.3">
      <c r="H74" t="s">
        <v>25</v>
      </c>
      <c r="I74" s="4">
        <f t="shared" si="9"/>
        <v>1.4796624189647618</v>
      </c>
      <c r="J74" s="4">
        <f t="shared" si="9"/>
        <v>0.55606681218062448</v>
      </c>
    </row>
    <row r="75" spans="4:10" x14ac:dyDescent="0.3">
      <c r="H75" t="s">
        <v>26</v>
      </c>
      <c r="I75" s="4">
        <f t="shared" si="9"/>
        <v>2.5839719508269123</v>
      </c>
      <c r="J75" s="4">
        <f t="shared" si="9"/>
        <v>5.9592998383072056</v>
      </c>
    </row>
    <row r="76" spans="4:10" x14ac:dyDescent="0.3">
      <c r="H76" t="s">
        <v>27</v>
      </c>
      <c r="I76" s="4">
        <f t="shared" si="9"/>
        <v>1.7279384321103901</v>
      </c>
      <c r="J76" s="4">
        <f t="shared" si="9"/>
        <v>2.6084128113050524</v>
      </c>
    </row>
    <row r="77" spans="4:10" x14ac:dyDescent="0.3">
      <c r="H77" t="s">
        <v>28</v>
      </c>
      <c r="I77" s="4">
        <f t="shared" si="9"/>
        <v>1.8828753564257912</v>
      </c>
      <c r="J77" s="4">
        <f t="shared" si="9"/>
        <v>4.4474455763074143</v>
      </c>
    </row>
    <row r="78" spans="4:10" x14ac:dyDescent="0.3">
      <c r="H78" t="s">
        <v>29</v>
      </c>
      <c r="I78" s="4">
        <f t="shared" si="9"/>
        <v>3.0928080582984259</v>
      </c>
      <c r="J78" s="4">
        <f t="shared" si="9"/>
        <v>2.2883787040426538</v>
      </c>
    </row>
    <row r="79" spans="4:10" x14ac:dyDescent="0.3">
      <c r="H79" t="s">
        <v>30</v>
      </c>
      <c r="I79" s="4">
        <f t="shared" si="9"/>
        <v>1.0421346847144661</v>
      </c>
      <c r="J79" s="4">
        <f t="shared" si="9"/>
        <v>12.797905129218517</v>
      </c>
    </row>
    <row r="80" spans="4:10" x14ac:dyDescent="0.3">
      <c r="H80" t="s">
        <v>31</v>
      </c>
      <c r="I80" s="4">
        <f t="shared" si="9"/>
        <v>0.57061858093990447</v>
      </c>
      <c r="J80" s="4">
        <f t="shared" si="9"/>
        <v>32.486714326412297</v>
      </c>
    </row>
    <row r="81" spans="8:10" x14ac:dyDescent="0.3">
      <c r="H81" t="s">
        <v>32</v>
      </c>
      <c r="I81" s="4">
        <f t="shared" si="9"/>
        <v>3.1192444314781023</v>
      </c>
      <c r="J81" s="4">
        <f t="shared" si="9"/>
        <v>7.9448223732687673</v>
      </c>
    </row>
    <row r="82" spans="8:10" x14ac:dyDescent="0.3">
      <c r="H82" t="s">
        <v>33</v>
      </c>
      <c r="I82" s="4">
        <f t="shared" ref="I82:J82" si="10">ABS((B30-E30)/B30)*100</f>
        <v>2.0431526022988673</v>
      </c>
      <c r="J82" s="4">
        <f t="shared" si="10"/>
        <v>19.19660288482233</v>
      </c>
    </row>
    <row r="84" spans="8:10" x14ac:dyDescent="0.3">
      <c r="H84" t="s">
        <v>77</v>
      </c>
      <c r="I84" s="4">
        <f>AVERAGE(I64:I82)</f>
        <v>1.6820539449103127</v>
      </c>
      <c r="J84" s="4">
        <f>AVERAGE(J65:J82)</f>
        <v>14.636153066928447</v>
      </c>
    </row>
  </sheetData>
  <hyperlinks>
    <hyperlink ref="G1" location="Overview!A1" display="Overview!A1" xr:uid="{C46B6593-E2D8-4ED4-91E6-AEB48FFFB627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CB720-C5B0-469C-B799-BBA5FE8A816A}">
  <dimension ref="A1:L84"/>
  <sheetViews>
    <sheetView workbookViewId="0">
      <selection activeCell="F1" sqref="F1: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74</v>
      </c>
      <c r="G4" s="7" t="s">
        <v>71</v>
      </c>
      <c r="H4" s="7"/>
    </row>
    <row r="5" spans="1:12" x14ac:dyDescent="0.3">
      <c r="A5" s="8"/>
      <c r="G5" s="9"/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25.91921599555457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3125.094525</v>
      </c>
      <c r="L12">
        <v>-2958.37804485897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23.779269307179597</v>
      </c>
      <c r="F13" s="4">
        <f t="shared" si="1"/>
        <v>1.041107837012557</v>
      </c>
      <c r="H13" t="s">
        <v>35</v>
      </c>
      <c r="I13">
        <v>32</v>
      </c>
      <c r="J13" t="s">
        <v>38</v>
      </c>
      <c r="K13">
        <v>1345.709979</v>
      </c>
      <c r="L13">
        <v>-1168.7292544622601</v>
      </c>
    </row>
    <row r="14" spans="1:12" x14ac:dyDescent="0.3">
      <c r="A14" s="3" t="s">
        <v>93</v>
      </c>
      <c r="B14">
        <v>22.61</v>
      </c>
      <c r="C14">
        <v>3.21</v>
      </c>
      <c r="E14" s="5">
        <f t="shared" si="0"/>
        <v>22.239592904140693</v>
      </c>
      <c r="F14" s="4">
        <f t="shared" si="1"/>
        <v>1.4684690988153093</v>
      </c>
      <c r="H14" t="s">
        <v>94</v>
      </c>
      <c r="I14">
        <v>96</v>
      </c>
      <c r="J14" t="s">
        <v>44</v>
      </c>
      <c r="K14">
        <v>4316.6257770000002</v>
      </c>
      <c r="L14">
        <v>-3506.17213714837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17.781281546378192</v>
      </c>
      <c r="F15" s="4">
        <f t="shared" si="1"/>
        <v>6.7265686219082017</v>
      </c>
      <c r="H15" t="s">
        <v>34</v>
      </c>
      <c r="I15">
        <v>48</v>
      </c>
      <c r="J15" t="s">
        <v>37</v>
      </c>
      <c r="K15">
        <v>2699.4679700000002</v>
      </c>
      <c r="L15">
        <v>-1752.98993876075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17.673444709891434</v>
      </c>
      <c r="F16" s="4">
        <f t="shared" si="1"/>
        <v>9.3291157434870868</v>
      </c>
      <c r="H16" t="s">
        <v>39</v>
      </c>
      <c r="I16">
        <v>80</v>
      </c>
      <c r="J16" t="s">
        <v>38</v>
      </c>
      <c r="K16">
        <v>4526.5652120000004</v>
      </c>
      <c r="L16">
        <v>-2921.5705973025601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15.368158595168538</v>
      </c>
      <c r="F17" s="4">
        <f t="shared" si="1"/>
        <v>9.4006002905052117</v>
      </c>
      <c r="H17" t="s">
        <v>40</v>
      </c>
      <c r="I17">
        <v>64</v>
      </c>
      <c r="J17" t="s">
        <v>38</v>
      </c>
      <c r="K17">
        <v>4164.4546810000002</v>
      </c>
      <c r="L17">
        <v>-2337.25473531229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18.176445837195253</v>
      </c>
      <c r="F18" s="4">
        <f t="shared" si="1"/>
        <v>6.5568292141903353</v>
      </c>
      <c r="H18" t="s">
        <v>41</v>
      </c>
      <c r="I18">
        <v>96</v>
      </c>
      <c r="J18" t="s">
        <v>42</v>
      </c>
      <c r="K18">
        <v>5281.56059</v>
      </c>
      <c r="L18">
        <v>-3505.9860839531302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15.197563635007324</v>
      </c>
      <c r="F19" s="4">
        <f t="shared" si="1"/>
        <v>10.800675922670344</v>
      </c>
      <c r="H19" t="s">
        <v>40</v>
      </c>
      <c r="I19">
        <v>36</v>
      </c>
      <c r="J19" t="s">
        <v>37</v>
      </c>
      <c r="K19">
        <v>2368.800741</v>
      </c>
      <c r="L19">
        <v>-1314.6865912289099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13.280982580314829</v>
      </c>
      <c r="F20" s="4">
        <f t="shared" si="1"/>
        <v>11.671123572223889</v>
      </c>
      <c r="H20" t="s">
        <v>40</v>
      </c>
      <c r="I20">
        <v>192</v>
      </c>
      <c r="J20" t="s">
        <v>43</v>
      </c>
      <c r="K20">
        <v>14456.761677</v>
      </c>
      <c r="L20">
        <v>-7011.5981649720597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18.339808448510457</v>
      </c>
      <c r="F21" s="4">
        <f t="shared" si="1"/>
        <v>7.2443678277185581</v>
      </c>
      <c r="H21" t="s">
        <v>34</v>
      </c>
      <c r="I21">
        <v>72</v>
      </c>
      <c r="J21" t="s">
        <v>42</v>
      </c>
      <c r="K21">
        <v>3925.8861510000002</v>
      </c>
      <c r="L21">
        <v>-2629.4707083506401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16.837691749672587</v>
      </c>
      <c r="F22" s="4">
        <f t="shared" si="1"/>
        <v>9.0824771630067307</v>
      </c>
      <c r="H22" t="s">
        <v>34</v>
      </c>
      <c r="I22">
        <v>64</v>
      </c>
      <c r="J22" t="s">
        <v>44</v>
      </c>
      <c r="K22">
        <v>3800.9960599999999</v>
      </c>
      <c r="L22">
        <v>-2337.26248998151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15.064504623494074</v>
      </c>
      <c r="F23" s="4">
        <f t="shared" si="1"/>
        <v>12.043917621023265</v>
      </c>
      <c r="H23" t="s">
        <v>40</v>
      </c>
      <c r="I23">
        <v>64</v>
      </c>
      <c r="J23" t="s">
        <v>38</v>
      </c>
      <c r="K23">
        <v>4248.3972489999996</v>
      </c>
      <c r="L23">
        <v>-2337.19030097926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16.047220339952577</v>
      </c>
      <c r="F24" s="4">
        <f t="shared" si="1"/>
        <v>8.822926796955775</v>
      </c>
      <c r="H24" t="s">
        <v>45</v>
      </c>
      <c r="I24">
        <v>128</v>
      </c>
      <c r="J24" t="s">
        <v>42</v>
      </c>
      <c r="K24">
        <v>7976.4593050000003</v>
      </c>
      <c r="L24">
        <v>-4674.5376337254202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14.557305786662335</v>
      </c>
      <c r="F25" s="4">
        <f t="shared" si="1"/>
        <v>12.136787794893076</v>
      </c>
      <c r="H25" t="s">
        <v>40</v>
      </c>
      <c r="I25">
        <v>34</v>
      </c>
      <c r="J25" t="s">
        <v>37</v>
      </c>
      <c r="K25">
        <v>2335.5970189999998</v>
      </c>
      <c r="L25">
        <v>-1241.63114473421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17.370070427954762</v>
      </c>
      <c r="F26" s="4">
        <f t="shared" si="1"/>
        <v>6.7411674545281475</v>
      </c>
      <c r="H26" t="s">
        <v>40</v>
      </c>
      <c r="I26">
        <v>96</v>
      </c>
      <c r="J26" t="s">
        <v>38</v>
      </c>
      <c r="K26">
        <v>5526.7478849999998</v>
      </c>
      <c r="L26">
        <v>-3505.97934372291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17.845531912093151</v>
      </c>
      <c r="F27" s="4">
        <f t="shared" si="1"/>
        <v>6.3951210488977495</v>
      </c>
      <c r="H27" t="s">
        <v>40</v>
      </c>
      <c r="I27">
        <v>96</v>
      </c>
      <c r="J27" t="s">
        <v>44</v>
      </c>
      <c r="K27">
        <v>5379.4978190000002</v>
      </c>
      <c r="L27">
        <v>-3505.9919967266301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19.299511752094595</v>
      </c>
      <c r="F28" s="4">
        <f t="shared" si="1"/>
        <v>5.0523557474006013</v>
      </c>
      <c r="H28" t="s">
        <v>41</v>
      </c>
      <c r="I28">
        <v>168</v>
      </c>
      <c r="J28" t="s">
        <v>44</v>
      </c>
      <c r="K28">
        <v>8704.8834270000007</v>
      </c>
      <c r="L28">
        <v>-6135.5719149014303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16.108609554296841</v>
      </c>
      <c r="F29" s="4">
        <f t="shared" si="1"/>
        <v>9.5580943869434041</v>
      </c>
      <c r="H29" t="s">
        <v>40</v>
      </c>
      <c r="I29">
        <v>72</v>
      </c>
      <c r="J29" t="s">
        <v>37</v>
      </c>
      <c r="K29">
        <v>4469.6595170000001</v>
      </c>
      <c r="L29">
        <v>-2629.4072582100998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16.593591695206872</v>
      </c>
      <c r="F30" s="4">
        <f t="shared" si="1"/>
        <v>9.4680269841252027</v>
      </c>
      <c r="H30" t="s">
        <v>40</v>
      </c>
      <c r="I30">
        <v>64</v>
      </c>
      <c r="J30" t="s">
        <v>44</v>
      </c>
      <c r="K30">
        <v>3856.9106179999999</v>
      </c>
      <c r="L30">
        <v>-2337.25309169804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-0.60078400444542979</v>
      </c>
      <c r="F37" s="5"/>
      <c r="I37" s="5">
        <f t="shared" ref="I37:J55" si="2">ABS(E37)</f>
        <v>0.60078400444542979</v>
      </c>
      <c r="J37" s="5"/>
    </row>
    <row r="38" spans="4:10" x14ac:dyDescent="0.3">
      <c r="D38" s="3" t="s">
        <v>11</v>
      </c>
      <c r="E38" s="5">
        <f>E13-B13</f>
        <v>0.40926930717959564</v>
      </c>
      <c r="F38" s="4">
        <f>F13-C13</f>
        <v>-1.7588921629874428</v>
      </c>
      <c r="I38" s="5">
        <f t="shared" si="2"/>
        <v>0.40926930717959564</v>
      </c>
      <c r="J38" s="4">
        <f t="shared" si="2"/>
        <v>1.7588921629874428</v>
      </c>
    </row>
    <row r="39" spans="4:10" x14ac:dyDescent="0.3">
      <c r="D39" s="3" t="s">
        <v>93</v>
      </c>
      <c r="E39" s="5">
        <f>E14-B14</f>
        <v>-0.37040709585930642</v>
      </c>
      <c r="F39" s="4">
        <f>F14-C14</f>
        <v>-1.7415309011846907</v>
      </c>
      <c r="I39" s="5">
        <f t="shared" si="2"/>
        <v>0.37040709585930642</v>
      </c>
      <c r="J39" s="4">
        <f t="shared" si="2"/>
        <v>1.7415309011846907</v>
      </c>
    </row>
    <row r="40" spans="4:10" x14ac:dyDescent="0.3">
      <c r="D40" t="s">
        <v>18</v>
      </c>
      <c r="E40" s="5">
        <f t="shared" ref="E40:F52" si="3">E15-B15</f>
        <v>-1.8718453621808351E-2</v>
      </c>
      <c r="F40" s="4">
        <f t="shared" si="3"/>
        <v>-0.47343137809179847</v>
      </c>
      <c r="I40" s="5">
        <f t="shared" si="2"/>
        <v>1.8718453621808351E-2</v>
      </c>
      <c r="J40" s="4">
        <f t="shared" si="2"/>
        <v>0.47343137809179847</v>
      </c>
    </row>
    <row r="41" spans="4:10" x14ac:dyDescent="0.3">
      <c r="D41" t="s">
        <v>20</v>
      </c>
      <c r="E41" s="5">
        <f t="shared" si="3"/>
        <v>0.38344470989143531</v>
      </c>
      <c r="F41" s="4">
        <f t="shared" si="3"/>
        <v>-1.5708842565129135</v>
      </c>
      <c r="I41" s="5">
        <f t="shared" si="2"/>
        <v>0.38344470989143531</v>
      </c>
      <c r="J41" s="4">
        <f t="shared" si="2"/>
        <v>1.5708842565129135</v>
      </c>
    </row>
    <row r="42" spans="4:10" x14ac:dyDescent="0.3">
      <c r="D42" t="s">
        <v>19</v>
      </c>
      <c r="E42" s="5">
        <f t="shared" si="3"/>
        <v>-0.23184140483146187</v>
      </c>
      <c r="F42" s="4">
        <f t="shared" si="3"/>
        <v>0.10060029050521102</v>
      </c>
      <c r="I42" s="5">
        <f t="shared" si="2"/>
        <v>0.23184140483146187</v>
      </c>
      <c r="J42" s="4">
        <f t="shared" si="2"/>
        <v>0.10060029050521102</v>
      </c>
    </row>
    <row r="43" spans="4:10" x14ac:dyDescent="0.3">
      <c r="D43" t="s">
        <v>21</v>
      </c>
      <c r="E43" s="5">
        <f t="shared" si="3"/>
        <v>-0.10355416280474827</v>
      </c>
      <c r="F43" s="4">
        <f t="shared" si="3"/>
        <v>-2.2431707858096654</v>
      </c>
      <c r="I43" s="5">
        <f t="shared" si="2"/>
        <v>0.10355416280474827</v>
      </c>
      <c r="J43" s="4">
        <f t="shared" si="2"/>
        <v>2.2431707858096654</v>
      </c>
    </row>
    <row r="44" spans="4:10" x14ac:dyDescent="0.3">
      <c r="D44" t="s">
        <v>22</v>
      </c>
      <c r="E44" s="5">
        <f t="shared" si="3"/>
        <v>-0.20243636499267659</v>
      </c>
      <c r="F44" s="4">
        <f t="shared" si="3"/>
        <v>-0.59932407732965665</v>
      </c>
      <c r="I44" s="5">
        <f t="shared" si="2"/>
        <v>0.20243636499267659</v>
      </c>
      <c r="J44" s="4">
        <f t="shared" si="2"/>
        <v>0.59932407732965665</v>
      </c>
    </row>
    <row r="45" spans="4:10" x14ac:dyDescent="0.3">
      <c r="D45" t="s">
        <v>23</v>
      </c>
      <c r="E45" s="5">
        <f t="shared" si="3"/>
        <v>-0.16901741968517037</v>
      </c>
      <c r="F45" s="4">
        <f t="shared" si="3"/>
        <v>-1.9288764277761103</v>
      </c>
      <c r="I45" s="5">
        <f t="shared" si="2"/>
        <v>0.16901741968517037</v>
      </c>
      <c r="J45" s="4">
        <f t="shared" si="2"/>
        <v>1.9288764277761103</v>
      </c>
    </row>
    <row r="46" spans="4:10" x14ac:dyDescent="0.3">
      <c r="D46" t="s">
        <v>24</v>
      </c>
      <c r="E46" s="5">
        <f t="shared" si="3"/>
        <v>-9.0191551489542832E-2</v>
      </c>
      <c r="F46" s="4">
        <f t="shared" si="3"/>
        <v>0.64436782771855849</v>
      </c>
      <c r="I46" s="5">
        <f t="shared" si="2"/>
        <v>9.0191551489542832E-2</v>
      </c>
      <c r="J46" s="4">
        <f t="shared" si="2"/>
        <v>0.64436782771855849</v>
      </c>
    </row>
    <row r="47" spans="4:10" x14ac:dyDescent="0.3">
      <c r="D47" t="s">
        <v>25</v>
      </c>
      <c r="E47" s="5">
        <f t="shared" si="3"/>
        <v>-0.1923082503274145</v>
      </c>
      <c r="F47" s="4">
        <f t="shared" si="3"/>
        <v>-0.91752283699326931</v>
      </c>
      <c r="I47" s="5">
        <f t="shared" si="2"/>
        <v>0.1923082503274145</v>
      </c>
      <c r="J47" s="4">
        <f t="shared" si="2"/>
        <v>0.91752283699326931</v>
      </c>
    </row>
    <row r="48" spans="4:10" x14ac:dyDescent="0.3">
      <c r="D48" t="s">
        <v>26</v>
      </c>
      <c r="E48" s="5">
        <f t="shared" si="3"/>
        <v>-0.29549537650592583</v>
      </c>
      <c r="F48" s="4">
        <f t="shared" si="3"/>
        <v>-2.3560823789767351</v>
      </c>
      <c r="I48" s="5">
        <f t="shared" si="2"/>
        <v>0.29549537650592583</v>
      </c>
      <c r="J48" s="4">
        <f t="shared" si="2"/>
        <v>2.3560823789767351</v>
      </c>
    </row>
    <row r="49" spans="4:10" x14ac:dyDescent="0.3">
      <c r="D49" t="s">
        <v>27</v>
      </c>
      <c r="E49" s="5">
        <f t="shared" si="3"/>
        <v>-0.2127796600474241</v>
      </c>
      <c r="F49" s="4">
        <f t="shared" si="3"/>
        <v>-1.2770732030442247</v>
      </c>
      <c r="I49" s="5">
        <f t="shared" si="2"/>
        <v>0.2127796600474241</v>
      </c>
      <c r="J49" s="4">
        <f t="shared" si="2"/>
        <v>1.2770732030442247</v>
      </c>
    </row>
    <row r="50" spans="4:10" x14ac:dyDescent="0.3">
      <c r="D50" t="s">
        <v>28</v>
      </c>
      <c r="E50" s="5">
        <f t="shared" si="3"/>
        <v>0.35730578666233548</v>
      </c>
      <c r="F50" s="4">
        <f t="shared" si="3"/>
        <v>-1.7632122051069246</v>
      </c>
      <c r="I50" s="5">
        <f t="shared" si="2"/>
        <v>0.35730578666233548</v>
      </c>
      <c r="J50" s="4">
        <f t="shared" si="2"/>
        <v>1.7632122051069246</v>
      </c>
    </row>
    <row r="51" spans="4:10" x14ac:dyDescent="0.3">
      <c r="D51" t="s">
        <v>29</v>
      </c>
      <c r="E51" s="5">
        <f t="shared" si="3"/>
        <v>-0.42992957204523918</v>
      </c>
      <c r="F51" s="4">
        <f t="shared" si="3"/>
        <v>-1.4588325454718518</v>
      </c>
      <c r="I51" s="5">
        <f t="shared" si="2"/>
        <v>0.42992957204523918</v>
      </c>
      <c r="J51" s="4">
        <f t="shared" si="2"/>
        <v>1.4588325454718518</v>
      </c>
    </row>
    <row r="52" spans="4:10" x14ac:dyDescent="0.3">
      <c r="D52" t="s">
        <v>30</v>
      </c>
      <c r="E52" s="5">
        <f t="shared" si="3"/>
        <v>-0.12446808790684827</v>
      </c>
      <c r="F52" s="4">
        <f t="shared" si="3"/>
        <v>-0.40487895110225036</v>
      </c>
      <c r="I52" s="5">
        <f t="shared" si="2"/>
        <v>0.12446808790684827</v>
      </c>
      <c r="J52" s="4">
        <f t="shared" si="2"/>
        <v>0.40487895110225036</v>
      </c>
    </row>
    <row r="53" spans="4:10" x14ac:dyDescent="0.3">
      <c r="D53" t="s">
        <v>31</v>
      </c>
      <c r="E53" s="5">
        <f>E28-B28</f>
        <v>-9.0488247905405217E-2</v>
      </c>
      <c r="F53" s="4">
        <f>F28-C28</f>
        <v>-3.647644252599398</v>
      </c>
      <c r="I53" s="5">
        <f t="shared" si="2"/>
        <v>9.0488247905405217E-2</v>
      </c>
      <c r="J53" s="4">
        <f t="shared" si="2"/>
        <v>3.647644252599398</v>
      </c>
    </row>
    <row r="54" spans="4:10" x14ac:dyDescent="0.3">
      <c r="D54" t="s">
        <v>32</v>
      </c>
      <c r="E54" s="5">
        <f t="shared" ref="E54:F55" si="4">E29-B29</f>
        <v>-0.40139044570316074</v>
      </c>
      <c r="F54" s="4">
        <f t="shared" si="4"/>
        <v>-0.84190561305659628</v>
      </c>
      <c r="I54" s="5">
        <f t="shared" si="2"/>
        <v>0.40139044570316074</v>
      </c>
      <c r="J54" s="4">
        <f t="shared" si="2"/>
        <v>0.84190561305659628</v>
      </c>
    </row>
    <row r="55" spans="4:10" x14ac:dyDescent="0.3">
      <c r="D55" t="s">
        <v>33</v>
      </c>
      <c r="E55" s="5">
        <f t="shared" si="4"/>
        <v>-0.23640830479312669</v>
      </c>
      <c r="F55" s="4">
        <f t="shared" si="4"/>
        <v>0.26802698412520343</v>
      </c>
      <c r="I55" s="5">
        <f t="shared" si="2"/>
        <v>0.23640830479312669</v>
      </c>
      <c r="J55" s="4">
        <f t="shared" si="2"/>
        <v>0.26802698412520343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-0.13790518943322749</v>
      </c>
      <c r="F57" s="5">
        <f>AVERAGE(F38:F55)</f>
        <v>-1.2205703818719198</v>
      </c>
      <c r="H57" t="s">
        <v>54</v>
      </c>
      <c r="I57" s="5">
        <f>AVERAGE(I37:I55)</f>
        <v>0.2589599056156871</v>
      </c>
      <c r="J57" s="5">
        <f>AVERAGE(J38:J55)</f>
        <v>1.3331253932440279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2.2653997151034306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1.7512593375250134</v>
      </c>
      <c r="J65" s="4">
        <f>ABS((C13-F13)/C13)*100</f>
        <v>62.81757724955154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1.638244563729794</v>
      </c>
      <c r="J66" s="4">
        <f>ABS((C14-F14)/C14)*100</f>
        <v>54.253299102326814</v>
      </c>
    </row>
    <row r="67" spans="4:10" x14ac:dyDescent="0.3">
      <c r="E67" s="5"/>
      <c r="F67" s="5"/>
      <c r="H67" t="s">
        <v>18</v>
      </c>
      <c r="I67" s="4">
        <f t="shared" ref="I67:J82" si="5">ABS((B15-E15)/B15)*100</f>
        <v>0.10515985180791208</v>
      </c>
      <c r="J67" s="4">
        <f t="shared" si="5"/>
        <v>6.5754358068305345</v>
      </c>
    </row>
    <row r="68" spans="4:10" x14ac:dyDescent="0.3">
      <c r="E68" s="5"/>
      <c r="F68" s="5"/>
      <c r="H68" t="s">
        <v>20</v>
      </c>
      <c r="I68" s="4">
        <f t="shared" si="5"/>
        <v>2.2177253319342705</v>
      </c>
      <c r="J68" s="4">
        <f t="shared" si="5"/>
        <v>14.411782169843242</v>
      </c>
    </row>
    <row r="69" spans="4:10" x14ac:dyDescent="0.3">
      <c r="E69" s="5"/>
      <c r="F69" s="5"/>
      <c r="H69" t="s">
        <v>19</v>
      </c>
      <c r="I69" s="4">
        <f t="shared" si="5"/>
        <v>1.48616285148373</v>
      </c>
      <c r="J69" s="4">
        <f t="shared" si="5"/>
        <v>1.0817235538194734</v>
      </c>
    </row>
    <row r="70" spans="4:10" x14ac:dyDescent="0.3">
      <c r="E70" s="5"/>
      <c r="F70" s="5"/>
      <c r="H70" t="s">
        <v>21</v>
      </c>
      <c r="I70" s="4">
        <f t="shared" si="5"/>
        <v>0.56648885560584383</v>
      </c>
      <c r="J70" s="4">
        <f t="shared" si="5"/>
        <v>25.490577111473467</v>
      </c>
    </row>
    <row r="71" spans="4:10" x14ac:dyDescent="0.3">
      <c r="H71" t="s">
        <v>22</v>
      </c>
      <c r="I71" s="4">
        <f t="shared" si="5"/>
        <v>1.3145218506017959</v>
      </c>
      <c r="J71" s="4">
        <f t="shared" si="5"/>
        <v>5.2572287485057601</v>
      </c>
    </row>
    <row r="72" spans="4:10" x14ac:dyDescent="0.3">
      <c r="E72" s="5"/>
      <c r="F72" s="5"/>
      <c r="H72" t="s">
        <v>23</v>
      </c>
      <c r="I72" s="4">
        <f t="shared" si="5"/>
        <v>1.2566350905960624</v>
      </c>
      <c r="J72" s="4">
        <f t="shared" si="5"/>
        <v>14.182914910118457</v>
      </c>
    </row>
    <row r="73" spans="4:10" x14ac:dyDescent="0.3">
      <c r="H73" t="s">
        <v>24</v>
      </c>
      <c r="I73" s="4">
        <f t="shared" si="5"/>
        <v>0.48937358377397089</v>
      </c>
      <c r="J73" s="4">
        <f t="shared" si="5"/>
        <v>9.7631489048266449</v>
      </c>
    </row>
    <row r="74" spans="4:10" x14ac:dyDescent="0.3">
      <c r="H74" t="s">
        <v>25</v>
      </c>
      <c r="I74" s="4">
        <f t="shared" si="5"/>
        <v>1.1292322391509952</v>
      </c>
      <c r="J74" s="4">
        <f t="shared" si="5"/>
        <v>9.1752283699326931</v>
      </c>
    </row>
    <row r="75" spans="4:10" x14ac:dyDescent="0.3">
      <c r="H75" t="s">
        <v>26</v>
      </c>
      <c r="I75" s="4">
        <f t="shared" si="5"/>
        <v>1.9237980241271213</v>
      </c>
      <c r="J75" s="4">
        <f t="shared" si="5"/>
        <v>16.361683187338439</v>
      </c>
    </row>
    <row r="76" spans="4:10" x14ac:dyDescent="0.3">
      <c r="H76" t="s">
        <v>27</v>
      </c>
      <c r="I76" s="4">
        <f t="shared" si="5"/>
        <v>1.3086079953716119</v>
      </c>
      <c r="J76" s="4">
        <f t="shared" si="5"/>
        <v>12.644289139051729</v>
      </c>
    </row>
    <row r="77" spans="4:10" x14ac:dyDescent="0.3">
      <c r="H77" t="s">
        <v>28</v>
      </c>
      <c r="I77" s="4">
        <f t="shared" si="5"/>
        <v>2.5162379342417993</v>
      </c>
      <c r="J77" s="4">
        <f t="shared" si="5"/>
        <v>12.684979892855571</v>
      </c>
    </row>
    <row r="78" spans="4:10" x14ac:dyDescent="0.3">
      <c r="H78" t="s">
        <v>29</v>
      </c>
      <c r="I78" s="4">
        <f t="shared" si="5"/>
        <v>2.4153346744114561</v>
      </c>
      <c r="J78" s="4">
        <f t="shared" si="5"/>
        <v>17.790640798437217</v>
      </c>
    </row>
    <row r="79" spans="4:10" x14ac:dyDescent="0.3">
      <c r="H79" t="s">
        <v>30</v>
      </c>
      <c r="I79" s="4">
        <f t="shared" si="5"/>
        <v>0.69264378356621192</v>
      </c>
      <c r="J79" s="4">
        <f t="shared" si="5"/>
        <v>5.9541022220919171</v>
      </c>
    </row>
    <row r="80" spans="4:10" x14ac:dyDescent="0.3">
      <c r="H80" t="s">
        <v>31</v>
      </c>
      <c r="I80" s="4">
        <f t="shared" si="5"/>
        <v>0.46667482158538021</v>
      </c>
      <c r="J80" s="4">
        <f t="shared" si="5"/>
        <v>41.926945432176993</v>
      </c>
    </row>
    <row r="81" spans="8:10" x14ac:dyDescent="0.3">
      <c r="H81" t="s">
        <v>32</v>
      </c>
      <c r="I81" s="4">
        <f t="shared" si="5"/>
        <v>2.431195915827745</v>
      </c>
      <c r="J81" s="4">
        <f t="shared" si="5"/>
        <v>8.0952462793903486</v>
      </c>
    </row>
    <row r="82" spans="8:10" x14ac:dyDescent="0.3">
      <c r="H82" t="s">
        <v>33</v>
      </c>
      <c r="I82" s="4">
        <f t="shared" si="5"/>
        <v>1.4046839262812045</v>
      </c>
      <c r="J82" s="4">
        <f t="shared" si="5"/>
        <v>2.9133367839696027</v>
      </c>
    </row>
    <row r="84" spans="8:10" x14ac:dyDescent="0.3">
      <c r="H84" t="s">
        <v>77</v>
      </c>
      <c r="I84" s="4">
        <f>AVERAGE(I64:I82)</f>
        <v>1.4410200182487027</v>
      </c>
      <c r="J84" s="4">
        <f>AVERAGE(J65:J82)</f>
        <v>17.854452203474466</v>
      </c>
    </row>
  </sheetData>
  <hyperlinks>
    <hyperlink ref="G1" location="Overview!A1" display="Overview!A1" xr:uid="{C2EA04FC-A7B2-467D-A225-6CB13AD0668B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80DE7-E617-43D0-B7DE-549E4E46791B}">
  <dimension ref="A1:L84"/>
  <sheetViews>
    <sheetView workbookViewId="0">
      <selection activeCell="G1" sqref="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1</v>
      </c>
      <c r="G4" s="7" t="s">
        <v>106</v>
      </c>
      <c r="H4" s="7"/>
    </row>
    <row r="5" spans="1:12" x14ac:dyDescent="0.3">
      <c r="A5" s="8"/>
      <c r="G5" s="9" t="s">
        <v>107</v>
      </c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25.138136465067614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3222.19589</v>
      </c>
      <c r="L12">
        <v>-2961.2027060574501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22.484424510406345</v>
      </c>
      <c r="F13" s="4">
        <f t="shared" si="1"/>
        <v>0.96692607836805056</v>
      </c>
      <c r="H13" t="s">
        <v>35</v>
      </c>
      <c r="I13">
        <v>32</v>
      </c>
      <c r="J13" t="s">
        <v>38</v>
      </c>
      <c r="K13">
        <v>1423.207429</v>
      </c>
      <c r="L13">
        <v>-1169.8460741363799</v>
      </c>
    </row>
    <row r="14" spans="1:12" x14ac:dyDescent="0.3">
      <c r="A14" s="3" t="s">
        <v>93</v>
      </c>
      <c r="B14">
        <v>22.61</v>
      </c>
      <c r="C14">
        <v>3.21</v>
      </c>
      <c r="E14" s="5">
        <f t="shared" si="0"/>
        <v>21.81401952477815</v>
      </c>
      <c r="F14" s="4">
        <f t="shared" si="1"/>
        <v>1.3867860580838161</v>
      </c>
      <c r="H14" t="s">
        <v>94</v>
      </c>
      <c r="I14">
        <v>96</v>
      </c>
      <c r="J14" t="s">
        <v>44</v>
      </c>
      <c r="K14">
        <v>4400.8395559999999</v>
      </c>
      <c r="L14">
        <v>-3509.5228704511401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17.232380714642481</v>
      </c>
      <c r="F15" s="4">
        <f t="shared" si="1"/>
        <v>6.9611373002156469</v>
      </c>
      <c r="H15" t="s">
        <v>34</v>
      </c>
      <c r="I15">
        <v>48</v>
      </c>
      <c r="J15" t="s">
        <v>37</v>
      </c>
      <c r="K15">
        <v>2785.4537799999998</v>
      </c>
      <c r="L15">
        <v>-1754.6595236237499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16.835424555555459</v>
      </c>
      <c r="F16" s="4">
        <f t="shared" si="1"/>
        <v>9.6199831626022121</v>
      </c>
      <c r="H16" t="s">
        <v>39</v>
      </c>
      <c r="I16">
        <v>80</v>
      </c>
      <c r="J16" t="s">
        <v>38</v>
      </c>
      <c r="K16">
        <v>4751.884916</v>
      </c>
      <c r="L16">
        <v>-2924.3515232961699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14.969764917885209</v>
      </c>
      <c r="F17" s="4">
        <f t="shared" si="1"/>
        <v>9.7868685534689117</v>
      </c>
      <c r="H17" t="s">
        <v>40</v>
      </c>
      <c r="I17">
        <v>64</v>
      </c>
      <c r="J17" t="s">
        <v>38</v>
      </c>
      <c r="K17">
        <v>4275.2842380000002</v>
      </c>
      <c r="L17">
        <v>-2339.47715058626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17.534967895062891</v>
      </c>
      <c r="F18" s="4">
        <f t="shared" si="1"/>
        <v>6.7566917769783652</v>
      </c>
      <c r="H18" t="s">
        <v>41</v>
      </c>
      <c r="I18">
        <v>96</v>
      </c>
      <c r="J18" t="s">
        <v>42</v>
      </c>
      <c r="K18">
        <v>5474.7747799999997</v>
      </c>
      <c r="L18">
        <v>-3509.3265226898802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14.805850402482115</v>
      </c>
      <c r="F19" s="4">
        <f t="shared" si="1"/>
        <v>10.891463138609959</v>
      </c>
      <c r="H19" t="s">
        <v>40</v>
      </c>
      <c r="I19">
        <v>36</v>
      </c>
      <c r="J19" t="s">
        <v>37</v>
      </c>
      <c r="K19">
        <v>2431.471278</v>
      </c>
      <c r="L19">
        <v>-1315.9407513610699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12.936036527819446</v>
      </c>
      <c r="F20" s="4">
        <f t="shared" si="1"/>
        <v>12.266508137616569</v>
      </c>
      <c r="H20" t="s">
        <v>40</v>
      </c>
      <c r="I20">
        <v>192</v>
      </c>
      <c r="J20" t="s">
        <v>43</v>
      </c>
      <c r="K20">
        <v>14842.258646</v>
      </c>
      <c r="L20">
        <v>-7018.25011834007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17.679008405515486</v>
      </c>
      <c r="F21" s="4">
        <f t="shared" si="1"/>
        <v>7.391849381191518</v>
      </c>
      <c r="H21" t="s">
        <v>34</v>
      </c>
      <c r="I21">
        <v>72</v>
      </c>
      <c r="J21" t="s">
        <v>42</v>
      </c>
      <c r="K21">
        <v>4072.6266059999998</v>
      </c>
      <c r="L21">
        <v>-2631.9774738661199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16.37310663735688</v>
      </c>
      <c r="F22" s="4">
        <f t="shared" si="1"/>
        <v>9.3401386644832503</v>
      </c>
      <c r="H22" t="s">
        <v>34</v>
      </c>
      <c r="I22">
        <v>64</v>
      </c>
      <c r="J22" t="s">
        <v>44</v>
      </c>
      <c r="K22">
        <v>3908.8489079999999</v>
      </c>
      <c r="L22">
        <v>-2339.4880402142699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14.643568507885051</v>
      </c>
      <c r="F23" s="4">
        <f t="shared" si="1"/>
        <v>12.17826984076993</v>
      </c>
      <c r="H23" t="s">
        <v>40</v>
      </c>
      <c r="I23">
        <v>64</v>
      </c>
      <c r="J23" t="s">
        <v>38</v>
      </c>
      <c r="K23">
        <v>4370.5193829999998</v>
      </c>
      <c r="L23">
        <v>-2339.4188570377801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15.641574212621908</v>
      </c>
      <c r="F24" s="4">
        <f t="shared" si="1"/>
        <v>8.9813828493095951</v>
      </c>
      <c r="H24" t="s">
        <v>45</v>
      </c>
      <c r="I24">
        <v>128</v>
      </c>
      <c r="J24" t="s">
        <v>42</v>
      </c>
      <c r="K24">
        <v>8183.3195470000001</v>
      </c>
      <c r="L24">
        <v>-4678.9935707172799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14.178711168691265</v>
      </c>
      <c r="F25" s="4">
        <f t="shared" si="1"/>
        <v>12.575660781779659</v>
      </c>
      <c r="H25" t="s">
        <v>40</v>
      </c>
      <c r="I25">
        <v>34</v>
      </c>
      <c r="J25" t="s">
        <v>37</v>
      </c>
      <c r="K25">
        <v>2397.9612529999999</v>
      </c>
      <c r="L25">
        <v>-1242.8111216217101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16.904356377008636</v>
      </c>
      <c r="F26" s="4">
        <f t="shared" si="1"/>
        <v>6.9672470418387773</v>
      </c>
      <c r="H26" t="s">
        <v>40</v>
      </c>
      <c r="I26">
        <v>96</v>
      </c>
      <c r="J26" t="s">
        <v>38</v>
      </c>
      <c r="K26">
        <v>5679.0094730000001</v>
      </c>
      <c r="L26">
        <v>-3509.3188238480302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17.299566629511446</v>
      </c>
      <c r="F27" s="4">
        <f t="shared" si="1"/>
        <v>6.4500152204201751</v>
      </c>
      <c r="H27" t="s">
        <v>40</v>
      </c>
      <c r="I27">
        <v>96</v>
      </c>
      <c r="J27" t="s">
        <v>44</v>
      </c>
      <c r="K27">
        <v>5549.2719589999997</v>
      </c>
      <c r="L27">
        <v>-3509.3377361559001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18.545023304179097</v>
      </c>
      <c r="F28" s="4">
        <f t="shared" si="1"/>
        <v>4.9777133731377861</v>
      </c>
      <c r="H28" t="s">
        <v>41</v>
      </c>
      <c r="I28">
        <v>168</v>
      </c>
      <c r="J28" t="s">
        <v>44</v>
      </c>
      <c r="K28">
        <v>9059.0341810000009</v>
      </c>
      <c r="L28">
        <v>-6141.4352476643498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15.685676202068896</v>
      </c>
      <c r="F29" s="4">
        <f t="shared" si="1"/>
        <v>9.93235500655714</v>
      </c>
      <c r="H29" t="s">
        <v>40</v>
      </c>
      <c r="I29">
        <v>72</v>
      </c>
      <c r="J29" t="s">
        <v>37</v>
      </c>
      <c r="K29">
        <v>4590.1750789999996</v>
      </c>
      <c r="L29">
        <v>-2631.9078046831601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16.134377522851786</v>
      </c>
      <c r="F30" s="4">
        <f t="shared" si="1"/>
        <v>9.7706621249142671</v>
      </c>
      <c r="H30" t="s">
        <v>40</v>
      </c>
      <c r="I30">
        <v>64</v>
      </c>
      <c r="J30" t="s">
        <v>44</v>
      </c>
      <c r="K30">
        <v>3966.6854149999999</v>
      </c>
      <c r="L30">
        <v>-2339.4775456392499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-1.3818635349323856</v>
      </c>
      <c r="F37" s="5"/>
      <c r="I37" s="5">
        <f t="shared" ref="I37:J55" si="2">ABS(E37)</f>
        <v>1.3818635349323856</v>
      </c>
      <c r="J37" s="5"/>
    </row>
    <row r="38" spans="4:10" x14ac:dyDescent="0.3">
      <c r="D38" s="3" t="s">
        <v>11</v>
      </c>
      <c r="E38" s="5">
        <f>E13-B13</f>
        <v>-0.88557548959365562</v>
      </c>
      <c r="F38" s="4">
        <f>F13-C13</f>
        <v>-1.8330739216319492</v>
      </c>
      <c r="I38" s="5">
        <f t="shared" si="2"/>
        <v>0.88557548959365562</v>
      </c>
      <c r="J38" s="4">
        <f t="shared" si="2"/>
        <v>1.8330739216319492</v>
      </c>
    </row>
    <row r="39" spans="4:10" x14ac:dyDescent="0.3">
      <c r="D39" s="3" t="s">
        <v>93</v>
      </c>
      <c r="E39" s="5">
        <f>E14-B14</f>
        <v>-0.79598047522184956</v>
      </c>
      <c r="F39" s="4">
        <f>F14-C14</f>
        <v>-1.8232139419161839</v>
      </c>
      <c r="I39" s="5">
        <f t="shared" si="2"/>
        <v>0.79598047522184956</v>
      </c>
      <c r="J39" s="4">
        <f t="shared" si="2"/>
        <v>1.8232139419161839</v>
      </c>
    </row>
    <row r="40" spans="4:10" x14ac:dyDescent="0.3">
      <c r="D40" t="s">
        <v>18</v>
      </c>
      <c r="E40" s="5">
        <f t="shared" ref="E40:F52" si="3">E15-B15</f>
        <v>-0.56761928535751949</v>
      </c>
      <c r="F40" s="4">
        <f t="shared" si="3"/>
        <v>-0.23886269978435326</v>
      </c>
      <c r="I40" s="5">
        <f t="shared" si="2"/>
        <v>0.56761928535751949</v>
      </c>
      <c r="J40" s="4">
        <f t="shared" si="2"/>
        <v>0.23886269978435326</v>
      </c>
    </row>
    <row r="41" spans="4:10" x14ac:dyDescent="0.3">
      <c r="D41" t="s">
        <v>20</v>
      </c>
      <c r="E41" s="5">
        <f t="shared" si="3"/>
        <v>-0.45457544444454001</v>
      </c>
      <c r="F41" s="4">
        <f t="shared" si="3"/>
        <v>-1.2800168373977883</v>
      </c>
      <c r="I41" s="5">
        <f t="shared" si="2"/>
        <v>0.45457544444454001</v>
      </c>
      <c r="J41" s="4">
        <f t="shared" si="2"/>
        <v>1.2800168373977883</v>
      </c>
    </row>
    <row r="42" spans="4:10" x14ac:dyDescent="0.3">
      <c r="D42" t="s">
        <v>19</v>
      </c>
      <c r="E42" s="5">
        <f t="shared" si="3"/>
        <v>-0.6302350821147904</v>
      </c>
      <c r="F42" s="4">
        <f t="shared" si="3"/>
        <v>0.486868553468911</v>
      </c>
      <c r="I42" s="5">
        <f t="shared" si="2"/>
        <v>0.6302350821147904</v>
      </c>
      <c r="J42" s="4">
        <f t="shared" si="2"/>
        <v>0.486868553468911</v>
      </c>
    </row>
    <row r="43" spans="4:10" x14ac:dyDescent="0.3">
      <c r="D43" t="s">
        <v>21</v>
      </c>
      <c r="E43" s="5">
        <f t="shared" si="3"/>
        <v>-0.74503210493710981</v>
      </c>
      <c r="F43" s="4">
        <f t="shared" si="3"/>
        <v>-2.0433082230216355</v>
      </c>
      <c r="I43" s="5">
        <f t="shared" si="2"/>
        <v>0.74503210493710981</v>
      </c>
      <c r="J43" s="4">
        <f t="shared" si="2"/>
        <v>2.0433082230216355</v>
      </c>
    </row>
    <row r="44" spans="4:10" x14ac:dyDescent="0.3">
      <c r="D44" t="s">
        <v>22</v>
      </c>
      <c r="E44" s="5">
        <f t="shared" si="3"/>
        <v>-0.59414959751788565</v>
      </c>
      <c r="F44" s="4">
        <f t="shared" si="3"/>
        <v>-0.50853686139004139</v>
      </c>
      <c r="I44" s="5">
        <f t="shared" si="2"/>
        <v>0.59414959751788565</v>
      </c>
      <c r="J44" s="4">
        <f t="shared" si="2"/>
        <v>0.50853686139004139</v>
      </c>
    </row>
    <row r="45" spans="4:10" x14ac:dyDescent="0.3">
      <c r="D45" t="s">
        <v>23</v>
      </c>
      <c r="E45" s="5">
        <f t="shared" si="3"/>
        <v>-0.51396347218055283</v>
      </c>
      <c r="F45" s="4">
        <f t="shared" si="3"/>
        <v>-1.3334918623834309</v>
      </c>
      <c r="I45" s="5">
        <f t="shared" si="2"/>
        <v>0.51396347218055283</v>
      </c>
      <c r="J45" s="4">
        <f t="shared" si="2"/>
        <v>1.3334918623834309</v>
      </c>
    </row>
    <row r="46" spans="4:10" x14ac:dyDescent="0.3">
      <c r="D46" t="s">
        <v>24</v>
      </c>
      <c r="E46" s="5">
        <f t="shared" si="3"/>
        <v>-0.75099159448451402</v>
      </c>
      <c r="F46" s="4">
        <f t="shared" si="3"/>
        <v>0.79184938119151838</v>
      </c>
      <c r="I46" s="5">
        <f t="shared" si="2"/>
        <v>0.75099159448451402</v>
      </c>
      <c r="J46" s="4">
        <f t="shared" si="2"/>
        <v>0.79184938119151838</v>
      </c>
    </row>
    <row r="47" spans="4:10" x14ac:dyDescent="0.3">
      <c r="D47" t="s">
        <v>25</v>
      </c>
      <c r="E47" s="5">
        <f t="shared" si="3"/>
        <v>-0.65689336264312104</v>
      </c>
      <c r="F47" s="4">
        <f t="shared" si="3"/>
        <v>-0.65986133551674975</v>
      </c>
      <c r="I47" s="5">
        <f t="shared" si="2"/>
        <v>0.65689336264312104</v>
      </c>
      <c r="J47" s="4">
        <f t="shared" si="2"/>
        <v>0.65986133551674975</v>
      </c>
    </row>
    <row r="48" spans="4:10" x14ac:dyDescent="0.3">
      <c r="D48" t="s">
        <v>26</v>
      </c>
      <c r="E48" s="5">
        <f t="shared" si="3"/>
        <v>-0.71643149211494794</v>
      </c>
      <c r="F48" s="4">
        <f t="shared" si="3"/>
        <v>-2.22173015923007</v>
      </c>
      <c r="I48" s="5">
        <f t="shared" si="2"/>
        <v>0.71643149211494794</v>
      </c>
      <c r="J48" s="4">
        <f t="shared" si="2"/>
        <v>2.22173015923007</v>
      </c>
    </row>
    <row r="49" spans="4:10" x14ac:dyDescent="0.3">
      <c r="D49" t="s">
        <v>27</v>
      </c>
      <c r="E49" s="5">
        <f t="shared" si="3"/>
        <v>-0.61842578737809362</v>
      </c>
      <c r="F49" s="4">
        <f t="shared" si="3"/>
        <v>-1.1186171506904046</v>
      </c>
      <c r="I49" s="5">
        <f t="shared" si="2"/>
        <v>0.61842578737809362</v>
      </c>
      <c r="J49" s="4">
        <f t="shared" si="2"/>
        <v>1.1186171506904046</v>
      </c>
    </row>
    <row r="50" spans="4:10" x14ac:dyDescent="0.3">
      <c r="D50" t="s">
        <v>28</v>
      </c>
      <c r="E50" s="5">
        <f t="shared" si="3"/>
        <v>-2.1288831308734046E-2</v>
      </c>
      <c r="F50" s="4">
        <f t="shared" si="3"/>
        <v>-1.3243392182203415</v>
      </c>
      <c r="I50" s="5">
        <f t="shared" si="2"/>
        <v>2.1288831308734046E-2</v>
      </c>
      <c r="J50" s="4">
        <f t="shared" si="2"/>
        <v>1.3243392182203415</v>
      </c>
    </row>
    <row r="51" spans="4:10" x14ac:dyDescent="0.3">
      <c r="D51" t="s">
        <v>29</v>
      </c>
      <c r="E51" s="5">
        <f t="shared" si="3"/>
        <v>-0.89564362299136491</v>
      </c>
      <c r="F51" s="4">
        <f t="shared" si="3"/>
        <v>-1.232752958161222</v>
      </c>
      <c r="I51" s="5">
        <f t="shared" si="2"/>
        <v>0.89564362299136491</v>
      </c>
      <c r="J51" s="4">
        <f t="shared" si="2"/>
        <v>1.232752958161222</v>
      </c>
    </row>
    <row r="52" spans="4:10" x14ac:dyDescent="0.3">
      <c r="D52" t="s">
        <v>30</v>
      </c>
      <c r="E52" s="5">
        <f t="shared" si="3"/>
        <v>-0.67043337048855278</v>
      </c>
      <c r="F52" s="4">
        <f t="shared" si="3"/>
        <v>-0.34998477957982477</v>
      </c>
      <c r="I52" s="5">
        <f t="shared" si="2"/>
        <v>0.67043337048855278</v>
      </c>
      <c r="J52" s="4">
        <f t="shared" si="2"/>
        <v>0.34998477957982477</v>
      </c>
    </row>
    <row r="53" spans="4:10" x14ac:dyDescent="0.3">
      <c r="D53" t="s">
        <v>31</v>
      </c>
      <c r="E53" s="5">
        <f>E28-B28</f>
        <v>-0.84497669582090396</v>
      </c>
      <c r="F53" s="4">
        <f>F28-C28</f>
        <v>-3.7222866268622132</v>
      </c>
      <c r="I53" s="5">
        <f t="shared" si="2"/>
        <v>0.84497669582090396</v>
      </c>
      <c r="J53" s="4">
        <f t="shared" si="2"/>
        <v>3.7222866268622132</v>
      </c>
    </row>
    <row r="54" spans="4:10" x14ac:dyDescent="0.3">
      <c r="D54" t="s">
        <v>32</v>
      </c>
      <c r="E54" s="5">
        <f t="shared" ref="E54:F55" si="4">E29-B29</f>
        <v>-0.82432379793110577</v>
      </c>
      <c r="F54" s="4">
        <f t="shared" si="4"/>
        <v>-0.46764499344286037</v>
      </c>
      <c r="I54" s="5">
        <f t="shared" si="2"/>
        <v>0.82432379793110577</v>
      </c>
      <c r="J54" s="4">
        <f t="shared" si="2"/>
        <v>0.46764499344286037</v>
      </c>
    </row>
    <row r="55" spans="4:10" x14ac:dyDescent="0.3">
      <c r="D55" t="s">
        <v>33</v>
      </c>
      <c r="E55" s="5">
        <f t="shared" si="4"/>
        <v>-0.69562247714821268</v>
      </c>
      <c r="F55" s="4">
        <f t="shared" si="4"/>
        <v>0.57066212491426782</v>
      </c>
      <c r="I55" s="5">
        <f t="shared" si="2"/>
        <v>0.69562247714821268</v>
      </c>
      <c r="J55" s="4">
        <f t="shared" si="2"/>
        <v>0.57066212491426782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-0.69810660624262311</v>
      </c>
      <c r="F57" s="5">
        <f>AVERAGE(F38:F55)</f>
        <v>-1.0171300838696873</v>
      </c>
      <c r="H57" t="s">
        <v>54</v>
      </c>
      <c r="I57" s="5">
        <f>AVERAGE(I37:I55)</f>
        <v>0.69810660624262311</v>
      </c>
      <c r="J57" s="5">
        <f>AVERAGE(J38:J55)</f>
        <v>1.2226167571557649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5.2106468134705342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3.7893688044230016</v>
      </c>
      <c r="J65" s="4">
        <f>ABS((C13-F13)/C13)*100</f>
        <v>65.466925772569624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3.5204797665716479</v>
      </c>
      <c r="J66" s="4">
        <f>ABS((C14-F14)/C14)*100</f>
        <v>56.797942115768976</v>
      </c>
    </row>
    <row r="67" spans="4:10" x14ac:dyDescent="0.3">
      <c r="E67" s="5"/>
      <c r="F67" s="5"/>
      <c r="H67" t="s">
        <v>18</v>
      </c>
      <c r="I67" s="4">
        <f t="shared" ref="I67:J82" si="5">ABS((B15-E15)/B15)*100</f>
        <v>3.1888723896489855</v>
      </c>
      <c r="J67" s="4">
        <f t="shared" si="5"/>
        <v>3.3175374970049063</v>
      </c>
    </row>
    <row r="68" spans="4:10" x14ac:dyDescent="0.3">
      <c r="E68" s="5"/>
      <c r="F68" s="5"/>
      <c r="H68" t="s">
        <v>20</v>
      </c>
      <c r="I68" s="4">
        <f t="shared" si="5"/>
        <v>2.6291234496503182</v>
      </c>
      <c r="J68" s="4">
        <f t="shared" si="5"/>
        <v>11.743273737594388</v>
      </c>
    </row>
    <row r="69" spans="4:10" x14ac:dyDescent="0.3">
      <c r="E69" s="5"/>
      <c r="F69" s="5"/>
      <c r="H69" t="s">
        <v>19</v>
      </c>
      <c r="I69" s="4">
        <f t="shared" si="5"/>
        <v>4.0399684750948097</v>
      </c>
      <c r="J69" s="4">
        <f t="shared" si="5"/>
        <v>5.2351457362248492</v>
      </c>
    </row>
    <row r="70" spans="4:10" x14ac:dyDescent="0.3">
      <c r="E70" s="5"/>
      <c r="F70" s="5"/>
      <c r="H70" t="s">
        <v>21</v>
      </c>
      <c r="I70" s="4">
        <f t="shared" si="5"/>
        <v>4.0756679701154797</v>
      </c>
      <c r="J70" s="4">
        <f t="shared" si="5"/>
        <v>23.219411625245854</v>
      </c>
    </row>
    <row r="71" spans="4:10" x14ac:dyDescent="0.3">
      <c r="H71" t="s">
        <v>22</v>
      </c>
      <c r="I71" s="4">
        <f t="shared" si="5"/>
        <v>3.8581142695966602</v>
      </c>
      <c r="J71" s="4">
        <f t="shared" si="5"/>
        <v>4.4608496613161526</v>
      </c>
    </row>
    <row r="72" spans="4:10" x14ac:dyDescent="0.3">
      <c r="E72" s="5"/>
      <c r="F72" s="5"/>
      <c r="H72" t="s">
        <v>23</v>
      </c>
      <c r="I72" s="4">
        <f t="shared" si="5"/>
        <v>3.8212897559892407</v>
      </c>
      <c r="J72" s="4">
        <f t="shared" si="5"/>
        <v>9.805087223407579</v>
      </c>
    </row>
    <row r="73" spans="4:10" x14ac:dyDescent="0.3">
      <c r="H73" t="s">
        <v>24</v>
      </c>
      <c r="I73" s="4">
        <f t="shared" si="5"/>
        <v>4.0748323086517306</v>
      </c>
      <c r="J73" s="4">
        <f t="shared" si="5"/>
        <v>11.997717896841188</v>
      </c>
    </row>
    <row r="74" spans="4:10" x14ac:dyDescent="0.3">
      <c r="H74" t="s">
        <v>25</v>
      </c>
      <c r="I74" s="4">
        <f t="shared" si="5"/>
        <v>3.8572716538057605</v>
      </c>
      <c r="J74" s="4">
        <f t="shared" si="5"/>
        <v>6.5986133551674975</v>
      </c>
    </row>
    <row r="75" spans="4:10" x14ac:dyDescent="0.3">
      <c r="H75" t="s">
        <v>26</v>
      </c>
      <c r="I75" s="4">
        <f t="shared" si="5"/>
        <v>4.6642675267900255</v>
      </c>
      <c r="J75" s="4">
        <f t="shared" si="5"/>
        <v>15.42868166131993</v>
      </c>
    </row>
    <row r="76" spans="4:10" x14ac:dyDescent="0.3">
      <c r="H76" t="s">
        <v>27</v>
      </c>
      <c r="I76" s="4">
        <f t="shared" si="5"/>
        <v>3.803356625941535</v>
      </c>
      <c r="J76" s="4">
        <f t="shared" si="5"/>
        <v>11.075417333568364</v>
      </c>
    </row>
    <row r="77" spans="4:10" x14ac:dyDescent="0.3">
      <c r="H77" t="s">
        <v>28</v>
      </c>
      <c r="I77" s="4">
        <f t="shared" si="5"/>
        <v>0.14992134724460596</v>
      </c>
      <c r="J77" s="4">
        <f t="shared" si="5"/>
        <v>9.527620274966484</v>
      </c>
    </row>
    <row r="78" spans="4:10" x14ac:dyDescent="0.3">
      <c r="H78" t="s">
        <v>29</v>
      </c>
      <c r="I78" s="4">
        <f t="shared" si="5"/>
        <v>5.0317057471424995</v>
      </c>
      <c r="J78" s="4">
        <f t="shared" si="5"/>
        <v>15.033572660502708</v>
      </c>
    </row>
    <row r="79" spans="4:10" x14ac:dyDescent="0.3">
      <c r="H79" t="s">
        <v>30</v>
      </c>
      <c r="I79" s="4">
        <f t="shared" si="5"/>
        <v>3.7308479159073613</v>
      </c>
      <c r="J79" s="4">
        <f t="shared" si="5"/>
        <v>5.1468349938209528</v>
      </c>
    </row>
    <row r="80" spans="4:10" x14ac:dyDescent="0.3">
      <c r="H80" t="s">
        <v>31</v>
      </c>
      <c r="I80" s="4">
        <f t="shared" si="5"/>
        <v>4.3577962651929028</v>
      </c>
      <c r="J80" s="4">
        <f t="shared" si="5"/>
        <v>42.784903757036936</v>
      </c>
    </row>
    <row r="81" spans="8:10" x14ac:dyDescent="0.3">
      <c r="H81" t="s">
        <v>32</v>
      </c>
      <c r="I81" s="4">
        <f t="shared" si="5"/>
        <v>4.9928758202974297</v>
      </c>
      <c r="J81" s="4">
        <f t="shared" si="5"/>
        <v>4.4965864754121192</v>
      </c>
    </row>
    <row r="82" spans="8:10" x14ac:dyDescent="0.3">
      <c r="H82" t="s">
        <v>33</v>
      </c>
      <c r="I82" s="4">
        <f t="shared" si="5"/>
        <v>4.1332292165669209</v>
      </c>
      <c r="J82" s="4">
        <f t="shared" si="5"/>
        <v>6.2028491838507378</v>
      </c>
    </row>
    <row r="84" spans="8:10" x14ac:dyDescent="0.3">
      <c r="H84" t="s">
        <v>77</v>
      </c>
      <c r="I84" s="4">
        <f>AVERAGE(I64:I82)</f>
        <v>3.838401901163234</v>
      </c>
      <c r="J84" s="4">
        <f>AVERAGE(J65:J82)</f>
        <v>17.129942831201067</v>
      </c>
    </row>
  </sheetData>
  <hyperlinks>
    <hyperlink ref="G1" location="Overview!A1" display="Overview!A1" xr:uid="{1BB0C1F9-8F88-4754-87F5-DAED4836FC5B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EE44D-8709-446D-91C0-752B89207306}">
  <dimension ref="A1:L84"/>
  <sheetViews>
    <sheetView workbookViewId="0">
      <selection activeCell="G1" sqref="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1</v>
      </c>
      <c r="G4" s="7" t="s">
        <v>100</v>
      </c>
      <c r="H4" s="7"/>
    </row>
    <row r="5" spans="1:12" x14ac:dyDescent="0.3">
      <c r="A5" s="8"/>
      <c r="G5" s="9" t="s">
        <v>141</v>
      </c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26.704600624384618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3033.185223</v>
      </c>
      <c r="L12">
        <v>-2926.4089441060501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24.375644990516445</v>
      </c>
      <c r="F13" s="4">
        <f t="shared" si="1"/>
        <v>3.9100415064196654</v>
      </c>
      <c r="H13" t="s">
        <v>35</v>
      </c>
      <c r="I13">
        <v>32</v>
      </c>
      <c r="J13" t="s">
        <v>38</v>
      </c>
      <c r="K13">
        <v>1312.7857750000001</v>
      </c>
      <c r="L13">
        <v>-1156.06451924971</v>
      </c>
    </row>
    <row r="14" spans="1:12" x14ac:dyDescent="0.3">
      <c r="A14" s="3" t="s">
        <v>93</v>
      </c>
      <c r="B14">
        <v>22.61</v>
      </c>
      <c r="C14">
        <v>3.21</v>
      </c>
      <c r="E14" s="5">
        <f t="shared" si="0"/>
        <v>23.269921247414032</v>
      </c>
      <c r="F14" s="4">
        <f t="shared" si="1"/>
        <v>5.1121680226226056</v>
      </c>
      <c r="H14" t="s">
        <v>94</v>
      </c>
      <c r="I14">
        <v>96</v>
      </c>
      <c r="J14" t="s">
        <v>44</v>
      </c>
      <c r="K14">
        <v>4125.4974169999996</v>
      </c>
      <c r="L14">
        <v>-3468.1496026291402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18.091145702194119</v>
      </c>
      <c r="F15" s="4">
        <f t="shared" si="1"/>
        <v>10.376360650433746</v>
      </c>
      <c r="H15" t="s">
        <v>34</v>
      </c>
      <c r="I15">
        <v>48</v>
      </c>
      <c r="J15" t="s">
        <v>37</v>
      </c>
      <c r="K15">
        <v>2653.2316300000002</v>
      </c>
      <c r="L15">
        <v>-1733.9785601055601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17.976392131371572</v>
      </c>
      <c r="F16" s="4">
        <f t="shared" si="1"/>
        <v>13.325806633034258</v>
      </c>
      <c r="H16" t="s">
        <v>39</v>
      </c>
      <c r="I16">
        <v>80</v>
      </c>
      <c r="J16" t="s">
        <v>38</v>
      </c>
      <c r="K16">
        <v>4450.2812029999996</v>
      </c>
      <c r="L16">
        <v>-2889.87439606616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15.32148239508658</v>
      </c>
      <c r="F17" s="4">
        <f t="shared" si="1"/>
        <v>13.820458854426329</v>
      </c>
      <c r="H17" t="s">
        <v>40</v>
      </c>
      <c r="I17">
        <v>64</v>
      </c>
      <c r="J17" t="s">
        <v>38</v>
      </c>
      <c r="K17">
        <v>4177.1415029999998</v>
      </c>
      <c r="L17">
        <v>-2311.8874590551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18.417075500978857</v>
      </c>
      <c r="F18" s="4">
        <f t="shared" si="1"/>
        <v>10.389572724296645</v>
      </c>
      <c r="H18" t="s">
        <v>41</v>
      </c>
      <c r="I18">
        <v>96</v>
      </c>
      <c r="J18" t="s">
        <v>42</v>
      </c>
      <c r="K18">
        <v>5212.5539689999996</v>
      </c>
      <c r="L18">
        <v>-3467.9566371186302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14.975968587366754</v>
      </c>
      <c r="F19" s="4">
        <f t="shared" si="1"/>
        <v>15.211007304505918</v>
      </c>
      <c r="H19" t="s">
        <v>40</v>
      </c>
      <c r="I19">
        <v>36</v>
      </c>
      <c r="J19" t="s">
        <v>37</v>
      </c>
      <c r="K19">
        <v>2403.8511960000001</v>
      </c>
      <c r="L19">
        <v>-1300.4176289678801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13.196816954144294</v>
      </c>
      <c r="F20" s="4">
        <f t="shared" si="1"/>
        <v>15.189648498690394</v>
      </c>
      <c r="H20" t="s">
        <v>40</v>
      </c>
      <c r="I20">
        <v>192</v>
      </c>
      <c r="J20" t="s">
        <v>43</v>
      </c>
      <c r="K20">
        <v>14548.962879999999</v>
      </c>
      <c r="L20">
        <v>-6935.5622497755603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18.377057094462739</v>
      </c>
      <c r="F21" s="4">
        <f t="shared" si="1"/>
        <v>11.685712943549307</v>
      </c>
      <c r="H21" t="s">
        <v>34</v>
      </c>
      <c r="I21">
        <v>72</v>
      </c>
      <c r="J21" t="s">
        <v>42</v>
      </c>
      <c r="K21">
        <v>3917.9287319999999</v>
      </c>
      <c r="L21">
        <v>-2600.931933328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16.964480673988465</v>
      </c>
      <c r="F22" s="4">
        <f t="shared" si="1"/>
        <v>12.308380012803751</v>
      </c>
      <c r="H22" t="s">
        <v>34</v>
      </c>
      <c r="I22">
        <v>64</v>
      </c>
      <c r="J22" t="s">
        <v>44</v>
      </c>
      <c r="K22">
        <v>3772.5882230000002</v>
      </c>
      <c r="L22">
        <v>-2311.9243179636101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14.930649552062478</v>
      </c>
      <c r="F23" s="4">
        <f t="shared" si="1"/>
        <v>15.871463811152644</v>
      </c>
      <c r="H23" t="s">
        <v>40</v>
      </c>
      <c r="I23">
        <v>64</v>
      </c>
      <c r="J23" t="s">
        <v>38</v>
      </c>
      <c r="K23">
        <v>4286.4846420000003</v>
      </c>
      <c r="L23">
        <v>-2311.8374631144302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16.093820372292384</v>
      </c>
      <c r="F24" s="4">
        <f t="shared" si="1"/>
        <v>13.168777108387028</v>
      </c>
      <c r="H24" t="s">
        <v>45</v>
      </c>
      <c r="I24">
        <v>128</v>
      </c>
      <c r="J24" t="s">
        <v>42</v>
      </c>
      <c r="K24">
        <v>7953.3632809999999</v>
      </c>
      <c r="L24">
        <v>-4623.8066893078303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14.453750245920997</v>
      </c>
      <c r="F25" s="4">
        <f t="shared" si="1"/>
        <v>15.559498791519987</v>
      </c>
      <c r="H25" t="s">
        <v>40</v>
      </c>
      <c r="I25">
        <v>34</v>
      </c>
      <c r="J25" t="s">
        <v>37</v>
      </c>
      <c r="K25">
        <v>2352.3306699999998</v>
      </c>
      <c r="L25">
        <v>-1228.1676922005799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17.727483629684965</v>
      </c>
      <c r="F26" s="4">
        <f t="shared" si="1"/>
        <v>11.307258155468913</v>
      </c>
      <c r="H26" t="s">
        <v>40</v>
      </c>
      <c r="I26">
        <v>96</v>
      </c>
      <c r="J26" t="s">
        <v>38</v>
      </c>
      <c r="K26">
        <v>5415.320189</v>
      </c>
      <c r="L26">
        <v>-3467.9230824364099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18.020570597344292</v>
      </c>
      <c r="F27" s="4">
        <f t="shared" si="1"/>
        <v>10.490692175277552</v>
      </c>
      <c r="H27" t="s">
        <v>40</v>
      </c>
      <c r="I27">
        <v>96</v>
      </c>
      <c r="J27" t="s">
        <v>44</v>
      </c>
      <c r="K27">
        <v>5327.2452990000002</v>
      </c>
      <c r="L27">
        <v>-3467.9529397394099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19.661624270225111</v>
      </c>
      <c r="F28" s="4">
        <f t="shared" si="1"/>
        <v>8.2449388924020504</v>
      </c>
      <c r="H28" t="s">
        <v>41</v>
      </c>
      <c r="I28">
        <v>168</v>
      </c>
      <c r="J28" t="s">
        <v>44</v>
      </c>
      <c r="K28">
        <v>8544.5636479999994</v>
      </c>
      <c r="L28">
        <v>-6069.0613454098502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15.883158582862846</v>
      </c>
      <c r="F29" s="4">
        <f t="shared" si="1"/>
        <v>14.189659087517406</v>
      </c>
      <c r="H29" t="s">
        <v>40</v>
      </c>
      <c r="I29">
        <v>72</v>
      </c>
      <c r="J29" t="s">
        <v>37</v>
      </c>
      <c r="K29">
        <v>4533.1033889999999</v>
      </c>
      <c r="L29">
        <v>-2600.8632667286101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16.707663949870675</v>
      </c>
      <c r="F30" s="4">
        <f t="shared" si="1"/>
        <v>13.631110729616074</v>
      </c>
      <c r="H30" t="s">
        <v>40</v>
      </c>
      <c r="I30">
        <v>64</v>
      </c>
      <c r="J30" t="s">
        <v>44</v>
      </c>
      <c r="K30">
        <v>3830.5774040000001</v>
      </c>
      <c r="L30">
        <v>-2311.8920746644299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0.18460062438461833</v>
      </c>
      <c r="F37" s="5"/>
      <c r="I37" s="5">
        <f t="shared" ref="I37:J55" si="2">ABS(E37)</f>
        <v>0.18460062438461833</v>
      </c>
      <c r="J37" s="5"/>
    </row>
    <row r="38" spans="4:10" x14ac:dyDescent="0.3">
      <c r="D38" s="3" t="s">
        <v>11</v>
      </c>
      <c r="E38" s="5">
        <f>E13-B13</f>
        <v>1.0056449905164442</v>
      </c>
      <c r="F38" s="4">
        <f>F13-C13</f>
        <v>1.1100415064196656</v>
      </c>
      <c r="I38" s="5">
        <f t="shared" si="2"/>
        <v>1.0056449905164442</v>
      </c>
      <c r="J38" s="4">
        <f t="shared" si="2"/>
        <v>1.1100415064196656</v>
      </c>
    </row>
    <row r="39" spans="4:10" x14ac:dyDescent="0.3">
      <c r="D39" s="3" t="s">
        <v>93</v>
      </c>
      <c r="E39" s="5">
        <f>E14-B14</f>
        <v>0.65992124741403302</v>
      </c>
      <c r="F39" s="4">
        <f>F14-C14</f>
        <v>1.9021680226226056</v>
      </c>
      <c r="I39" s="5">
        <f t="shared" ref="I39" si="3">ABS(E39)</f>
        <v>0.65992124741403302</v>
      </c>
      <c r="J39" s="4">
        <f t="shared" ref="J39" si="4">ABS(F39)</f>
        <v>1.9021680226226056</v>
      </c>
    </row>
    <row r="40" spans="4:10" x14ac:dyDescent="0.3">
      <c r="D40" t="s">
        <v>18</v>
      </c>
      <c r="E40" s="5">
        <f t="shared" ref="E40:F52" si="5">E15-B15</f>
        <v>0.29114570219411817</v>
      </c>
      <c r="F40" s="4">
        <f t="shared" si="5"/>
        <v>3.1763606504337458</v>
      </c>
      <c r="I40" s="5">
        <f t="shared" si="2"/>
        <v>0.29114570219411817</v>
      </c>
      <c r="J40" s="4">
        <f t="shared" si="2"/>
        <v>3.1763606504337458</v>
      </c>
    </row>
    <row r="41" spans="4:10" x14ac:dyDescent="0.3">
      <c r="D41" t="s">
        <v>20</v>
      </c>
      <c r="E41" s="5">
        <f t="shared" si="5"/>
        <v>0.68639213137157284</v>
      </c>
      <c r="F41" s="4">
        <f t="shared" si="5"/>
        <v>2.4258066330342576</v>
      </c>
      <c r="I41" s="5">
        <f t="shared" si="2"/>
        <v>0.68639213137157284</v>
      </c>
      <c r="J41" s="4">
        <f t="shared" si="2"/>
        <v>2.4258066330342576</v>
      </c>
    </row>
    <row r="42" spans="4:10" x14ac:dyDescent="0.3">
      <c r="D42" t="s">
        <v>19</v>
      </c>
      <c r="E42" s="5">
        <f t="shared" si="5"/>
        <v>-0.2785176049134197</v>
      </c>
      <c r="F42" s="4">
        <f t="shared" si="5"/>
        <v>4.5204588544263284</v>
      </c>
      <c r="I42" s="5">
        <f t="shared" si="2"/>
        <v>0.2785176049134197</v>
      </c>
      <c r="J42" s="4">
        <f t="shared" si="2"/>
        <v>4.5204588544263284</v>
      </c>
    </row>
    <row r="43" spans="4:10" x14ac:dyDescent="0.3">
      <c r="D43" t="s">
        <v>21</v>
      </c>
      <c r="E43" s="5">
        <f t="shared" si="5"/>
        <v>0.13707550097885601</v>
      </c>
      <c r="F43" s="4">
        <f t="shared" si="5"/>
        <v>1.5895727242966444</v>
      </c>
      <c r="I43" s="5">
        <f t="shared" si="2"/>
        <v>0.13707550097885601</v>
      </c>
      <c r="J43" s="4">
        <f t="shared" si="2"/>
        <v>1.5895727242966444</v>
      </c>
    </row>
    <row r="44" spans="4:10" x14ac:dyDescent="0.3">
      <c r="D44" t="s">
        <v>22</v>
      </c>
      <c r="E44" s="5">
        <f t="shared" si="5"/>
        <v>-0.42403141263324606</v>
      </c>
      <c r="F44" s="4">
        <f t="shared" si="5"/>
        <v>3.8110073045059174</v>
      </c>
      <c r="I44" s="5">
        <f t="shared" si="2"/>
        <v>0.42403141263324606</v>
      </c>
      <c r="J44" s="4">
        <f t="shared" si="2"/>
        <v>3.8110073045059174</v>
      </c>
    </row>
    <row r="45" spans="4:10" x14ac:dyDescent="0.3">
      <c r="D45" t="s">
        <v>23</v>
      </c>
      <c r="E45" s="5">
        <f t="shared" si="5"/>
        <v>-0.25318304585570495</v>
      </c>
      <c r="F45" s="4">
        <f t="shared" si="5"/>
        <v>1.5896484986903943</v>
      </c>
      <c r="I45" s="5">
        <f t="shared" si="2"/>
        <v>0.25318304585570495</v>
      </c>
      <c r="J45" s="4">
        <f t="shared" si="2"/>
        <v>1.5896484986903943</v>
      </c>
    </row>
    <row r="46" spans="4:10" x14ac:dyDescent="0.3">
      <c r="D46" t="s">
        <v>24</v>
      </c>
      <c r="E46" s="5">
        <f t="shared" si="5"/>
        <v>-5.2942905537260998E-2</v>
      </c>
      <c r="F46" s="4">
        <f t="shared" si="5"/>
        <v>5.0857129435493071</v>
      </c>
      <c r="I46" s="5">
        <f t="shared" si="2"/>
        <v>5.2942905537260998E-2</v>
      </c>
      <c r="J46" s="4">
        <f t="shared" si="2"/>
        <v>5.0857129435493071</v>
      </c>
    </row>
    <row r="47" spans="4:10" x14ac:dyDescent="0.3">
      <c r="D47" t="s">
        <v>25</v>
      </c>
      <c r="E47" s="5">
        <f t="shared" si="5"/>
        <v>-6.5519326011536094E-2</v>
      </c>
      <c r="F47" s="4">
        <f t="shared" si="5"/>
        <v>2.3083800128037506</v>
      </c>
      <c r="I47" s="5">
        <f t="shared" si="2"/>
        <v>6.5519326011536094E-2</v>
      </c>
      <c r="J47" s="4">
        <f t="shared" si="2"/>
        <v>2.3083800128037506</v>
      </c>
    </row>
    <row r="48" spans="4:10" x14ac:dyDescent="0.3">
      <c r="D48" t="s">
        <v>26</v>
      </c>
      <c r="E48" s="5">
        <f t="shared" si="5"/>
        <v>-0.4293504479375212</v>
      </c>
      <c r="F48" s="4">
        <f t="shared" si="5"/>
        <v>1.4714638111526437</v>
      </c>
      <c r="I48" s="5">
        <f t="shared" si="2"/>
        <v>0.4293504479375212</v>
      </c>
      <c r="J48" s="4">
        <f t="shared" si="2"/>
        <v>1.4714638111526437</v>
      </c>
    </row>
    <row r="49" spans="4:10" x14ac:dyDescent="0.3">
      <c r="D49" t="s">
        <v>27</v>
      </c>
      <c r="E49" s="5">
        <f t="shared" si="5"/>
        <v>-0.16617962770761707</v>
      </c>
      <c r="F49" s="4">
        <f t="shared" si="5"/>
        <v>3.0687771083870281</v>
      </c>
      <c r="I49" s="5">
        <f t="shared" si="2"/>
        <v>0.16617962770761707</v>
      </c>
      <c r="J49" s="4">
        <f t="shared" si="2"/>
        <v>3.0687771083870281</v>
      </c>
    </row>
    <row r="50" spans="4:10" x14ac:dyDescent="0.3">
      <c r="D50" t="s">
        <v>28</v>
      </c>
      <c r="E50" s="5">
        <f t="shared" si="5"/>
        <v>0.25375024592099749</v>
      </c>
      <c r="F50" s="4">
        <f t="shared" si="5"/>
        <v>1.6594987915199866</v>
      </c>
      <c r="I50" s="5">
        <f t="shared" si="2"/>
        <v>0.25375024592099749</v>
      </c>
      <c r="J50" s="4">
        <f t="shared" si="2"/>
        <v>1.6594987915199866</v>
      </c>
    </row>
    <row r="51" spans="4:10" x14ac:dyDescent="0.3">
      <c r="D51" t="s">
        <v>29</v>
      </c>
      <c r="E51" s="5">
        <f t="shared" si="5"/>
        <v>-7.2516370315035772E-2</v>
      </c>
      <c r="F51" s="4">
        <f t="shared" si="5"/>
        <v>3.107258155468914</v>
      </c>
      <c r="I51" s="5">
        <f t="shared" si="2"/>
        <v>7.2516370315035772E-2</v>
      </c>
      <c r="J51" s="4">
        <f t="shared" si="2"/>
        <v>3.107258155468914</v>
      </c>
    </row>
    <row r="52" spans="4:10" x14ac:dyDescent="0.3">
      <c r="D52" t="s">
        <v>30</v>
      </c>
      <c r="E52" s="5">
        <f t="shared" si="5"/>
        <v>5.0570597344293589E-2</v>
      </c>
      <c r="F52" s="4">
        <f t="shared" si="5"/>
        <v>3.6906921752775519</v>
      </c>
      <c r="I52" s="5">
        <f t="shared" si="2"/>
        <v>5.0570597344293589E-2</v>
      </c>
      <c r="J52" s="4">
        <f t="shared" si="2"/>
        <v>3.6906921752775519</v>
      </c>
    </row>
    <row r="53" spans="4:10" x14ac:dyDescent="0.3">
      <c r="D53" t="s">
        <v>31</v>
      </c>
      <c r="E53" s="5">
        <f>E28-B28</f>
        <v>0.27162427022511082</v>
      </c>
      <c r="F53" s="4">
        <f>F28-C28</f>
        <v>-0.45506110759794893</v>
      </c>
      <c r="I53" s="5">
        <f t="shared" si="2"/>
        <v>0.27162427022511082</v>
      </c>
      <c r="J53" s="4">
        <f t="shared" si="2"/>
        <v>0.45506110759794893</v>
      </c>
    </row>
    <row r="54" spans="4:10" x14ac:dyDescent="0.3">
      <c r="D54" t="s">
        <v>32</v>
      </c>
      <c r="E54" s="5">
        <f t="shared" ref="E54:F55" si="6">E29-B29</f>
        <v>-0.62684141713715569</v>
      </c>
      <c r="F54" s="4">
        <f t="shared" si="6"/>
        <v>3.7896590875174052</v>
      </c>
      <c r="I54" s="5">
        <f t="shared" si="2"/>
        <v>0.62684141713715569</v>
      </c>
      <c r="J54" s="4">
        <f t="shared" si="2"/>
        <v>3.7896590875174052</v>
      </c>
    </row>
    <row r="55" spans="4:10" x14ac:dyDescent="0.3">
      <c r="D55" t="s">
        <v>33</v>
      </c>
      <c r="E55" s="5">
        <f t="shared" si="6"/>
        <v>-0.12233605012932358</v>
      </c>
      <c r="F55" s="4">
        <f t="shared" si="6"/>
        <v>4.4311107296160746</v>
      </c>
      <c r="I55" s="5">
        <f t="shared" si="2"/>
        <v>0.12233605012932358</v>
      </c>
      <c r="J55" s="4">
        <f t="shared" si="2"/>
        <v>4.4311107296160746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5.5226689588011753E-2</v>
      </c>
      <c r="F57" s="5">
        <f>AVERAGE(F38:F55)</f>
        <v>2.682364216784682</v>
      </c>
      <c r="H57" t="s">
        <v>54</v>
      </c>
      <c r="I57" s="5">
        <f>AVERAGE(I37:I55)</f>
        <v>0.31748123781725607</v>
      </c>
      <c r="J57" s="5">
        <f>AVERAGE(J38:J55)</f>
        <v>2.7329265620733429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0.69608078576402077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4.303145017186325</v>
      </c>
      <c r="J65" s="4">
        <f>ABS((C13-F13)/C13)*100</f>
        <v>39.644339514988062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2.9187140531359268</v>
      </c>
      <c r="J66" s="4">
        <f>ABS((C14-F14)/C14)*100</f>
        <v>59.257570798212015</v>
      </c>
    </row>
    <row r="67" spans="4:10" x14ac:dyDescent="0.3">
      <c r="E67" s="5"/>
      <c r="F67" s="5"/>
      <c r="H67" t="s">
        <v>18</v>
      </c>
      <c r="I67" s="4">
        <f t="shared" ref="I67:J82" si="7">ABS((B15-E15)/B15)*100</f>
        <v>1.6356500123265065</v>
      </c>
      <c r="J67" s="4">
        <f t="shared" si="7"/>
        <v>44.116120144913133</v>
      </c>
    </row>
    <row r="68" spans="4:10" x14ac:dyDescent="0.3">
      <c r="E68" s="5"/>
      <c r="F68" s="5"/>
      <c r="H68" t="s">
        <v>20</v>
      </c>
      <c r="I68" s="4">
        <f t="shared" si="7"/>
        <v>3.9698793023225729</v>
      </c>
      <c r="J68" s="4">
        <f t="shared" si="7"/>
        <v>22.255106725084932</v>
      </c>
    </row>
    <row r="69" spans="4:10" x14ac:dyDescent="0.3">
      <c r="E69" s="5"/>
      <c r="F69" s="5"/>
      <c r="H69" t="s">
        <v>19</v>
      </c>
      <c r="I69" s="4">
        <f t="shared" si="7"/>
        <v>1.7853692622655108</v>
      </c>
      <c r="J69" s="4">
        <f t="shared" si="7"/>
        <v>48.607084456197072</v>
      </c>
    </row>
    <row r="70" spans="4:10" x14ac:dyDescent="0.3">
      <c r="E70" s="5"/>
      <c r="F70" s="5"/>
      <c r="H70" t="s">
        <v>21</v>
      </c>
      <c r="I70" s="4">
        <f t="shared" si="7"/>
        <v>0.74986597909658648</v>
      </c>
      <c r="J70" s="4">
        <f t="shared" si="7"/>
        <v>18.063326412461866</v>
      </c>
    </row>
    <row r="71" spans="4:10" x14ac:dyDescent="0.3">
      <c r="H71" t="s">
        <v>22</v>
      </c>
      <c r="I71" s="4">
        <f t="shared" si="7"/>
        <v>2.7534507313847145</v>
      </c>
      <c r="J71" s="4">
        <f t="shared" si="7"/>
        <v>33.42988863601682</v>
      </c>
    </row>
    <row r="72" spans="4:10" x14ac:dyDescent="0.3">
      <c r="E72" s="5"/>
      <c r="F72" s="5"/>
      <c r="H72" t="s">
        <v>23</v>
      </c>
      <c r="I72" s="4">
        <f t="shared" si="7"/>
        <v>1.8824018279234571</v>
      </c>
      <c r="J72" s="4">
        <f t="shared" si="7"/>
        <v>11.688591902135252</v>
      </c>
    </row>
    <row r="73" spans="4:10" x14ac:dyDescent="0.3">
      <c r="H73" t="s">
        <v>24</v>
      </c>
      <c r="I73" s="4">
        <f t="shared" si="7"/>
        <v>0.28726481572035267</v>
      </c>
      <c r="J73" s="4">
        <f t="shared" si="7"/>
        <v>77.056256720444054</v>
      </c>
    </row>
    <row r="74" spans="4:10" x14ac:dyDescent="0.3">
      <c r="H74" t="s">
        <v>25</v>
      </c>
      <c r="I74" s="4">
        <f t="shared" si="7"/>
        <v>0.38472886677355311</v>
      </c>
      <c r="J74" s="4">
        <f t="shared" si="7"/>
        <v>23.083800128037506</v>
      </c>
    </row>
    <row r="75" spans="4:10" x14ac:dyDescent="0.3">
      <c r="H75" t="s">
        <v>26</v>
      </c>
      <c r="I75" s="4">
        <f t="shared" si="7"/>
        <v>2.7952503120932373</v>
      </c>
      <c r="J75" s="4">
        <f t="shared" si="7"/>
        <v>10.218498688560025</v>
      </c>
    </row>
    <row r="76" spans="4:10" x14ac:dyDescent="0.3">
      <c r="H76" t="s">
        <v>27</v>
      </c>
      <c r="I76" s="4">
        <f t="shared" si="7"/>
        <v>1.0220149305511506</v>
      </c>
      <c r="J76" s="4">
        <f t="shared" si="7"/>
        <v>30.3839317662082</v>
      </c>
    </row>
    <row r="77" spans="4:10" x14ac:dyDescent="0.3">
      <c r="H77" t="s">
        <v>28</v>
      </c>
      <c r="I77" s="4">
        <f t="shared" si="7"/>
        <v>1.7869735628239261</v>
      </c>
      <c r="J77" s="4">
        <f t="shared" si="7"/>
        <v>11.938840226762492</v>
      </c>
    </row>
    <row r="78" spans="4:10" x14ac:dyDescent="0.3">
      <c r="H78" t="s">
        <v>29</v>
      </c>
      <c r="I78" s="4">
        <f t="shared" si="7"/>
        <v>0.40739533884851553</v>
      </c>
      <c r="J78" s="4">
        <f t="shared" si="7"/>
        <v>37.893392139864808</v>
      </c>
    </row>
    <row r="79" spans="4:10" x14ac:dyDescent="0.3">
      <c r="H79" t="s">
        <v>30</v>
      </c>
      <c r="I79" s="4">
        <f t="shared" si="7"/>
        <v>0.28141679100886807</v>
      </c>
      <c r="J79" s="4">
        <f t="shared" si="7"/>
        <v>54.274884930552233</v>
      </c>
    </row>
    <row r="80" spans="4:10" x14ac:dyDescent="0.3">
      <c r="H80" t="s">
        <v>31</v>
      </c>
      <c r="I80" s="4">
        <f t="shared" si="7"/>
        <v>1.4008471904337845</v>
      </c>
      <c r="J80" s="4">
        <f t="shared" si="7"/>
        <v>5.2305874436545858</v>
      </c>
    </row>
    <row r="81" spans="8:10" x14ac:dyDescent="0.3">
      <c r="H81" t="s">
        <v>32</v>
      </c>
      <c r="I81" s="4">
        <f t="shared" si="7"/>
        <v>3.7967378385048796</v>
      </c>
      <c r="J81" s="4">
        <f t="shared" si="7"/>
        <v>36.439029687667357</v>
      </c>
    </row>
    <row r="82" spans="8:10" x14ac:dyDescent="0.3">
      <c r="H82" t="s">
        <v>33</v>
      </c>
      <c r="I82" s="4">
        <f t="shared" si="7"/>
        <v>0.72689275180822099</v>
      </c>
      <c r="J82" s="4">
        <f t="shared" si="7"/>
        <v>48.164247061044293</v>
      </c>
    </row>
    <row r="84" spans="8:10" x14ac:dyDescent="0.3">
      <c r="H84" t="s">
        <v>77</v>
      </c>
      <c r="I84" s="4">
        <f>AVERAGE(I64:I82)</f>
        <v>1.7675831247353742</v>
      </c>
      <c r="J84" s="4">
        <f>AVERAGE(J65:J82)</f>
        <v>33.985860965711375</v>
      </c>
    </row>
  </sheetData>
  <hyperlinks>
    <hyperlink ref="G1" location="Overview!A1" display="Overview!A1" xr:uid="{32DCD9B1-DA3E-4AEC-81C1-3462839707CE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3F2A5-00F1-48AD-9711-4F9B49110449}">
  <dimension ref="A1:L84"/>
  <sheetViews>
    <sheetView workbookViewId="0">
      <selection activeCell="F1" sqref="F1: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74</v>
      </c>
      <c r="G4" s="7" t="s">
        <v>100</v>
      </c>
      <c r="H4" s="7"/>
    </row>
    <row r="5" spans="1:12" x14ac:dyDescent="0.3">
      <c r="A5" s="8"/>
      <c r="G5" s="9" t="s">
        <v>101</v>
      </c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26.54576026764256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3051.3347210000002</v>
      </c>
      <c r="L12">
        <v>-2927.6114885245602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24.053154488829158</v>
      </c>
      <c r="F13" s="4">
        <f t="shared" si="1"/>
        <v>3.8948539516296723</v>
      </c>
      <c r="H13" t="s">
        <v>35</v>
      </c>
      <c r="I13">
        <v>32</v>
      </c>
      <c r="J13" t="s">
        <v>38</v>
      </c>
      <c r="K13">
        <v>1330.3868319999999</v>
      </c>
      <c r="L13">
        <v>-1156.53978363446</v>
      </c>
    </row>
    <row r="14" spans="1:12" x14ac:dyDescent="0.3">
      <c r="A14" s="3" t="s">
        <v>93</v>
      </c>
      <c r="B14">
        <v>22.61</v>
      </c>
      <c r="C14">
        <v>3.21</v>
      </c>
      <c r="E14" s="5">
        <f t="shared" si="0"/>
        <v>23.054020376264688</v>
      </c>
      <c r="F14" s="4">
        <f t="shared" si="1"/>
        <v>4.7728072186117467</v>
      </c>
      <c r="H14" t="s">
        <v>94</v>
      </c>
      <c r="I14">
        <v>96</v>
      </c>
      <c r="J14" t="s">
        <v>44</v>
      </c>
      <c r="K14">
        <v>4164.1326950000002</v>
      </c>
      <c r="L14">
        <v>-3469.58724900672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18.046980250905268</v>
      </c>
      <c r="F15" s="4">
        <f t="shared" si="1"/>
        <v>9.937698593792577</v>
      </c>
      <c r="H15" t="s">
        <v>34</v>
      </c>
      <c r="I15">
        <v>48</v>
      </c>
      <c r="J15" t="s">
        <v>37</v>
      </c>
      <c r="K15">
        <v>2659.7247480000001</v>
      </c>
      <c r="L15">
        <v>-1734.69919874323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17.681677354481419</v>
      </c>
      <c r="F16" s="4">
        <f t="shared" si="1"/>
        <v>12.461139812983545</v>
      </c>
      <c r="H16" t="s">
        <v>39</v>
      </c>
      <c r="I16">
        <v>80</v>
      </c>
      <c r="J16" t="s">
        <v>38</v>
      </c>
      <c r="K16">
        <v>4524.4576290000005</v>
      </c>
      <c r="L16">
        <v>-2891.0884409945802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15.288061646777162</v>
      </c>
      <c r="F17" s="4">
        <f t="shared" si="1"/>
        <v>12.8136562403421</v>
      </c>
      <c r="H17" t="s">
        <v>40</v>
      </c>
      <c r="I17">
        <v>64</v>
      </c>
      <c r="J17" t="s">
        <v>38</v>
      </c>
      <c r="K17">
        <v>4186.2730199999996</v>
      </c>
      <c r="L17">
        <v>-2312.8621597445699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18.321017521999586</v>
      </c>
      <c r="F18" s="4">
        <f t="shared" si="1"/>
        <v>9.7599509854024582</v>
      </c>
      <c r="H18" t="s">
        <v>41</v>
      </c>
      <c r="I18">
        <v>96</v>
      </c>
      <c r="J18" t="s">
        <v>42</v>
      </c>
      <c r="K18">
        <v>5239.8836410000004</v>
      </c>
      <c r="L18">
        <v>-3469.4048967337098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15.076344024315219</v>
      </c>
      <c r="F19" s="4">
        <f t="shared" si="1"/>
        <v>14.173953271442365</v>
      </c>
      <c r="H19" t="s">
        <v>40</v>
      </c>
      <c r="I19">
        <v>36</v>
      </c>
      <c r="J19" t="s">
        <v>37</v>
      </c>
      <c r="K19">
        <v>2387.8468109999999</v>
      </c>
      <c r="L19">
        <v>-1300.96631290338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13.211766267002304</v>
      </c>
      <c r="F20" s="4">
        <f t="shared" si="1"/>
        <v>14.834974086632956</v>
      </c>
      <c r="H20" t="s">
        <v>40</v>
      </c>
      <c r="I20">
        <v>192</v>
      </c>
      <c r="J20" t="s">
        <v>43</v>
      </c>
      <c r="K20">
        <v>14532.500509</v>
      </c>
      <c r="L20">
        <v>-6938.4386623986702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18.326770533774418</v>
      </c>
      <c r="F21" s="4">
        <f t="shared" si="1"/>
        <v>10.652936284202854</v>
      </c>
      <c r="H21" t="s">
        <v>34</v>
      </c>
      <c r="I21">
        <v>72</v>
      </c>
      <c r="J21" t="s">
        <v>42</v>
      </c>
      <c r="K21">
        <v>3928.6790799999999</v>
      </c>
      <c r="L21">
        <v>-2602.0291838990702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16.822458902192086</v>
      </c>
      <c r="F22" s="4">
        <f t="shared" si="1"/>
        <v>11.789810371551068</v>
      </c>
      <c r="H22" t="s">
        <v>34</v>
      </c>
      <c r="I22">
        <v>64</v>
      </c>
      <c r="J22" t="s">
        <v>44</v>
      </c>
      <c r="K22">
        <v>3804.437887</v>
      </c>
      <c r="L22">
        <v>-2312.8871173328698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14.962766452067466</v>
      </c>
      <c r="F23" s="4">
        <f t="shared" si="1"/>
        <v>14.843805020388645</v>
      </c>
      <c r="H23" t="s">
        <v>40</v>
      </c>
      <c r="I23">
        <v>64</v>
      </c>
      <c r="J23" t="s">
        <v>38</v>
      </c>
      <c r="K23">
        <v>4277.2838970000003</v>
      </c>
      <c r="L23">
        <v>-2312.81267220061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16.031224757905118</v>
      </c>
      <c r="F24" s="4">
        <f t="shared" si="1"/>
        <v>12.265153998539986</v>
      </c>
      <c r="H24" t="s">
        <v>45</v>
      </c>
      <c r="I24">
        <v>128</v>
      </c>
      <c r="J24" t="s">
        <v>42</v>
      </c>
      <c r="K24">
        <v>7984.4180299999998</v>
      </c>
      <c r="L24">
        <v>-4625.7510604148001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14.493694533326398</v>
      </c>
      <c r="F25" s="4">
        <f t="shared" si="1"/>
        <v>14.942836852562898</v>
      </c>
      <c r="H25" t="s">
        <v>40</v>
      </c>
      <c r="I25">
        <v>34</v>
      </c>
      <c r="J25" t="s">
        <v>37</v>
      </c>
      <c r="K25">
        <v>2345.8477010000001</v>
      </c>
      <c r="L25">
        <v>-1228.6804496525899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17.683646398450595</v>
      </c>
      <c r="F26" s="4">
        <f t="shared" si="1"/>
        <v>10.330267891985656</v>
      </c>
      <c r="H26" t="s">
        <v>40</v>
      </c>
      <c r="I26">
        <v>96</v>
      </c>
      <c r="J26" t="s">
        <v>38</v>
      </c>
      <c r="K26">
        <v>5428.7446060000002</v>
      </c>
      <c r="L26">
        <v>-3469.3840433977898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17.912820093647127</v>
      </c>
      <c r="F27" s="4">
        <f t="shared" si="1"/>
        <v>9.7608275423167683</v>
      </c>
      <c r="H27" t="s">
        <v>40</v>
      </c>
      <c r="I27">
        <v>96</v>
      </c>
      <c r="J27" t="s">
        <v>44</v>
      </c>
      <c r="K27">
        <v>5359.2901339999999</v>
      </c>
      <c r="L27">
        <v>-3469.4048646828701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19.489890791329717</v>
      </c>
      <c r="F28" s="4">
        <f t="shared" si="1"/>
        <v>7.854119549901192</v>
      </c>
      <c r="H28" t="s">
        <v>41</v>
      </c>
      <c r="I28">
        <v>168</v>
      </c>
      <c r="J28" t="s">
        <v>44</v>
      </c>
      <c r="K28">
        <v>8619.8533279999992</v>
      </c>
      <c r="L28">
        <v>-6071.58051929052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15.969327478495249</v>
      </c>
      <c r="F29" s="4">
        <f t="shared" si="1"/>
        <v>12.918663694929888</v>
      </c>
      <c r="H29" t="s">
        <v>40</v>
      </c>
      <c r="I29">
        <v>72</v>
      </c>
      <c r="J29" t="s">
        <v>37</v>
      </c>
      <c r="K29">
        <v>4508.6432160000004</v>
      </c>
      <c r="L29">
        <v>-2601.9670500561301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16.593055297314248</v>
      </c>
      <c r="F30" s="4">
        <f t="shared" si="1"/>
        <v>12.723663348566928</v>
      </c>
      <c r="H30" t="s">
        <v>40</v>
      </c>
      <c r="I30">
        <v>64</v>
      </c>
      <c r="J30" t="s">
        <v>44</v>
      </c>
      <c r="K30">
        <v>3857.0352990000001</v>
      </c>
      <c r="L30">
        <v>-2312.8643534395501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2.5760267642560564E-2</v>
      </c>
      <c r="F37" s="5"/>
      <c r="I37" s="5">
        <f t="shared" ref="I37:J55" si="2">ABS(E37)</f>
        <v>2.5760267642560564E-2</v>
      </c>
      <c r="J37" s="5"/>
    </row>
    <row r="38" spans="4:10" x14ac:dyDescent="0.3">
      <c r="D38" s="3" t="s">
        <v>11</v>
      </c>
      <c r="E38" s="5">
        <f>E13-B13</f>
        <v>0.68315448882915675</v>
      </c>
      <c r="F38" s="4">
        <f>F13-C13</f>
        <v>1.0948539516296725</v>
      </c>
      <c r="I38" s="5">
        <f t="shared" si="2"/>
        <v>0.68315448882915675</v>
      </c>
      <c r="J38" s="4">
        <f t="shared" si="2"/>
        <v>1.0948539516296725</v>
      </c>
    </row>
    <row r="39" spans="4:10" x14ac:dyDescent="0.3">
      <c r="D39" s="3" t="s">
        <v>93</v>
      </c>
      <c r="E39" s="5">
        <f>E14-B14</f>
        <v>0.44402037626468882</v>
      </c>
      <c r="F39" s="4">
        <f>F14-C14</f>
        <v>1.5628072186117468</v>
      </c>
      <c r="I39" s="5">
        <f t="shared" si="2"/>
        <v>0.44402037626468882</v>
      </c>
      <c r="J39" s="4">
        <f t="shared" si="2"/>
        <v>1.5628072186117468</v>
      </c>
    </row>
    <row r="40" spans="4:10" x14ac:dyDescent="0.3">
      <c r="D40" t="s">
        <v>18</v>
      </c>
      <c r="E40" s="5">
        <f t="shared" ref="E40:F52" si="3">E15-B15</f>
        <v>0.24698025090526698</v>
      </c>
      <c r="F40" s="4">
        <f t="shared" si="3"/>
        <v>2.7376985937925769</v>
      </c>
      <c r="I40" s="5">
        <f t="shared" si="2"/>
        <v>0.24698025090526698</v>
      </c>
      <c r="J40" s="4">
        <f t="shared" si="2"/>
        <v>2.7376985937925769</v>
      </c>
    </row>
    <row r="41" spans="4:10" x14ac:dyDescent="0.3">
      <c r="D41" t="s">
        <v>20</v>
      </c>
      <c r="E41" s="5">
        <f t="shared" si="3"/>
        <v>0.39167735448141983</v>
      </c>
      <c r="F41" s="4">
        <f t="shared" si="3"/>
        <v>1.5611398129835443</v>
      </c>
      <c r="I41" s="5">
        <f t="shared" si="2"/>
        <v>0.39167735448141983</v>
      </c>
      <c r="J41" s="4">
        <f t="shared" si="2"/>
        <v>1.5611398129835443</v>
      </c>
    </row>
    <row r="42" spans="4:10" x14ac:dyDescent="0.3">
      <c r="D42" t="s">
        <v>19</v>
      </c>
      <c r="E42" s="5">
        <f t="shared" si="3"/>
        <v>-0.31193835322283725</v>
      </c>
      <c r="F42" s="4">
        <f t="shared" si="3"/>
        <v>3.5136562403420992</v>
      </c>
      <c r="I42" s="5">
        <f t="shared" si="2"/>
        <v>0.31193835322283725</v>
      </c>
      <c r="J42" s="4">
        <f t="shared" si="2"/>
        <v>3.5136562403420992</v>
      </c>
    </row>
    <row r="43" spans="4:10" x14ac:dyDescent="0.3">
      <c r="D43" t="s">
        <v>21</v>
      </c>
      <c r="E43" s="5">
        <f t="shared" si="3"/>
        <v>4.1017521999584972E-2</v>
      </c>
      <c r="F43" s="4">
        <f t="shared" si="3"/>
        <v>0.95995098540245749</v>
      </c>
      <c r="I43" s="5">
        <f t="shared" si="2"/>
        <v>4.1017521999584972E-2</v>
      </c>
      <c r="J43" s="4">
        <f t="shared" si="2"/>
        <v>0.95995098540245749</v>
      </c>
    </row>
    <row r="44" spans="4:10" x14ac:dyDescent="0.3">
      <c r="D44" t="s">
        <v>22</v>
      </c>
      <c r="E44" s="5">
        <f t="shared" si="3"/>
        <v>-0.32365597568478144</v>
      </c>
      <c r="F44" s="4">
        <f t="shared" si="3"/>
        <v>2.7739532714423643</v>
      </c>
      <c r="I44" s="5">
        <f t="shared" si="2"/>
        <v>0.32365597568478144</v>
      </c>
      <c r="J44" s="4">
        <f t="shared" si="2"/>
        <v>2.7739532714423643</v>
      </c>
    </row>
    <row r="45" spans="4:10" x14ac:dyDescent="0.3">
      <c r="D45" t="s">
        <v>23</v>
      </c>
      <c r="E45" s="5">
        <f t="shared" si="3"/>
        <v>-0.23823373299769557</v>
      </c>
      <c r="F45" s="4">
        <f t="shared" si="3"/>
        <v>1.2349740866329562</v>
      </c>
      <c r="I45" s="5">
        <f t="shared" si="2"/>
        <v>0.23823373299769557</v>
      </c>
      <c r="J45" s="4">
        <f t="shared" si="2"/>
        <v>1.2349740866329562</v>
      </c>
    </row>
    <row r="46" spans="4:10" x14ac:dyDescent="0.3">
      <c r="D46" t="s">
        <v>24</v>
      </c>
      <c r="E46" s="5">
        <f t="shared" si="3"/>
        <v>-0.10322946622558149</v>
      </c>
      <c r="F46" s="4">
        <f t="shared" si="3"/>
        <v>4.052936284202854</v>
      </c>
      <c r="I46" s="5">
        <f t="shared" si="2"/>
        <v>0.10322946622558149</v>
      </c>
      <c r="J46" s="4">
        <f t="shared" si="2"/>
        <v>4.052936284202854</v>
      </c>
    </row>
    <row r="47" spans="4:10" x14ac:dyDescent="0.3">
      <c r="D47" t="s">
        <v>25</v>
      </c>
      <c r="E47" s="5">
        <f t="shared" si="3"/>
        <v>-0.20754109780791552</v>
      </c>
      <c r="F47" s="4">
        <f t="shared" si="3"/>
        <v>1.7898103715510683</v>
      </c>
      <c r="I47" s="5">
        <f t="shared" si="2"/>
        <v>0.20754109780791552</v>
      </c>
      <c r="J47" s="4">
        <f t="shared" si="2"/>
        <v>1.7898103715510683</v>
      </c>
    </row>
    <row r="48" spans="4:10" x14ac:dyDescent="0.3">
      <c r="D48" t="s">
        <v>26</v>
      </c>
      <c r="E48" s="5">
        <f t="shared" si="3"/>
        <v>-0.39723354793253307</v>
      </c>
      <c r="F48" s="4">
        <f t="shared" si="3"/>
        <v>0.44380502038864478</v>
      </c>
      <c r="I48" s="5">
        <f t="shared" si="2"/>
        <v>0.39723354793253307</v>
      </c>
      <c r="J48" s="4">
        <f t="shared" si="2"/>
        <v>0.44380502038864478</v>
      </c>
    </row>
    <row r="49" spans="4:10" x14ac:dyDescent="0.3">
      <c r="D49" t="s">
        <v>27</v>
      </c>
      <c r="E49" s="5">
        <f t="shared" si="3"/>
        <v>-0.22877524209488342</v>
      </c>
      <c r="F49" s="4">
        <f t="shared" si="3"/>
        <v>2.1651539985399868</v>
      </c>
      <c r="I49" s="5">
        <f t="shared" si="2"/>
        <v>0.22877524209488342</v>
      </c>
      <c r="J49" s="4">
        <f t="shared" si="2"/>
        <v>2.1651539985399868</v>
      </c>
    </row>
    <row r="50" spans="4:10" x14ac:dyDescent="0.3">
      <c r="D50" t="s">
        <v>28</v>
      </c>
      <c r="E50" s="5">
        <f t="shared" si="3"/>
        <v>0.2936945333263985</v>
      </c>
      <c r="F50" s="4">
        <f t="shared" si="3"/>
        <v>1.0428368525628979</v>
      </c>
      <c r="I50" s="5">
        <f t="shared" si="2"/>
        <v>0.2936945333263985</v>
      </c>
      <c r="J50" s="4">
        <f t="shared" si="2"/>
        <v>1.0428368525628979</v>
      </c>
    </row>
    <row r="51" spans="4:10" x14ac:dyDescent="0.3">
      <c r="D51" t="s">
        <v>29</v>
      </c>
      <c r="E51" s="5">
        <f t="shared" si="3"/>
        <v>-0.11635360154940599</v>
      </c>
      <c r="F51" s="4">
        <f t="shared" si="3"/>
        <v>2.1302678919856568</v>
      </c>
      <c r="I51" s="5">
        <f t="shared" si="2"/>
        <v>0.11635360154940599</v>
      </c>
      <c r="J51" s="4">
        <f t="shared" si="2"/>
        <v>2.1302678919856568</v>
      </c>
    </row>
    <row r="52" spans="4:10" x14ac:dyDescent="0.3">
      <c r="D52" t="s">
        <v>30</v>
      </c>
      <c r="E52" s="5">
        <f t="shared" si="3"/>
        <v>-5.7179906352871512E-2</v>
      </c>
      <c r="F52" s="4">
        <f t="shared" si="3"/>
        <v>2.9608275423167685</v>
      </c>
      <c r="I52" s="5">
        <f t="shared" si="2"/>
        <v>5.7179906352871512E-2</v>
      </c>
      <c r="J52" s="4">
        <f t="shared" si="2"/>
        <v>2.9608275423167685</v>
      </c>
    </row>
    <row r="53" spans="4:10" x14ac:dyDescent="0.3">
      <c r="D53" t="s">
        <v>31</v>
      </c>
      <c r="E53" s="5">
        <f>E28-B28</f>
        <v>9.9890791329716677E-2</v>
      </c>
      <c r="F53" s="4">
        <f>F28-C28</f>
        <v>-0.8458804500988073</v>
      </c>
      <c r="I53" s="5">
        <f t="shared" si="2"/>
        <v>9.9890791329716677E-2</v>
      </c>
      <c r="J53" s="4">
        <f t="shared" si="2"/>
        <v>0.8458804500988073</v>
      </c>
    </row>
    <row r="54" spans="4:10" x14ac:dyDescent="0.3">
      <c r="D54" t="s">
        <v>32</v>
      </c>
      <c r="E54" s="5">
        <f t="shared" ref="E54:F55" si="4">E29-B29</f>
        <v>-0.54067252150475298</v>
      </c>
      <c r="F54" s="4">
        <f t="shared" si="4"/>
        <v>2.518663694929888</v>
      </c>
      <c r="I54" s="5">
        <f t="shared" si="2"/>
        <v>0.54067252150475298</v>
      </c>
      <c r="J54" s="4">
        <f t="shared" si="2"/>
        <v>2.518663694929888</v>
      </c>
    </row>
    <row r="55" spans="4:10" x14ac:dyDescent="0.3">
      <c r="D55" t="s">
        <v>33</v>
      </c>
      <c r="E55" s="5">
        <f t="shared" si="4"/>
        <v>-0.23694470268575074</v>
      </c>
      <c r="F55" s="4">
        <f t="shared" si="4"/>
        <v>3.5236633485669291</v>
      </c>
      <c r="I55" s="5">
        <f t="shared" si="2"/>
        <v>0.23694470268575074</v>
      </c>
      <c r="J55" s="4">
        <f t="shared" si="2"/>
        <v>3.5236633485669291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-2.818750333053768E-2</v>
      </c>
      <c r="F57" s="5">
        <f>AVERAGE(F38:F55)</f>
        <v>1.9567288175435169</v>
      </c>
      <c r="H57" t="s">
        <v>54</v>
      </c>
      <c r="I57" s="5">
        <f>AVERAGE(I37:I55)</f>
        <v>0.26252388067567378</v>
      </c>
      <c r="J57" s="5">
        <f>AVERAGE(J38:J55)</f>
        <v>2.0507155342211623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9.713524752096743E-2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2.9232113343138928</v>
      </c>
      <c r="J65" s="4">
        <f>ABS((C13-F13)/C13)*100</f>
        <v>39.101926843916878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1.9638229821525379</v>
      </c>
      <c r="J66" s="4">
        <f>ABS((C14-F14)/C14)*100</f>
        <v>48.685583134322329</v>
      </c>
    </row>
    <row r="67" spans="4:10" x14ac:dyDescent="0.3">
      <c r="E67" s="5"/>
      <c r="F67" s="5"/>
      <c r="H67" t="s">
        <v>18</v>
      </c>
      <c r="I67" s="4">
        <f t="shared" ref="I67:J82" si="5">ABS((B15-E15)/B15)*100</f>
        <v>1.387529499467792</v>
      </c>
      <c r="J67" s="4">
        <f t="shared" si="5"/>
        <v>38.023591580452454</v>
      </c>
    </row>
    <row r="68" spans="4:10" x14ac:dyDescent="0.3">
      <c r="E68" s="5"/>
      <c r="F68" s="5"/>
      <c r="H68" t="s">
        <v>20</v>
      </c>
      <c r="I68" s="4">
        <f t="shared" si="5"/>
        <v>2.2653403960753029</v>
      </c>
      <c r="J68" s="4">
        <f t="shared" si="5"/>
        <v>14.322383605353616</v>
      </c>
    </row>
    <row r="69" spans="4:10" x14ac:dyDescent="0.3">
      <c r="E69" s="5"/>
      <c r="F69" s="5"/>
      <c r="H69" t="s">
        <v>19</v>
      </c>
      <c r="I69" s="4">
        <f t="shared" si="5"/>
        <v>1.9996048283515211</v>
      </c>
      <c r="J69" s="4">
        <f t="shared" si="5"/>
        <v>37.7812498961516</v>
      </c>
    </row>
    <row r="70" spans="4:10" x14ac:dyDescent="0.3">
      <c r="E70" s="5"/>
      <c r="F70" s="5"/>
      <c r="H70" t="s">
        <v>21</v>
      </c>
      <c r="I70" s="4">
        <f t="shared" si="5"/>
        <v>0.22438469365199656</v>
      </c>
      <c r="J70" s="4">
        <f t="shared" si="5"/>
        <v>10.908533925027925</v>
      </c>
    </row>
    <row r="71" spans="4:10" x14ac:dyDescent="0.3">
      <c r="H71" t="s">
        <v>22</v>
      </c>
      <c r="I71" s="4">
        <f t="shared" si="5"/>
        <v>2.1016621797713078</v>
      </c>
      <c r="J71" s="4">
        <f t="shared" si="5"/>
        <v>24.332923433704948</v>
      </c>
    </row>
    <row r="72" spans="4:10" x14ac:dyDescent="0.3">
      <c r="E72" s="5"/>
      <c r="F72" s="5"/>
      <c r="H72" t="s">
        <v>23</v>
      </c>
      <c r="I72" s="4">
        <f t="shared" si="5"/>
        <v>1.7712545204289634</v>
      </c>
      <c r="J72" s="4">
        <f t="shared" si="5"/>
        <v>9.0806918134776193</v>
      </c>
    </row>
    <row r="73" spans="4:10" x14ac:dyDescent="0.3">
      <c r="H73" t="s">
        <v>24</v>
      </c>
      <c r="I73" s="4">
        <f t="shared" si="5"/>
        <v>0.56011647436560763</v>
      </c>
      <c r="J73" s="4">
        <f t="shared" si="5"/>
        <v>61.408125518225063</v>
      </c>
    </row>
    <row r="74" spans="4:10" x14ac:dyDescent="0.3">
      <c r="H74" t="s">
        <v>25</v>
      </c>
      <c r="I74" s="4">
        <f t="shared" si="5"/>
        <v>1.2186793764410775</v>
      </c>
      <c r="J74" s="4">
        <f t="shared" si="5"/>
        <v>17.898103715510683</v>
      </c>
    </row>
    <row r="75" spans="4:10" x14ac:dyDescent="0.3">
      <c r="H75" t="s">
        <v>26</v>
      </c>
      <c r="I75" s="4">
        <f t="shared" si="5"/>
        <v>2.5861559110190955</v>
      </c>
      <c r="J75" s="4">
        <f t="shared" si="5"/>
        <v>3.0819793082544775</v>
      </c>
    </row>
    <row r="76" spans="4:10" x14ac:dyDescent="0.3">
      <c r="H76" t="s">
        <v>27</v>
      </c>
      <c r="I76" s="4">
        <f t="shared" si="5"/>
        <v>1.4069818087016199</v>
      </c>
      <c r="J76" s="4">
        <f t="shared" si="5"/>
        <v>21.437168302376108</v>
      </c>
    </row>
    <row r="77" spans="4:10" x14ac:dyDescent="0.3">
      <c r="H77" t="s">
        <v>28</v>
      </c>
      <c r="I77" s="4">
        <f t="shared" si="5"/>
        <v>2.0682713614535104</v>
      </c>
      <c r="J77" s="4">
        <f t="shared" si="5"/>
        <v>7.502423399733078</v>
      </c>
    </row>
    <row r="78" spans="4:10" x14ac:dyDescent="0.3">
      <c r="H78" t="s">
        <v>29</v>
      </c>
      <c r="I78" s="4">
        <f t="shared" si="5"/>
        <v>0.65367191881688758</v>
      </c>
      <c r="J78" s="4">
        <f t="shared" si="5"/>
        <v>25.978876731532402</v>
      </c>
    </row>
    <row r="79" spans="4:10" x14ac:dyDescent="0.3">
      <c r="H79" t="s">
        <v>30</v>
      </c>
      <c r="I79" s="4">
        <f t="shared" si="5"/>
        <v>0.31819647386127725</v>
      </c>
      <c r="J79" s="4">
        <f t="shared" si="5"/>
        <v>43.54158150465836</v>
      </c>
    </row>
    <row r="80" spans="4:10" x14ac:dyDescent="0.3">
      <c r="H80" t="s">
        <v>31</v>
      </c>
      <c r="I80" s="4">
        <f t="shared" si="5"/>
        <v>0.51516653599647588</v>
      </c>
      <c r="J80" s="4">
        <f t="shared" si="5"/>
        <v>9.7227637942391656</v>
      </c>
    </row>
    <row r="81" spans="8:10" x14ac:dyDescent="0.3">
      <c r="H81" t="s">
        <v>32</v>
      </c>
      <c r="I81" s="4">
        <f t="shared" si="5"/>
        <v>3.2748184221971712</v>
      </c>
      <c r="J81" s="4">
        <f t="shared" si="5"/>
        <v>24.217920143556615</v>
      </c>
    </row>
    <row r="82" spans="8:10" x14ac:dyDescent="0.3">
      <c r="H82" t="s">
        <v>33</v>
      </c>
      <c r="I82" s="4">
        <f t="shared" si="5"/>
        <v>1.4078710795350609</v>
      </c>
      <c r="J82" s="4">
        <f t="shared" si="5"/>
        <v>38.300688571379666</v>
      </c>
    </row>
    <row r="84" spans="8:10" x14ac:dyDescent="0.3">
      <c r="H84" t="s">
        <v>77</v>
      </c>
      <c r="I84" s="4">
        <f>AVERAGE(I64:I82)</f>
        <v>1.5128355286380033</v>
      </c>
      <c r="J84" s="4">
        <f>AVERAGE(J65:J82)</f>
        <v>26.407028623437387</v>
      </c>
    </row>
  </sheetData>
  <hyperlinks>
    <hyperlink ref="G1" location="Overview!A1" display="Overview!A1" xr:uid="{77C39002-853A-4587-BAA8-9EC9279E83C0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512DC-8EFC-4BF3-8ACD-8061E4923366}">
  <dimension ref="A1:L84"/>
  <sheetViews>
    <sheetView workbookViewId="0">
      <selection activeCell="F1" sqref="F1: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1</v>
      </c>
      <c r="G4" s="7" t="s">
        <v>99</v>
      </c>
      <c r="H4" s="7"/>
    </row>
    <row r="5" spans="1:12" x14ac:dyDescent="0.3">
      <c r="A5" s="8"/>
      <c r="G5" s="9" t="s">
        <v>98</v>
      </c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26.074082852706304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3106.5330450000001</v>
      </c>
      <c r="L12">
        <v>-2927.8522739526502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23.265029982567473</v>
      </c>
      <c r="F13" s="4">
        <f t="shared" si="1"/>
        <v>1.8784787572065731</v>
      </c>
      <c r="H13" t="s">
        <v>35</v>
      </c>
      <c r="I13">
        <v>32</v>
      </c>
      <c r="J13" t="s">
        <v>38</v>
      </c>
      <c r="K13">
        <v>1375.4549219999999</v>
      </c>
      <c r="L13">
        <v>-1156.6594846392099</v>
      </c>
    </row>
    <row r="14" spans="1:12" x14ac:dyDescent="0.3">
      <c r="A14" s="3" t="s">
        <v>93</v>
      </c>
      <c r="B14">
        <v>22.61</v>
      </c>
      <c r="C14">
        <v>3.21</v>
      </c>
      <c r="E14" s="5">
        <f t="shared" si="0"/>
        <v>22.571926047206507</v>
      </c>
      <c r="F14" s="4">
        <f t="shared" si="1"/>
        <v>2.4757421275665088</v>
      </c>
      <c r="H14" t="s">
        <v>94</v>
      </c>
      <c r="I14">
        <v>96</v>
      </c>
      <c r="J14" t="s">
        <v>44</v>
      </c>
      <c r="K14">
        <v>4253.0708189999996</v>
      </c>
      <c r="L14">
        <v>-3469.9566152985199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17.800782553181559</v>
      </c>
      <c r="F15" s="4">
        <f t="shared" si="1"/>
        <v>6.7696354185935457</v>
      </c>
      <c r="H15" t="s">
        <v>34</v>
      </c>
      <c r="I15">
        <v>48</v>
      </c>
      <c r="J15" t="s">
        <v>37</v>
      </c>
      <c r="K15">
        <v>2696.5106649999998</v>
      </c>
      <c r="L15">
        <v>-1734.8998056811699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17.380505133431367</v>
      </c>
      <c r="F16" s="4">
        <f t="shared" si="1"/>
        <v>8.9523963082182636</v>
      </c>
      <c r="H16" t="s">
        <v>39</v>
      </c>
      <c r="I16">
        <v>80</v>
      </c>
      <c r="J16" t="s">
        <v>38</v>
      </c>
      <c r="K16">
        <v>4602.8581670000003</v>
      </c>
      <c r="L16">
        <v>-2891.4331665544701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15.215180278176136</v>
      </c>
      <c r="F17" s="4">
        <f t="shared" si="1"/>
        <v>9.4596148199389702</v>
      </c>
      <c r="H17" t="s">
        <v>40</v>
      </c>
      <c r="I17">
        <v>64</v>
      </c>
      <c r="J17" t="s">
        <v>38</v>
      </c>
      <c r="K17">
        <v>4206.3254479999996</v>
      </c>
      <c r="L17">
        <v>-2313.1341691259099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18.037442007129709</v>
      </c>
      <c r="F18" s="4">
        <f t="shared" si="1"/>
        <v>6.8873142567393524</v>
      </c>
      <c r="H18" t="s">
        <v>41</v>
      </c>
      <c r="I18">
        <v>96</v>
      </c>
      <c r="J18" t="s">
        <v>42</v>
      </c>
      <c r="K18">
        <v>5322.2624340000002</v>
      </c>
      <c r="L18">
        <v>-3469.7953084978899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14.945049276884973</v>
      </c>
      <c r="F19" s="4">
        <f t="shared" si="1"/>
        <v>10.036040588100368</v>
      </c>
      <c r="H19" t="s">
        <v>40</v>
      </c>
      <c r="I19">
        <v>36</v>
      </c>
      <c r="J19" t="s">
        <v>37</v>
      </c>
      <c r="K19">
        <v>2408.824443</v>
      </c>
      <c r="L19">
        <v>-1301.13006636962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13.140904756437966</v>
      </c>
      <c r="F20" s="4">
        <f t="shared" si="1"/>
        <v>10.434189667111902</v>
      </c>
      <c r="H20" t="s">
        <v>40</v>
      </c>
      <c r="I20">
        <v>192</v>
      </c>
      <c r="J20" t="s">
        <v>43</v>
      </c>
      <c r="K20">
        <v>14610.866113</v>
      </c>
      <c r="L20">
        <v>-6939.3312377504999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18.120290356120012</v>
      </c>
      <c r="F21" s="4">
        <f t="shared" si="1"/>
        <v>7.7139911203559119</v>
      </c>
      <c r="H21" t="s">
        <v>34</v>
      </c>
      <c r="I21">
        <v>72</v>
      </c>
      <c r="J21" t="s">
        <v>42</v>
      </c>
      <c r="K21">
        <v>3973.4462629999998</v>
      </c>
      <c r="L21">
        <v>-2602.3238111218402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16.648733314488268</v>
      </c>
      <c r="F22" s="4">
        <f t="shared" si="1"/>
        <v>8.5343961856773944</v>
      </c>
      <c r="H22" t="s">
        <v>34</v>
      </c>
      <c r="I22">
        <v>64</v>
      </c>
      <c r="J22" t="s">
        <v>44</v>
      </c>
      <c r="K22">
        <v>3844.1362949999998</v>
      </c>
      <c r="L22">
        <v>-2313.1567225457802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14.831335662766241</v>
      </c>
      <c r="F23" s="4">
        <f t="shared" si="1"/>
        <v>11.416880255276261</v>
      </c>
      <c r="H23" t="s">
        <v>40</v>
      </c>
      <c r="I23">
        <v>64</v>
      </c>
      <c r="J23" t="s">
        <v>38</v>
      </c>
      <c r="K23">
        <v>4315.187887</v>
      </c>
      <c r="L23">
        <v>-2313.0864582092399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15.900972187775016</v>
      </c>
      <c r="F24" s="4">
        <f t="shared" si="1"/>
        <v>8.6694119344355105</v>
      </c>
      <c r="H24" t="s">
        <v>45</v>
      </c>
      <c r="I24">
        <v>128</v>
      </c>
      <c r="J24" t="s">
        <v>42</v>
      </c>
      <c r="K24">
        <v>8049.8222679999999</v>
      </c>
      <c r="L24">
        <v>-4626.3068627190096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14.383812278287413</v>
      </c>
      <c r="F25" s="4">
        <f t="shared" si="1"/>
        <v>10.865536307737832</v>
      </c>
      <c r="H25" t="s">
        <v>40</v>
      </c>
      <c r="I25">
        <v>34</v>
      </c>
      <c r="J25" t="s">
        <v>37</v>
      </c>
      <c r="K25">
        <v>2363.7683350000002</v>
      </c>
      <c r="L25">
        <v>-1228.83432078189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17.503517524658765</v>
      </c>
      <c r="F26" s="4">
        <f t="shared" si="1"/>
        <v>7.2395752891410909</v>
      </c>
      <c r="H26" t="s">
        <v>40</v>
      </c>
      <c r="I26">
        <v>96</v>
      </c>
      <c r="J26" t="s">
        <v>38</v>
      </c>
      <c r="K26">
        <v>5484.6118710000001</v>
      </c>
      <c r="L26">
        <v>-3469.7824282596298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17.743069990134682</v>
      </c>
      <c r="F27" s="4">
        <f t="shared" si="1"/>
        <v>6.7149535981598412</v>
      </c>
      <c r="H27" t="s">
        <v>40</v>
      </c>
      <c r="I27">
        <v>96</v>
      </c>
      <c r="J27" t="s">
        <v>44</v>
      </c>
      <c r="K27">
        <v>5410.5631130000002</v>
      </c>
      <c r="L27">
        <v>-3469.8016107741701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19.190690433772165</v>
      </c>
      <c r="F28" s="4">
        <f t="shared" si="1"/>
        <v>5.1032341853961762</v>
      </c>
      <c r="H28" t="s">
        <v>41</v>
      </c>
      <c r="I28">
        <v>168</v>
      </c>
      <c r="J28" t="s">
        <v>44</v>
      </c>
      <c r="K28">
        <v>8754.2446990000008</v>
      </c>
      <c r="L28">
        <v>-6072.2559492729697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15.836878765626635</v>
      </c>
      <c r="F29" s="4">
        <f t="shared" si="1"/>
        <v>9.7372805136756337</v>
      </c>
      <c r="H29" t="s">
        <v>40</v>
      </c>
      <c r="I29">
        <v>72</v>
      </c>
      <c r="J29" t="s">
        <v>37</v>
      </c>
      <c r="K29">
        <v>4546.3503929999997</v>
      </c>
      <c r="L29">
        <v>-2602.26832574227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16.460226378156932</v>
      </c>
      <c r="F30" s="4">
        <f t="shared" si="1"/>
        <v>9.3367658653978953</v>
      </c>
      <c r="H30" t="s">
        <v>40</v>
      </c>
      <c r="I30">
        <v>64</v>
      </c>
      <c r="J30" t="s">
        <v>44</v>
      </c>
      <c r="K30">
        <v>3888.1603770000002</v>
      </c>
      <c r="L30">
        <v>-2313.1371637305901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-0.44591714729369514</v>
      </c>
      <c r="F37" s="5"/>
      <c r="I37" s="5">
        <f t="shared" ref="I37:J55" si="2">ABS(E37)</f>
        <v>0.44591714729369514</v>
      </c>
      <c r="J37" s="5"/>
    </row>
    <row r="38" spans="4:10" x14ac:dyDescent="0.3">
      <c r="D38" s="3" t="s">
        <v>11</v>
      </c>
      <c r="E38" s="5">
        <f>E13-B13</f>
        <v>-0.1049700174325281</v>
      </c>
      <c r="F38" s="4">
        <f>F13-C13</f>
        <v>-0.92152124279342673</v>
      </c>
      <c r="I38" s="5">
        <f t="shared" si="2"/>
        <v>0.1049700174325281</v>
      </c>
      <c r="J38" s="4">
        <f t="shared" si="2"/>
        <v>0.92152124279342673</v>
      </c>
    </row>
    <row r="39" spans="4:10" x14ac:dyDescent="0.3">
      <c r="D39" s="3" t="s">
        <v>93</v>
      </c>
      <c r="E39" s="5">
        <f>E14-B14</f>
        <v>-3.8073952793492793E-2</v>
      </c>
      <c r="F39" s="4">
        <f>F14-C14</f>
        <v>-0.73425787243349117</v>
      </c>
      <c r="I39" s="5">
        <f t="shared" ref="I39" si="3">ABS(E39)</f>
        <v>3.8073952793492793E-2</v>
      </c>
      <c r="J39" s="4">
        <f t="shared" ref="J39" si="4">ABS(F39)</f>
        <v>0.73425787243349117</v>
      </c>
    </row>
    <row r="40" spans="4:10" x14ac:dyDescent="0.3">
      <c r="D40" t="s">
        <v>18</v>
      </c>
      <c r="E40" s="5">
        <f t="shared" ref="E40:F52" si="5">E15-B15</f>
        <v>7.8255318155839859E-4</v>
      </c>
      <c r="F40" s="4">
        <f t="shared" si="5"/>
        <v>-0.4303645814064545</v>
      </c>
      <c r="I40" s="5">
        <f t="shared" si="2"/>
        <v>7.8255318155839859E-4</v>
      </c>
      <c r="J40" s="4">
        <f t="shared" si="2"/>
        <v>0.4303645814064545</v>
      </c>
    </row>
    <row r="41" spans="4:10" x14ac:dyDescent="0.3">
      <c r="D41" t="s">
        <v>20</v>
      </c>
      <c r="E41" s="5">
        <f t="shared" si="5"/>
        <v>9.0505133431367568E-2</v>
      </c>
      <c r="F41" s="4">
        <f t="shared" si="5"/>
        <v>-1.9476036917817368</v>
      </c>
      <c r="I41" s="5">
        <f t="shared" si="2"/>
        <v>9.0505133431367568E-2</v>
      </c>
      <c r="J41" s="4">
        <f t="shared" si="2"/>
        <v>1.9476036917817368</v>
      </c>
    </row>
    <row r="42" spans="4:10" x14ac:dyDescent="0.3">
      <c r="D42" t="s">
        <v>19</v>
      </c>
      <c r="E42" s="5">
        <f t="shared" si="5"/>
        <v>-0.38481972182386315</v>
      </c>
      <c r="F42" s="4">
        <f t="shared" si="5"/>
        <v>0.15961481993896953</v>
      </c>
      <c r="I42" s="5">
        <f t="shared" si="2"/>
        <v>0.38481972182386315</v>
      </c>
      <c r="J42" s="4">
        <f t="shared" si="2"/>
        <v>0.15961481993896953</v>
      </c>
    </row>
    <row r="43" spans="4:10" x14ac:dyDescent="0.3">
      <c r="D43" t="s">
        <v>21</v>
      </c>
      <c r="E43" s="5">
        <f t="shared" si="5"/>
        <v>-0.24255799287029234</v>
      </c>
      <c r="F43" s="4">
        <f t="shared" si="5"/>
        <v>-1.9126857432606483</v>
      </c>
      <c r="I43" s="5">
        <f t="shared" si="2"/>
        <v>0.24255799287029234</v>
      </c>
      <c r="J43" s="4">
        <f t="shared" si="2"/>
        <v>1.9126857432606483</v>
      </c>
    </row>
    <row r="44" spans="4:10" x14ac:dyDescent="0.3">
      <c r="D44" t="s">
        <v>22</v>
      </c>
      <c r="E44" s="5">
        <f t="shared" si="5"/>
        <v>-0.4549507231150276</v>
      </c>
      <c r="F44" s="4">
        <f t="shared" si="5"/>
        <v>-1.3639594118996321</v>
      </c>
      <c r="I44" s="5">
        <f t="shared" si="2"/>
        <v>0.4549507231150276</v>
      </c>
      <c r="J44" s="4">
        <f t="shared" si="2"/>
        <v>1.3639594118996321</v>
      </c>
    </row>
    <row r="45" spans="4:10" x14ac:dyDescent="0.3">
      <c r="D45" t="s">
        <v>23</v>
      </c>
      <c r="E45" s="5">
        <f t="shared" si="5"/>
        <v>-0.30909524356203377</v>
      </c>
      <c r="F45" s="4">
        <f t="shared" si="5"/>
        <v>-3.165810332888098</v>
      </c>
      <c r="I45" s="5">
        <f t="shared" si="2"/>
        <v>0.30909524356203377</v>
      </c>
      <c r="J45" s="4">
        <f t="shared" si="2"/>
        <v>3.165810332888098</v>
      </c>
    </row>
    <row r="46" spans="4:10" x14ac:dyDescent="0.3">
      <c r="D46" t="s">
        <v>24</v>
      </c>
      <c r="E46" s="5">
        <f t="shared" si="5"/>
        <v>-0.30970964387998734</v>
      </c>
      <c r="F46" s="4">
        <f t="shared" si="5"/>
        <v>1.1139911203559123</v>
      </c>
      <c r="I46" s="5">
        <f t="shared" si="2"/>
        <v>0.30970964387998734</v>
      </c>
      <c r="J46" s="4">
        <f t="shared" si="2"/>
        <v>1.1139911203559123</v>
      </c>
    </row>
    <row r="47" spans="4:10" x14ac:dyDescent="0.3">
      <c r="D47" t="s">
        <v>25</v>
      </c>
      <c r="E47" s="5">
        <f t="shared" si="5"/>
        <v>-0.38126668551173282</v>
      </c>
      <c r="F47" s="4">
        <f t="shared" si="5"/>
        <v>-1.4656038143226056</v>
      </c>
      <c r="I47" s="5">
        <f t="shared" si="2"/>
        <v>0.38126668551173282</v>
      </c>
      <c r="J47" s="4">
        <f t="shared" si="2"/>
        <v>1.4656038143226056</v>
      </c>
    </row>
    <row r="48" spans="4:10" x14ac:dyDescent="0.3">
      <c r="D48" t="s">
        <v>26</v>
      </c>
      <c r="E48" s="5">
        <f t="shared" si="5"/>
        <v>-0.52866433723375827</v>
      </c>
      <c r="F48" s="4">
        <f t="shared" si="5"/>
        <v>-2.983119744723739</v>
      </c>
      <c r="I48" s="5">
        <f t="shared" si="2"/>
        <v>0.52866433723375827</v>
      </c>
      <c r="J48" s="4">
        <f t="shared" si="2"/>
        <v>2.983119744723739</v>
      </c>
    </row>
    <row r="49" spans="4:10" x14ac:dyDescent="0.3">
      <c r="D49" t="s">
        <v>27</v>
      </c>
      <c r="E49" s="5">
        <f t="shared" si="5"/>
        <v>-0.35902781222498525</v>
      </c>
      <c r="F49" s="4">
        <f t="shared" si="5"/>
        <v>-1.4305880655644891</v>
      </c>
      <c r="I49" s="5">
        <f t="shared" si="2"/>
        <v>0.35902781222498525</v>
      </c>
      <c r="J49" s="4">
        <f t="shared" si="2"/>
        <v>1.4305880655644891</v>
      </c>
    </row>
    <row r="50" spans="4:10" x14ac:dyDescent="0.3">
      <c r="D50" t="s">
        <v>28</v>
      </c>
      <c r="E50" s="5">
        <f t="shared" si="5"/>
        <v>0.18381227828741409</v>
      </c>
      <c r="F50" s="4">
        <f t="shared" si="5"/>
        <v>-3.0344636922621682</v>
      </c>
      <c r="I50" s="5">
        <f t="shared" si="2"/>
        <v>0.18381227828741409</v>
      </c>
      <c r="J50" s="4">
        <f t="shared" si="2"/>
        <v>3.0344636922621682</v>
      </c>
    </row>
    <row r="51" spans="4:10" x14ac:dyDescent="0.3">
      <c r="D51" t="s">
        <v>29</v>
      </c>
      <c r="E51" s="5">
        <f t="shared" si="5"/>
        <v>-0.29648247534123584</v>
      </c>
      <c r="F51" s="4">
        <f t="shared" si="5"/>
        <v>-0.96042471085890835</v>
      </c>
      <c r="I51" s="5">
        <f t="shared" si="2"/>
        <v>0.29648247534123584</v>
      </c>
      <c r="J51" s="4">
        <f t="shared" si="2"/>
        <v>0.96042471085890835</v>
      </c>
    </row>
    <row r="52" spans="4:10" x14ac:dyDescent="0.3">
      <c r="D52" t="s">
        <v>30</v>
      </c>
      <c r="E52" s="5">
        <f t="shared" si="5"/>
        <v>-0.22693000986531686</v>
      </c>
      <c r="F52" s="4">
        <f t="shared" si="5"/>
        <v>-8.5046401840158659E-2</v>
      </c>
      <c r="I52" s="5">
        <f t="shared" si="2"/>
        <v>0.22693000986531686</v>
      </c>
      <c r="J52" s="4">
        <f t="shared" si="2"/>
        <v>8.5046401840158659E-2</v>
      </c>
    </row>
    <row r="53" spans="4:10" x14ac:dyDescent="0.3">
      <c r="D53" t="s">
        <v>31</v>
      </c>
      <c r="E53" s="5">
        <f>E28-B28</f>
        <v>-0.19930956622783569</v>
      </c>
      <c r="F53" s="4">
        <f>F28-C28</f>
        <v>-3.5967658146038231</v>
      </c>
      <c r="I53" s="5">
        <f t="shared" si="2"/>
        <v>0.19930956622783569</v>
      </c>
      <c r="J53" s="4">
        <f t="shared" si="2"/>
        <v>3.5967658146038231</v>
      </c>
    </row>
    <row r="54" spans="4:10" x14ac:dyDescent="0.3">
      <c r="D54" t="s">
        <v>32</v>
      </c>
      <c r="E54" s="5">
        <f t="shared" ref="E54:F55" si="6">E29-B29</f>
        <v>-0.67312123437336702</v>
      </c>
      <c r="F54" s="4">
        <f t="shared" si="6"/>
        <v>-0.66271948632436661</v>
      </c>
      <c r="I54" s="5">
        <f t="shared" si="2"/>
        <v>0.67312123437336702</v>
      </c>
      <c r="J54" s="4">
        <f t="shared" si="2"/>
        <v>0.66271948632436661</v>
      </c>
    </row>
    <row r="55" spans="4:10" x14ac:dyDescent="0.3">
      <c r="D55" t="s">
        <v>33</v>
      </c>
      <c r="E55" s="5">
        <f t="shared" si="6"/>
        <v>-0.36977362184306628</v>
      </c>
      <c r="F55" s="4">
        <f t="shared" si="6"/>
        <v>0.13676586539789604</v>
      </c>
      <c r="I55" s="5">
        <f t="shared" si="2"/>
        <v>0.36977362184306628</v>
      </c>
      <c r="J55" s="4">
        <f t="shared" si="2"/>
        <v>0.13676586539789604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-0.26576685371009884</v>
      </c>
      <c r="F57" s="5">
        <f>AVERAGE(F38:F55)</f>
        <v>-1.2935868222928317</v>
      </c>
      <c r="H57" t="s">
        <v>54</v>
      </c>
      <c r="I57" s="5">
        <f>AVERAGE(I37:I55)</f>
        <v>0.29472474475223992</v>
      </c>
      <c r="J57" s="5">
        <f>AVERAGE(J38:J55)</f>
        <v>1.4502948007031402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1.6814372069898009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0.44916567151274323</v>
      </c>
      <c r="J65" s="4">
        <f>ABS((C13-F13)/C13)*100</f>
        <v>32.911472956908099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0.16839430691504995</v>
      </c>
      <c r="J66" s="4">
        <f>ABS((C14-F14)/C14)*100</f>
        <v>22.874077022850191</v>
      </c>
    </row>
    <row r="67" spans="4:10" x14ac:dyDescent="0.3">
      <c r="E67" s="5"/>
      <c r="F67" s="5"/>
      <c r="H67" t="s">
        <v>18</v>
      </c>
      <c r="I67" s="4">
        <f t="shared" ref="I67:J81" si="7">ABS((B15-E15)/B15)*100</f>
        <v>4.396366188530329E-3</v>
      </c>
      <c r="J67" s="4">
        <f t="shared" si="7"/>
        <v>5.9772858528674231</v>
      </c>
    </row>
    <row r="68" spans="4:10" x14ac:dyDescent="0.3">
      <c r="E68" s="5"/>
      <c r="F68" s="5"/>
      <c r="H68" t="s">
        <v>20</v>
      </c>
      <c r="I68" s="4">
        <f t="shared" si="7"/>
        <v>0.52345363465221262</v>
      </c>
      <c r="J68" s="4">
        <f t="shared" si="7"/>
        <v>17.867923777814099</v>
      </c>
    </row>
    <row r="69" spans="4:10" x14ac:dyDescent="0.3">
      <c r="E69" s="5"/>
      <c r="F69" s="5"/>
      <c r="H69" t="s">
        <v>19</v>
      </c>
      <c r="I69" s="4">
        <f t="shared" si="7"/>
        <v>2.4667930886145073</v>
      </c>
      <c r="J69" s="4">
        <f t="shared" si="7"/>
        <v>1.7162883864405325</v>
      </c>
    </row>
    <row r="70" spans="4:10" x14ac:dyDescent="0.3">
      <c r="E70" s="5"/>
      <c r="F70" s="5"/>
      <c r="H70" t="s">
        <v>21</v>
      </c>
      <c r="I70" s="4">
        <f t="shared" si="7"/>
        <v>1.3269036809096955</v>
      </c>
      <c r="J70" s="4">
        <f t="shared" si="7"/>
        <v>21.735065264325549</v>
      </c>
    </row>
    <row r="71" spans="4:10" x14ac:dyDescent="0.3">
      <c r="H71" t="s">
        <v>22</v>
      </c>
      <c r="I71" s="4">
        <f t="shared" si="7"/>
        <v>2.9542254747729064</v>
      </c>
      <c r="J71" s="4">
        <f t="shared" si="7"/>
        <v>11.964556244733615</v>
      </c>
    </row>
    <row r="72" spans="4:10" x14ac:dyDescent="0.3">
      <c r="E72" s="5"/>
      <c r="F72" s="5"/>
      <c r="H72" t="s">
        <v>23</v>
      </c>
      <c r="I72" s="4">
        <f t="shared" si="7"/>
        <v>2.2981059000894706</v>
      </c>
      <c r="J72" s="4">
        <f t="shared" si="7"/>
        <v>23.278017153588955</v>
      </c>
    </row>
    <row r="73" spans="4:10" x14ac:dyDescent="0.3">
      <c r="H73" t="s">
        <v>24</v>
      </c>
      <c r="I73" s="4">
        <f t="shared" si="7"/>
        <v>1.6804646982093725</v>
      </c>
      <c r="J73" s="4">
        <f t="shared" si="7"/>
        <v>16.878653338725943</v>
      </c>
    </row>
    <row r="74" spans="4:10" x14ac:dyDescent="0.3">
      <c r="H74" t="s">
        <v>25</v>
      </c>
      <c r="I74" s="4">
        <f t="shared" si="7"/>
        <v>2.2387943952538625</v>
      </c>
      <c r="J74" s="4">
        <f t="shared" si="7"/>
        <v>14.656038143226056</v>
      </c>
    </row>
    <row r="75" spans="4:10" x14ac:dyDescent="0.3">
      <c r="H75" t="s">
        <v>26</v>
      </c>
      <c r="I75" s="4">
        <f t="shared" si="7"/>
        <v>3.4418251121989472</v>
      </c>
      <c r="J75" s="4">
        <f t="shared" si="7"/>
        <v>20.716109338359299</v>
      </c>
    </row>
    <row r="76" spans="4:10" x14ac:dyDescent="0.3">
      <c r="H76" t="s">
        <v>27</v>
      </c>
      <c r="I76" s="4">
        <f t="shared" si="7"/>
        <v>2.2080431256149153</v>
      </c>
      <c r="J76" s="4">
        <f t="shared" si="7"/>
        <v>14.164238272915735</v>
      </c>
    </row>
    <row r="77" spans="4:10" x14ac:dyDescent="0.3">
      <c r="H77" t="s">
        <v>28</v>
      </c>
      <c r="I77" s="4">
        <f t="shared" si="7"/>
        <v>1.294452663995874</v>
      </c>
      <c r="J77" s="4">
        <f t="shared" si="7"/>
        <v>21.830674045051566</v>
      </c>
    </row>
    <row r="78" spans="4:10" x14ac:dyDescent="0.3">
      <c r="H78" t="s">
        <v>29</v>
      </c>
      <c r="I78" s="4">
        <f t="shared" si="7"/>
        <v>1.6656318839395272</v>
      </c>
      <c r="J78" s="4">
        <f t="shared" si="7"/>
        <v>11.712496473889127</v>
      </c>
    </row>
    <row r="79" spans="4:10" x14ac:dyDescent="0.3">
      <c r="H79" t="s">
        <v>30</v>
      </c>
      <c r="I79" s="4">
        <f t="shared" si="7"/>
        <v>1.2628269886773338</v>
      </c>
      <c r="J79" s="4">
        <f t="shared" si="7"/>
        <v>1.2506823800023332</v>
      </c>
    </row>
    <row r="80" spans="4:10" x14ac:dyDescent="0.3">
      <c r="H80" t="s">
        <v>31</v>
      </c>
      <c r="I80" s="4">
        <f t="shared" si="7"/>
        <v>1.027898742794408</v>
      </c>
      <c r="J80" s="4">
        <f t="shared" si="7"/>
        <v>41.342135800043941</v>
      </c>
    </row>
    <row r="81" spans="8:10" x14ac:dyDescent="0.3">
      <c r="H81" t="s">
        <v>32</v>
      </c>
      <c r="I81" s="4">
        <f t="shared" si="7"/>
        <v>4.0770516921463784</v>
      </c>
      <c r="J81" s="4">
        <f t="shared" si="7"/>
        <v>6.3723027531189098</v>
      </c>
    </row>
    <row r="82" spans="8:10" x14ac:dyDescent="0.3">
      <c r="H82" t="s">
        <v>33</v>
      </c>
      <c r="I82" s="4">
        <f t="shared" ref="I82:J82" si="8">ABS((B30-E30)/B30)*100</f>
        <v>2.1971100525434721</v>
      </c>
      <c r="J82" s="4">
        <f t="shared" si="8"/>
        <v>1.4865854934553919</v>
      </c>
    </row>
    <row r="84" spans="8:10" x14ac:dyDescent="0.3">
      <c r="H84" t="s">
        <v>77</v>
      </c>
      <c r="I84" s="4">
        <f>AVERAGE(I64:I82)</f>
        <v>1.7351039308431055</v>
      </c>
      <c r="J84" s="4">
        <f>AVERAGE(J65:J82)</f>
        <v>16.040811261017595</v>
      </c>
    </row>
  </sheetData>
  <hyperlinks>
    <hyperlink ref="G1" location="Overview!A1" display="Overview!A1" xr:uid="{548D4159-E6AB-40F7-8184-25EED67E6626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3A183-1442-4832-BE52-357FE9C3B91A}">
  <dimension ref="A1:L84"/>
  <sheetViews>
    <sheetView zoomScaleNormal="100" workbookViewId="0">
      <selection activeCell="F1" sqref="F1: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1</v>
      </c>
      <c r="G4" s="7" t="s">
        <v>99</v>
      </c>
      <c r="H4" s="7"/>
    </row>
    <row r="5" spans="1:12" x14ac:dyDescent="0.3">
      <c r="A5" s="8"/>
      <c r="G5" s="9" t="s">
        <v>98</v>
      </c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25.916768664109497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3125.3896289999998</v>
      </c>
      <c r="L12">
        <v>-2929.0609228068902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22.866225942742016</v>
      </c>
      <c r="F13" s="4">
        <f t="shared" si="1"/>
        <v>1.8624171687429825</v>
      </c>
      <c r="H13" t="s">
        <v>35</v>
      </c>
      <c r="I13">
        <v>32</v>
      </c>
      <c r="J13" t="s">
        <v>38</v>
      </c>
      <c r="K13">
        <v>1399.443882</v>
      </c>
      <c r="L13">
        <v>-1157.1371713057499</v>
      </c>
    </row>
    <row r="14" spans="1:12" x14ac:dyDescent="0.3">
      <c r="A14" s="3" t="s">
        <v>93</v>
      </c>
      <c r="B14">
        <v>22.61</v>
      </c>
      <c r="C14">
        <v>3.21</v>
      </c>
      <c r="E14" s="5">
        <f t="shared" si="0"/>
        <v>22.290316191945433</v>
      </c>
      <c r="F14" s="4">
        <f t="shared" si="1"/>
        <v>2.1119889730472949</v>
      </c>
      <c r="H14" t="s">
        <v>94</v>
      </c>
      <c r="I14">
        <v>96</v>
      </c>
      <c r="J14" t="s">
        <v>44</v>
      </c>
      <c r="K14">
        <v>4306.8029710000001</v>
      </c>
      <c r="L14">
        <v>-3471.4023884562798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17.654067176656181</v>
      </c>
      <c r="F15" s="4">
        <f t="shared" si="1"/>
        <v>6.3305980607522745</v>
      </c>
      <c r="H15" t="s">
        <v>34</v>
      </c>
      <c r="I15">
        <v>48</v>
      </c>
      <c r="J15" t="s">
        <v>37</v>
      </c>
      <c r="K15">
        <v>2718.920208</v>
      </c>
      <c r="L15">
        <v>-1735.6240686235799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17.129056067846143</v>
      </c>
      <c r="F16" s="4">
        <f t="shared" si="1"/>
        <v>8.1192596707499742</v>
      </c>
      <c r="H16" t="s">
        <v>39</v>
      </c>
      <c r="I16">
        <v>80</v>
      </c>
      <c r="J16" t="s">
        <v>38</v>
      </c>
      <c r="K16">
        <v>4670.4266530000004</v>
      </c>
      <c r="L16">
        <v>-2892.65227981818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15.221250738816025</v>
      </c>
      <c r="F17" s="4">
        <f t="shared" si="1"/>
        <v>8.5786125877777568</v>
      </c>
      <c r="H17" t="s">
        <v>40</v>
      </c>
      <c r="I17">
        <v>64</v>
      </c>
      <c r="J17" t="s">
        <v>38</v>
      </c>
      <c r="K17">
        <v>4204.647903</v>
      </c>
      <c r="L17">
        <v>-2314.1106265236399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17.895693326295039</v>
      </c>
      <c r="F18" s="4">
        <f t="shared" si="1"/>
        <v>6.2608564069230743</v>
      </c>
      <c r="H18" t="s">
        <v>41</v>
      </c>
      <c r="I18">
        <v>96</v>
      </c>
      <c r="J18" t="s">
        <v>42</v>
      </c>
      <c r="K18">
        <v>5364.4191510000001</v>
      </c>
      <c r="L18">
        <v>-3471.25068731383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15.045431108548215</v>
      </c>
      <c r="F19" s="4">
        <f t="shared" si="1"/>
        <v>9.2085095699868784</v>
      </c>
      <c r="H19" t="s">
        <v>40</v>
      </c>
      <c r="I19">
        <v>36</v>
      </c>
      <c r="J19" t="s">
        <v>37</v>
      </c>
      <c r="K19">
        <v>2392.7529720000002</v>
      </c>
      <c r="L19">
        <v>-1301.6785904758499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13.14403815976118</v>
      </c>
      <c r="F20" s="4">
        <f t="shared" si="1"/>
        <v>10.215561873044475</v>
      </c>
      <c r="H20" t="s">
        <v>40</v>
      </c>
      <c r="I20">
        <v>192</v>
      </c>
      <c r="J20" t="s">
        <v>43</v>
      </c>
      <c r="K20">
        <v>14607.383033</v>
      </c>
      <c r="L20">
        <v>-6942.2121712019898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18.035913290903981</v>
      </c>
      <c r="F21" s="4">
        <f t="shared" si="1"/>
        <v>6.7699477971219917</v>
      </c>
      <c r="H21" t="s">
        <v>34</v>
      </c>
      <c r="I21">
        <v>72</v>
      </c>
      <c r="J21" t="s">
        <v>42</v>
      </c>
      <c r="K21">
        <v>3992.0351599999999</v>
      </c>
      <c r="L21">
        <v>-2603.42405449239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16.659151398096935</v>
      </c>
      <c r="F22" s="4">
        <f t="shared" si="1"/>
        <v>8.0642886508997957</v>
      </c>
      <c r="H22" t="s">
        <v>34</v>
      </c>
      <c r="I22">
        <v>64</v>
      </c>
      <c r="J22" t="s">
        <v>44</v>
      </c>
      <c r="K22">
        <v>3841.7322989999998</v>
      </c>
      <c r="L22">
        <v>-2314.1231638453801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14.871613638303284</v>
      </c>
      <c r="F23" s="4">
        <f t="shared" si="1"/>
        <v>10.537756862146873</v>
      </c>
      <c r="H23" t="s">
        <v>40</v>
      </c>
      <c r="I23">
        <v>64</v>
      </c>
      <c r="J23" t="s">
        <v>38</v>
      </c>
      <c r="K23">
        <v>4303.50072</v>
      </c>
      <c r="L23">
        <v>-2314.0628698077999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15.874600126217532</v>
      </c>
      <c r="F24" s="4">
        <f t="shared" si="1"/>
        <v>7.8307157924593751</v>
      </c>
      <c r="H24" t="s">
        <v>45</v>
      </c>
      <c r="I24">
        <v>128</v>
      </c>
      <c r="J24" t="s">
        <v>42</v>
      </c>
      <c r="K24">
        <v>8063.1952289999999</v>
      </c>
      <c r="L24">
        <v>-4628.2577149813997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14.403795987917691</v>
      </c>
      <c r="F25" s="4">
        <f t="shared" si="1"/>
        <v>10.414283745298397</v>
      </c>
      <c r="H25" t="s">
        <v>40</v>
      </c>
      <c r="I25">
        <v>34</v>
      </c>
      <c r="J25" t="s">
        <v>37</v>
      </c>
      <c r="K25">
        <v>2360.4888620000002</v>
      </c>
      <c r="L25">
        <v>-1229.3474985519799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17.152416500054567</v>
      </c>
      <c r="F26" s="4">
        <f t="shared" si="1"/>
        <v>6.598290018419636</v>
      </c>
      <c r="H26" t="s">
        <v>40</v>
      </c>
      <c r="I26">
        <v>96</v>
      </c>
      <c r="J26" t="s">
        <v>38</v>
      </c>
      <c r="K26">
        <v>5596.8790170000002</v>
      </c>
      <c r="L26">
        <v>-3471.2383492323702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17.643905912680022</v>
      </c>
      <c r="F27" s="4">
        <f t="shared" si="1"/>
        <v>6.0360266048436442</v>
      </c>
      <c r="H27" t="s">
        <v>40</v>
      </c>
      <c r="I27">
        <v>96</v>
      </c>
      <c r="J27" t="s">
        <v>44</v>
      </c>
      <c r="K27">
        <v>5440.972111</v>
      </c>
      <c r="L27">
        <v>-3471.2589080965799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19.050432757658921</v>
      </c>
      <c r="F28" s="4">
        <f t="shared" si="1"/>
        <v>4.7292155408468881</v>
      </c>
      <c r="H28" t="s">
        <v>41</v>
      </c>
      <c r="I28">
        <v>168</v>
      </c>
      <c r="J28" t="s">
        <v>44</v>
      </c>
      <c r="K28">
        <v>8818.6973039999993</v>
      </c>
      <c r="L28">
        <v>-6074.7867091654198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15.910591368760299</v>
      </c>
      <c r="F29" s="4">
        <f t="shared" si="1"/>
        <v>8.6674485346780905</v>
      </c>
      <c r="H29" t="s">
        <v>40</v>
      </c>
      <c r="I29">
        <v>72</v>
      </c>
      <c r="J29" t="s">
        <v>37</v>
      </c>
      <c r="K29">
        <v>4525.2874849999998</v>
      </c>
      <c r="L29">
        <v>-2603.3720186595501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16.432249851705812</v>
      </c>
      <c r="F30" s="4">
        <f t="shared" si="1"/>
        <v>8.4834341937825481</v>
      </c>
      <c r="H30" t="s">
        <v>40</v>
      </c>
      <c r="I30">
        <v>64</v>
      </c>
      <c r="J30" t="s">
        <v>44</v>
      </c>
      <c r="K30">
        <v>3894.7801169999998</v>
      </c>
      <c r="L30">
        <v>-2314.11294662205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-0.60323133589050215</v>
      </c>
      <c r="F37" s="5"/>
      <c r="I37" s="5">
        <f t="shared" ref="I37:J55" si="2">ABS(E37)</f>
        <v>0.60323133589050215</v>
      </c>
      <c r="J37" s="5"/>
    </row>
    <row r="38" spans="4:10" x14ac:dyDescent="0.3">
      <c r="D38" s="3" t="s">
        <v>11</v>
      </c>
      <c r="E38" s="5">
        <f>E13-B13</f>
        <v>-0.50377405725798496</v>
      </c>
      <c r="F38" s="4">
        <f>F13-C13</f>
        <v>-0.93758283125701736</v>
      </c>
      <c r="I38" s="5">
        <f t="shared" si="2"/>
        <v>0.50377405725798496</v>
      </c>
      <c r="J38" s="4">
        <f t="shared" si="2"/>
        <v>0.93758283125701736</v>
      </c>
    </row>
    <row r="39" spans="4:10" x14ac:dyDescent="0.3">
      <c r="D39" s="3" t="s">
        <v>93</v>
      </c>
      <c r="E39" s="5">
        <f>E14-B14</f>
        <v>-0.31968380805456675</v>
      </c>
      <c r="F39" s="4">
        <f>F14-C14</f>
        <v>-1.098011026952705</v>
      </c>
      <c r="I39" s="5">
        <f t="shared" si="2"/>
        <v>0.31968380805456675</v>
      </c>
      <c r="J39" s="4">
        <f t="shared" si="2"/>
        <v>1.098011026952705</v>
      </c>
    </row>
    <row r="40" spans="4:10" x14ac:dyDescent="0.3">
      <c r="D40" t="s">
        <v>18</v>
      </c>
      <c r="E40" s="5">
        <f t="shared" ref="E40:F52" si="3">E15-B15</f>
        <v>-0.14593282334381996</v>
      </c>
      <c r="F40" s="4">
        <f t="shared" si="3"/>
        <v>-0.86940193924772569</v>
      </c>
      <c r="I40" s="5">
        <f t="shared" si="2"/>
        <v>0.14593282334381996</v>
      </c>
      <c r="J40" s="4">
        <f t="shared" si="2"/>
        <v>0.86940193924772569</v>
      </c>
    </row>
    <row r="41" spans="4:10" x14ac:dyDescent="0.3">
      <c r="D41" t="s">
        <v>20</v>
      </c>
      <c r="E41" s="5">
        <f t="shared" si="3"/>
        <v>-0.16094393215385594</v>
      </c>
      <c r="F41" s="4">
        <f t="shared" si="3"/>
        <v>-2.7807403292500261</v>
      </c>
      <c r="I41" s="5">
        <f t="shared" si="2"/>
        <v>0.16094393215385594</v>
      </c>
      <c r="J41" s="4">
        <f t="shared" si="2"/>
        <v>2.7807403292500261</v>
      </c>
    </row>
    <row r="42" spans="4:10" x14ac:dyDescent="0.3">
      <c r="D42" t="s">
        <v>19</v>
      </c>
      <c r="E42" s="5">
        <f t="shared" si="3"/>
        <v>-0.37874926118397489</v>
      </c>
      <c r="F42" s="4">
        <f t="shared" si="3"/>
        <v>-0.7213874122222439</v>
      </c>
      <c r="I42" s="5">
        <f t="shared" si="2"/>
        <v>0.37874926118397489</v>
      </c>
      <c r="J42" s="4">
        <f t="shared" si="2"/>
        <v>0.7213874122222439</v>
      </c>
    </row>
    <row r="43" spans="4:10" x14ac:dyDescent="0.3">
      <c r="D43" t="s">
        <v>21</v>
      </c>
      <c r="E43" s="5">
        <f t="shared" si="3"/>
        <v>-0.38430667370496252</v>
      </c>
      <c r="F43" s="4">
        <f t="shared" si="3"/>
        <v>-2.5391435930769264</v>
      </c>
      <c r="I43" s="5">
        <f t="shared" si="2"/>
        <v>0.38430667370496252</v>
      </c>
      <c r="J43" s="4">
        <f t="shared" si="2"/>
        <v>2.5391435930769264</v>
      </c>
    </row>
    <row r="44" spans="4:10" x14ac:dyDescent="0.3">
      <c r="D44" t="s">
        <v>22</v>
      </c>
      <c r="E44" s="5">
        <f t="shared" si="3"/>
        <v>-0.35456889145178572</v>
      </c>
      <c r="F44" s="4">
        <f t="shared" si="3"/>
        <v>-2.1914904300131219</v>
      </c>
      <c r="I44" s="5">
        <f t="shared" si="2"/>
        <v>0.35456889145178572</v>
      </c>
      <c r="J44" s="4">
        <f t="shared" si="2"/>
        <v>2.1914904300131219</v>
      </c>
    </row>
    <row r="45" spans="4:10" x14ac:dyDescent="0.3">
      <c r="D45" t="s">
        <v>23</v>
      </c>
      <c r="E45" s="5">
        <f t="shared" si="3"/>
        <v>-0.30596184023881889</v>
      </c>
      <c r="F45" s="4">
        <f t="shared" si="3"/>
        <v>-3.3844381269555246</v>
      </c>
      <c r="I45" s="5">
        <f t="shared" si="2"/>
        <v>0.30596184023881889</v>
      </c>
      <c r="J45" s="4">
        <f t="shared" si="2"/>
        <v>3.3844381269555246</v>
      </c>
    </row>
    <row r="46" spans="4:10" x14ac:dyDescent="0.3">
      <c r="D46" t="s">
        <v>24</v>
      </c>
      <c r="E46" s="5">
        <f t="shared" si="3"/>
        <v>-0.39408670909601895</v>
      </c>
      <c r="F46" s="4">
        <f t="shared" si="3"/>
        <v>0.16994779712199204</v>
      </c>
      <c r="I46" s="5">
        <f t="shared" si="2"/>
        <v>0.39408670909601895</v>
      </c>
      <c r="J46" s="4">
        <f t="shared" si="2"/>
        <v>0.16994779712199204</v>
      </c>
    </row>
    <row r="47" spans="4:10" x14ac:dyDescent="0.3">
      <c r="D47" t="s">
        <v>25</v>
      </c>
      <c r="E47" s="5">
        <f t="shared" si="3"/>
        <v>-0.37084860190306657</v>
      </c>
      <c r="F47" s="4">
        <f t="shared" si="3"/>
        <v>-1.9357113491002043</v>
      </c>
      <c r="I47" s="5">
        <f t="shared" si="2"/>
        <v>0.37084860190306657</v>
      </c>
      <c r="J47" s="4">
        <f t="shared" si="2"/>
        <v>1.9357113491002043</v>
      </c>
    </row>
    <row r="48" spans="4:10" x14ac:dyDescent="0.3">
      <c r="D48" t="s">
        <v>26</v>
      </c>
      <c r="E48" s="5">
        <f t="shared" si="3"/>
        <v>-0.48838636169671545</v>
      </c>
      <c r="F48" s="4">
        <f t="shared" si="3"/>
        <v>-3.8622431378531275</v>
      </c>
      <c r="I48" s="5">
        <f t="shared" si="2"/>
        <v>0.48838636169671545</v>
      </c>
      <c r="J48" s="4">
        <f t="shared" si="2"/>
        <v>3.8622431378531275</v>
      </c>
    </row>
    <row r="49" spans="4:10" x14ac:dyDescent="0.3">
      <c r="D49" t="s">
        <v>27</v>
      </c>
      <c r="E49" s="5">
        <f t="shared" si="3"/>
        <v>-0.38539987378246998</v>
      </c>
      <c r="F49" s="4">
        <f t="shared" si="3"/>
        <v>-2.2692842075406245</v>
      </c>
      <c r="I49" s="5">
        <f t="shared" si="2"/>
        <v>0.38539987378246998</v>
      </c>
      <c r="J49" s="4">
        <f t="shared" si="2"/>
        <v>2.2692842075406245</v>
      </c>
    </row>
    <row r="50" spans="4:10" x14ac:dyDescent="0.3">
      <c r="D50" t="s">
        <v>28</v>
      </c>
      <c r="E50" s="5">
        <f t="shared" si="3"/>
        <v>0.20379598791769205</v>
      </c>
      <c r="F50" s="4">
        <f t="shared" si="3"/>
        <v>-3.4857162547016038</v>
      </c>
      <c r="I50" s="5">
        <f t="shared" si="2"/>
        <v>0.20379598791769205</v>
      </c>
      <c r="J50" s="4">
        <f t="shared" si="2"/>
        <v>3.4857162547016038</v>
      </c>
    </row>
    <row r="51" spans="4:10" x14ac:dyDescent="0.3">
      <c r="D51" t="s">
        <v>29</v>
      </c>
      <c r="E51" s="5">
        <f t="shared" si="3"/>
        <v>-0.64758349994543352</v>
      </c>
      <c r="F51" s="4">
        <f t="shared" si="3"/>
        <v>-1.6017099815803633</v>
      </c>
      <c r="I51" s="5">
        <f t="shared" si="2"/>
        <v>0.64758349994543352</v>
      </c>
      <c r="J51" s="4">
        <f t="shared" si="2"/>
        <v>1.6017099815803633</v>
      </c>
    </row>
    <row r="52" spans="4:10" x14ac:dyDescent="0.3">
      <c r="D52" t="s">
        <v>30</v>
      </c>
      <c r="E52" s="5">
        <f t="shared" si="3"/>
        <v>-0.32609408731997647</v>
      </c>
      <c r="F52" s="4">
        <f t="shared" si="3"/>
        <v>-0.76397339515635565</v>
      </c>
      <c r="I52" s="5">
        <f t="shared" si="2"/>
        <v>0.32609408731997647</v>
      </c>
      <c r="J52" s="4">
        <f t="shared" si="2"/>
        <v>0.76397339515635565</v>
      </c>
    </row>
    <row r="53" spans="4:10" x14ac:dyDescent="0.3">
      <c r="D53" t="s">
        <v>31</v>
      </c>
      <c r="E53" s="5">
        <f>E28-B28</f>
        <v>-0.33956724234107938</v>
      </c>
      <c r="F53" s="4">
        <f>F28-C28</f>
        <v>-3.9707844591531112</v>
      </c>
      <c r="I53" s="5">
        <f t="shared" si="2"/>
        <v>0.33956724234107938</v>
      </c>
      <c r="J53" s="4">
        <f t="shared" si="2"/>
        <v>3.9707844591531112</v>
      </c>
    </row>
    <row r="54" spans="4:10" x14ac:dyDescent="0.3">
      <c r="D54" t="s">
        <v>32</v>
      </c>
      <c r="E54" s="5">
        <f t="shared" ref="E54:F55" si="4">E29-B29</f>
        <v>-0.59940863123970267</v>
      </c>
      <c r="F54" s="4">
        <f t="shared" si="4"/>
        <v>-1.7325514653219098</v>
      </c>
      <c r="I54" s="5">
        <f t="shared" si="2"/>
        <v>0.59940863123970267</v>
      </c>
      <c r="J54" s="4">
        <f t="shared" si="2"/>
        <v>1.7325514653219098</v>
      </c>
    </row>
    <row r="55" spans="4:10" x14ac:dyDescent="0.3">
      <c r="D55" t="s">
        <v>33</v>
      </c>
      <c r="E55" s="5">
        <f t="shared" si="4"/>
        <v>-0.39775014829418609</v>
      </c>
      <c r="F55" s="4">
        <f t="shared" si="4"/>
        <v>-0.71656580621745114</v>
      </c>
      <c r="I55" s="5">
        <f t="shared" si="2"/>
        <v>0.39775014829418609</v>
      </c>
      <c r="J55" s="4">
        <f t="shared" si="2"/>
        <v>0.71656580621745114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-0.3632885153148015</v>
      </c>
      <c r="F57" s="5">
        <f>AVERAGE(F38:F55)</f>
        <v>-1.9272659971376696</v>
      </c>
      <c r="H57" t="s">
        <v>54</v>
      </c>
      <c r="I57" s="5">
        <f>AVERAGE(I37:I55)</f>
        <v>0.38474072456929542</v>
      </c>
      <c r="J57" s="5">
        <f>AVERAGE(J38:J55)</f>
        <v>1.9461490857067798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2.2746279633880171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2.1556442330251819</v>
      </c>
      <c r="J65" s="4">
        <f>ABS((C13-F13)/C13)*100</f>
        <v>33.485101116322049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1.413904502673891</v>
      </c>
      <c r="J66" s="4">
        <f>ABS((C14-F14)/C14)*100</f>
        <v>34.205950995411371</v>
      </c>
    </row>
    <row r="67" spans="4:10" x14ac:dyDescent="0.3">
      <c r="E67" s="5"/>
      <c r="F67" s="5"/>
      <c r="H67" t="s">
        <v>18</v>
      </c>
      <c r="I67" s="4">
        <f t="shared" ref="I67:J82" si="5">ABS((B15-E15)/B15)*100</f>
        <v>0.81984732215629186</v>
      </c>
      <c r="J67" s="4">
        <f t="shared" si="5"/>
        <v>12.07502693399619</v>
      </c>
    </row>
    <row r="68" spans="4:10" x14ac:dyDescent="0.3">
      <c r="E68" s="5"/>
      <c r="F68" s="5"/>
      <c r="H68" t="s">
        <v>20</v>
      </c>
      <c r="I68" s="4">
        <f t="shared" si="5"/>
        <v>0.93084981002808531</v>
      </c>
      <c r="J68" s="4">
        <f t="shared" si="5"/>
        <v>25.511379167431432</v>
      </c>
    </row>
    <row r="69" spans="4:10" x14ac:dyDescent="0.3">
      <c r="E69" s="5"/>
      <c r="F69" s="5"/>
      <c r="H69" t="s">
        <v>19</v>
      </c>
      <c r="I69" s="4">
        <f t="shared" si="5"/>
        <v>2.4278798793844545</v>
      </c>
      <c r="J69" s="4">
        <f t="shared" si="5"/>
        <v>7.7568538948628376</v>
      </c>
    </row>
    <row r="70" spans="4:10" x14ac:dyDescent="0.3">
      <c r="E70" s="5"/>
      <c r="F70" s="5"/>
      <c r="H70" t="s">
        <v>21</v>
      </c>
      <c r="I70" s="4">
        <f t="shared" si="5"/>
        <v>2.1023341012306482</v>
      </c>
      <c r="J70" s="4">
        <f t="shared" si="5"/>
        <v>28.853904466783252</v>
      </c>
    </row>
    <row r="71" spans="4:10" x14ac:dyDescent="0.3">
      <c r="H71" t="s">
        <v>22</v>
      </c>
      <c r="I71" s="4">
        <f t="shared" si="5"/>
        <v>2.3023953990375694</v>
      </c>
      <c r="J71" s="4">
        <f t="shared" si="5"/>
        <v>19.223600263272999</v>
      </c>
    </row>
    <row r="72" spans="4:10" x14ac:dyDescent="0.3">
      <c r="E72" s="5"/>
      <c r="F72" s="5"/>
      <c r="H72" t="s">
        <v>23</v>
      </c>
      <c r="I72" s="4">
        <f t="shared" si="5"/>
        <v>2.2748092211064606</v>
      </c>
      <c r="J72" s="4">
        <f t="shared" si="5"/>
        <v>24.88557446290827</v>
      </c>
    </row>
    <row r="73" spans="4:10" x14ac:dyDescent="0.3">
      <c r="H73" t="s">
        <v>24</v>
      </c>
      <c r="I73" s="4">
        <f t="shared" si="5"/>
        <v>2.1382892517418282</v>
      </c>
      <c r="J73" s="4">
        <f t="shared" si="5"/>
        <v>2.5749666230604857</v>
      </c>
    </row>
    <row r="74" spans="4:10" x14ac:dyDescent="0.3">
      <c r="H74" t="s">
        <v>25</v>
      </c>
      <c r="I74" s="4">
        <f t="shared" si="5"/>
        <v>2.1776195061835968</v>
      </c>
      <c r="J74" s="4">
        <f t="shared" si="5"/>
        <v>19.357113491002043</v>
      </c>
    </row>
    <row r="75" spans="4:10" x14ac:dyDescent="0.3">
      <c r="H75" t="s">
        <v>26</v>
      </c>
      <c r="I75" s="4">
        <f t="shared" si="5"/>
        <v>3.1795987089629913</v>
      </c>
      <c r="J75" s="4">
        <f t="shared" si="5"/>
        <v>26.821132901757828</v>
      </c>
    </row>
    <row r="76" spans="4:10" x14ac:dyDescent="0.3">
      <c r="H76" t="s">
        <v>27</v>
      </c>
      <c r="I76" s="4">
        <f t="shared" si="5"/>
        <v>2.3702329260914512</v>
      </c>
      <c r="J76" s="4">
        <f t="shared" si="5"/>
        <v>22.468160470699253</v>
      </c>
    </row>
    <row r="77" spans="4:10" x14ac:dyDescent="0.3">
      <c r="H77" t="s">
        <v>28</v>
      </c>
      <c r="I77" s="4">
        <f t="shared" si="5"/>
        <v>1.4351830135048735</v>
      </c>
      <c r="J77" s="4">
        <f t="shared" si="5"/>
        <v>25.077095357565494</v>
      </c>
    </row>
    <row r="78" spans="4:10" x14ac:dyDescent="0.3">
      <c r="H78" t="s">
        <v>29</v>
      </c>
      <c r="I78" s="4">
        <f t="shared" si="5"/>
        <v>3.6381095502552445</v>
      </c>
      <c r="J78" s="4">
        <f t="shared" si="5"/>
        <v>19.533048555858091</v>
      </c>
    </row>
    <row r="79" spans="4:10" x14ac:dyDescent="0.3">
      <c r="H79" t="s">
        <v>30</v>
      </c>
      <c r="I79" s="4">
        <f t="shared" si="5"/>
        <v>1.814658248859079</v>
      </c>
      <c r="J79" s="4">
        <f t="shared" si="5"/>
        <v>11.234902869946408</v>
      </c>
    </row>
    <row r="80" spans="4:10" x14ac:dyDescent="0.3">
      <c r="H80" t="s">
        <v>31</v>
      </c>
      <c r="I80" s="4">
        <f t="shared" si="5"/>
        <v>1.7512493158384701</v>
      </c>
      <c r="J80" s="4">
        <f t="shared" si="5"/>
        <v>45.641200679920821</v>
      </c>
    </row>
    <row r="81" spans="8:10" x14ac:dyDescent="0.3">
      <c r="H81" t="s">
        <v>32</v>
      </c>
      <c r="I81" s="4">
        <f t="shared" si="5"/>
        <v>3.6305792322210944</v>
      </c>
      <c r="J81" s="4">
        <f t="shared" si="5"/>
        <v>16.659148705018364</v>
      </c>
    </row>
    <row r="82" spans="8:10" x14ac:dyDescent="0.3">
      <c r="H82" t="s">
        <v>33</v>
      </c>
      <c r="I82" s="4">
        <f t="shared" si="5"/>
        <v>2.3633401562340235</v>
      </c>
      <c r="J82" s="4">
        <f t="shared" si="5"/>
        <v>7.7887587632331652</v>
      </c>
    </row>
    <row r="84" spans="8:10" x14ac:dyDescent="0.3">
      <c r="H84" t="s">
        <v>77</v>
      </c>
      <c r="I84" s="4">
        <f>AVERAGE(I64:I82)</f>
        <v>2.1684817022064871</v>
      </c>
      <c r="J84" s="4">
        <f>AVERAGE(J65:J82)</f>
        <v>21.286273317725019</v>
      </c>
    </row>
  </sheetData>
  <hyperlinks>
    <hyperlink ref="G1" location="Overview!A1" display="Overview!A1" xr:uid="{934EAC9F-793E-4596-8988-8E5CD92DD4F0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C247A-16FA-4891-B06C-AB369FC59088}">
  <dimension ref="A1:L84"/>
  <sheetViews>
    <sheetView workbookViewId="0">
      <selection activeCell="F1" sqref="F1: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1</v>
      </c>
      <c r="G4" s="7" t="s">
        <v>100</v>
      </c>
      <c r="H4" s="7"/>
    </row>
    <row r="5" spans="1:12" x14ac:dyDescent="0.3">
      <c r="A5" s="8"/>
      <c r="G5" s="9" t="s">
        <v>105</v>
      </c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26.201025932676316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3091.4819980000002</v>
      </c>
      <c r="L12">
        <v>-2927.5582201444799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23.733349593248917</v>
      </c>
      <c r="F13" s="4">
        <f t="shared" si="1"/>
        <v>2.333677709105809</v>
      </c>
      <c r="H13" t="s">
        <v>35</v>
      </c>
      <c r="I13">
        <v>32</v>
      </c>
      <c r="J13" t="s">
        <v>38</v>
      </c>
      <c r="K13">
        <v>1348.3136830000001</v>
      </c>
      <c r="L13">
        <v>-1156.5377671972401</v>
      </c>
    </row>
    <row r="14" spans="1:12" x14ac:dyDescent="0.3">
      <c r="A14" s="3" t="s">
        <v>93</v>
      </c>
      <c r="B14">
        <v>22.61</v>
      </c>
      <c r="C14">
        <v>3.21</v>
      </c>
      <c r="E14" s="5">
        <f t="shared" si="0"/>
        <v>22.696586061705155</v>
      </c>
      <c r="F14" s="4">
        <f t="shared" si="1"/>
        <v>3.0385333690871885</v>
      </c>
      <c r="H14" t="s">
        <v>94</v>
      </c>
      <c r="I14">
        <v>96</v>
      </c>
      <c r="J14" t="s">
        <v>44</v>
      </c>
      <c r="K14">
        <v>4229.7110119999998</v>
      </c>
      <c r="L14">
        <v>-3469.5875289174701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17.910643247845385</v>
      </c>
      <c r="F15" s="4">
        <f t="shared" si="1"/>
        <v>7.5220861001197115</v>
      </c>
      <c r="H15" t="s">
        <v>34</v>
      </c>
      <c r="I15">
        <v>48</v>
      </c>
      <c r="J15" t="s">
        <v>37</v>
      </c>
      <c r="K15">
        <v>2679.9707490000001</v>
      </c>
      <c r="L15">
        <v>-1734.7117950921099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17.501775980138184</v>
      </c>
      <c r="F16" s="4">
        <f t="shared" si="1"/>
        <v>9.887804067261051</v>
      </c>
      <c r="H16" t="s">
        <v>39</v>
      </c>
      <c r="I16">
        <v>80</v>
      </c>
      <c r="J16" t="s">
        <v>38</v>
      </c>
      <c r="K16">
        <v>4570.9646890000004</v>
      </c>
      <c r="L16">
        <v>-2891.11424079876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15.229163141735075</v>
      </c>
      <c r="F17" s="4">
        <f t="shared" si="1"/>
        <v>10.377226817504827</v>
      </c>
      <c r="H17" t="s">
        <v>40</v>
      </c>
      <c r="I17">
        <v>64</v>
      </c>
      <c r="J17" t="s">
        <v>38</v>
      </c>
      <c r="K17">
        <v>4202.4633530000001</v>
      </c>
      <c r="L17">
        <v>-2312.8794623164099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18.128530995837021</v>
      </c>
      <c r="F18" s="4">
        <f t="shared" si="1"/>
        <v>7.6023426417618394</v>
      </c>
      <c r="H18" t="s">
        <v>41</v>
      </c>
      <c r="I18">
        <v>96</v>
      </c>
      <c r="J18" t="s">
        <v>42</v>
      </c>
      <c r="K18">
        <v>5295.5200850000001</v>
      </c>
      <c r="L18">
        <v>-3469.42065564624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14.951601739925868</v>
      </c>
      <c r="F19" s="4">
        <f t="shared" si="1"/>
        <v>11.126118580814797</v>
      </c>
      <c r="H19" t="s">
        <v>40</v>
      </c>
      <c r="I19">
        <v>36</v>
      </c>
      <c r="J19" t="s">
        <v>37</v>
      </c>
      <c r="K19">
        <v>2407.7687879999999</v>
      </c>
      <c r="L19">
        <v>-1300.9844289913301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13.151691208838074</v>
      </c>
      <c r="F20" s="4">
        <f t="shared" si="1"/>
        <v>11.439691328834755</v>
      </c>
      <c r="H20" t="s">
        <v>40</v>
      </c>
      <c r="I20">
        <v>192</v>
      </c>
      <c r="J20" t="s">
        <v>43</v>
      </c>
      <c r="K20">
        <v>14598.882908</v>
      </c>
      <c r="L20">
        <v>-6938.5606900438697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18.191427412876475</v>
      </c>
      <c r="F21" s="4">
        <f t="shared" si="1"/>
        <v>8.5440390318105734</v>
      </c>
      <c r="H21" t="s">
        <v>34</v>
      </c>
      <c r="I21">
        <v>72</v>
      </c>
      <c r="J21" t="s">
        <v>42</v>
      </c>
      <c r="K21">
        <v>3957.9082149999999</v>
      </c>
      <c r="L21">
        <v>-2602.03966726201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16.694657490250972</v>
      </c>
      <c r="F22" s="4">
        <f t="shared" si="1"/>
        <v>9.3293840227613796</v>
      </c>
      <c r="H22" t="s">
        <v>34</v>
      </c>
      <c r="I22">
        <v>64</v>
      </c>
      <c r="J22" t="s">
        <v>44</v>
      </c>
      <c r="K22">
        <v>3833.5617269999998</v>
      </c>
      <c r="L22">
        <v>-2312.9050048613099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14.8646988274972</v>
      </c>
      <c r="F23" s="4">
        <f t="shared" si="1"/>
        <v>12.357252936095616</v>
      </c>
      <c r="H23" t="s">
        <v>40</v>
      </c>
      <c r="I23">
        <v>64</v>
      </c>
      <c r="J23" t="s">
        <v>38</v>
      </c>
      <c r="K23">
        <v>4305.5026369999996</v>
      </c>
      <c r="L23">
        <v>-2312.83119657818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15.986313597374096</v>
      </c>
      <c r="F24" s="4">
        <f t="shared" si="1"/>
        <v>9.621451620810177</v>
      </c>
      <c r="H24" t="s">
        <v>45</v>
      </c>
      <c r="I24">
        <v>128</v>
      </c>
      <c r="J24" t="s">
        <v>42</v>
      </c>
      <c r="K24">
        <v>8006.8490599999996</v>
      </c>
      <c r="L24">
        <v>-4625.7957706597099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14.395915630787069</v>
      </c>
      <c r="F25" s="4">
        <f t="shared" si="1"/>
        <v>11.856986966228906</v>
      </c>
      <c r="H25" t="s">
        <v>40</v>
      </c>
      <c r="I25">
        <v>34</v>
      </c>
      <c r="J25" t="s">
        <v>37</v>
      </c>
      <c r="K25">
        <v>2361.7809990000001</v>
      </c>
      <c r="L25">
        <v>-1228.69805158483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17.580370386924201</v>
      </c>
      <c r="F26" s="4">
        <f t="shared" si="1"/>
        <v>8.0612832775321035</v>
      </c>
      <c r="H26" t="s">
        <v>40</v>
      </c>
      <c r="I26">
        <v>96</v>
      </c>
      <c r="J26" t="s">
        <v>38</v>
      </c>
      <c r="K26">
        <v>5460.6358049999999</v>
      </c>
      <c r="L26">
        <v>-3469.40387472473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17.793614532962248</v>
      </c>
      <c r="F27" s="4">
        <f t="shared" si="1"/>
        <v>7.5107036684748598</v>
      </c>
      <c r="H27" t="s">
        <v>40</v>
      </c>
      <c r="I27">
        <v>96</v>
      </c>
      <c r="J27" t="s">
        <v>44</v>
      </c>
      <c r="K27">
        <v>5395.193867</v>
      </c>
      <c r="L27">
        <v>-3469.4240063768102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19.299804858087736</v>
      </c>
      <c r="F28" s="4">
        <f t="shared" si="1"/>
        <v>5.7722044693317081</v>
      </c>
      <c r="H28" t="s">
        <v>41</v>
      </c>
      <c r="I28">
        <v>168</v>
      </c>
      <c r="J28" t="s">
        <v>44</v>
      </c>
      <c r="K28">
        <v>8704.7512260000003</v>
      </c>
      <c r="L28">
        <v>-6071.6032539402504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15.846698029078027</v>
      </c>
      <c r="F29" s="4">
        <f t="shared" si="1"/>
        <v>10.667475071823823</v>
      </c>
      <c r="H29" t="s">
        <v>40</v>
      </c>
      <c r="I29">
        <v>72</v>
      </c>
      <c r="J29" t="s">
        <v>37</v>
      </c>
      <c r="K29">
        <v>4543.5332879999996</v>
      </c>
      <c r="L29">
        <v>-2601.9814355255799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16.505628343184394</v>
      </c>
      <c r="F30" s="4">
        <f t="shared" si="1"/>
        <v>10.251175866544857</v>
      </c>
      <c r="H30" t="s">
        <v>40</v>
      </c>
      <c r="I30">
        <v>64</v>
      </c>
      <c r="J30" t="s">
        <v>44</v>
      </c>
      <c r="K30">
        <v>3877.4652299999998</v>
      </c>
      <c r="L30">
        <v>-2312.88253497396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-0.31897406732368339</v>
      </c>
      <c r="F37" s="5"/>
      <c r="I37" s="5">
        <f t="shared" ref="I37:J55" si="2">ABS(E37)</f>
        <v>0.31897406732368339</v>
      </c>
      <c r="J37" s="5"/>
    </row>
    <row r="38" spans="4:10" x14ac:dyDescent="0.3">
      <c r="D38" s="3" t="s">
        <v>11</v>
      </c>
      <c r="E38" s="5">
        <f>E13-B13</f>
        <v>0.36334959324891614</v>
      </c>
      <c r="F38" s="4">
        <f>F13-C13</f>
        <v>-0.46632229089419086</v>
      </c>
      <c r="I38" s="5">
        <f t="shared" si="2"/>
        <v>0.36334959324891614</v>
      </c>
      <c r="J38" s="4">
        <f t="shared" si="2"/>
        <v>0.46632229089419086</v>
      </c>
    </row>
    <row r="39" spans="4:10" x14ac:dyDescent="0.3">
      <c r="D39" s="3" t="s">
        <v>93</v>
      </c>
      <c r="E39" s="5">
        <f>E14-B14</f>
        <v>8.6586061705155259E-2</v>
      </c>
      <c r="F39" s="4">
        <f>F14-C14</f>
        <v>-0.17146663091281145</v>
      </c>
      <c r="I39" s="5">
        <f t="shared" si="2"/>
        <v>8.6586061705155259E-2</v>
      </c>
      <c r="J39" s="4">
        <f t="shared" si="2"/>
        <v>0.17146663091281145</v>
      </c>
    </row>
    <row r="40" spans="4:10" x14ac:dyDescent="0.3">
      <c r="D40" t="s">
        <v>18</v>
      </c>
      <c r="E40" s="5">
        <f t="shared" ref="E40:F52" si="3">E15-B15</f>
        <v>0.11064324784538471</v>
      </c>
      <c r="F40" s="4">
        <f t="shared" si="3"/>
        <v>0.32208610011971128</v>
      </c>
      <c r="I40" s="5">
        <f t="shared" si="2"/>
        <v>0.11064324784538471</v>
      </c>
      <c r="J40" s="4">
        <f t="shared" si="2"/>
        <v>0.32208610011971128</v>
      </c>
    </row>
    <row r="41" spans="4:10" x14ac:dyDescent="0.3">
      <c r="D41" t="s">
        <v>20</v>
      </c>
      <c r="E41" s="5">
        <f t="shared" si="3"/>
        <v>0.2117759801381851</v>
      </c>
      <c r="F41" s="4">
        <f t="shared" si="3"/>
        <v>-1.0121959327389494</v>
      </c>
      <c r="I41" s="5">
        <f t="shared" si="2"/>
        <v>0.2117759801381851</v>
      </c>
      <c r="J41" s="4">
        <f t="shared" si="2"/>
        <v>1.0121959327389494</v>
      </c>
    </row>
    <row r="42" spans="4:10" x14ac:dyDescent="0.3">
      <c r="D42" t="s">
        <v>19</v>
      </c>
      <c r="E42" s="5">
        <f t="shared" si="3"/>
        <v>-0.37083685826492463</v>
      </c>
      <c r="F42" s="4">
        <f t="shared" si="3"/>
        <v>1.0772268175048261</v>
      </c>
      <c r="I42" s="5">
        <f t="shared" si="2"/>
        <v>0.37083685826492463</v>
      </c>
      <c r="J42" s="4">
        <f t="shared" si="2"/>
        <v>1.0772268175048261</v>
      </c>
    </row>
    <row r="43" spans="4:10" x14ac:dyDescent="0.3">
      <c r="D43" t="s">
        <v>21</v>
      </c>
      <c r="E43" s="5">
        <f t="shared" si="3"/>
        <v>-0.15146900416297981</v>
      </c>
      <c r="F43" s="4">
        <f t="shared" si="3"/>
        <v>-1.1976573582381613</v>
      </c>
      <c r="I43" s="5">
        <f t="shared" si="2"/>
        <v>0.15146900416297981</v>
      </c>
      <c r="J43" s="4">
        <f t="shared" si="2"/>
        <v>1.1976573582381613</v>
      </c>
    </row>
    <row r="44" spans="4:10" x14ac:dyDescent="0.3">
      <c r="D44" t="s">
        <v>22</v>
      </c>
      <c r="E44" s="5">
        <f t="shared" si="3"/>
        <v>-0.44839826007413208</v>
      </c>
      <c r="F44" s="4">
        <f t="shared" si="3"/>
        <v>-0.27388141918520326</v>
      </c>
      <c r="I44" s="5">
        <f t="shared" si="2"/>
        <v>0.44839826007413208</v>
      </c>
      <c r="J44" s="4">
        <f t="shared" si="2"/>
        <v>0.27388141918520326</v>
      </c>
    </row>
    <row r="45" spans="4:10" x14ac:dyDescent="0.3">
      <c r="D45" t="s">
        <v>23</v>
      </c>
      <c r="E45" s="5">
        <f t="shared" si="3"/>
        <v>-0.29830879116192577</v>
      </c>
      <c r="F45" s="4">
        <f t="shared" si="3"/>
        <v>-2.1603086711652448</v>
      </c>
      <c r="I45" s="5">
        <f t="shared" si="2"/>
        <v>0.29830879116192577</v>
      </c>
      <c r="J45" s="4">
        <f t="shared" si="2"/>
        <v>2.1603086711652448</v>
      </c>
    </row>
    <row r="46" spans="4:10" x14ac:dyDescent="0.3">
      <c r="D46" t="s">
        <v>24</v>
      </c>
      <c r="E46" s="5">
        <f t="shared" si="3"/>
        <v>-0.23857258712352447</v>
      </c>
      <c r="F46" s="4">
        <f t="shared" si="3"/>
        <v>1.9440390318105738</v>
      </c>
      <c r="I46" s="5">
        <f t="shared" si="2"/>
        <v>0.23857258712352447</v>
      </c>
      <c r="J46" s="4">
        <f t="shared" si="2"/>
        <v>1.9440390318105738</v>
      </c>
    </row>
    <row r="47" spans="4:10" x14ac:dyDescent="0.3">
      <c r="D47" t="s">
        <v>25</v>
      </c>
      <c r="E47" s="5">
        <f t="shared" si="3"/>
        <v>-0.33534250974902946</v>
      </c>
      <c r="F47" s="4">
        <f t="shared" si="3"/>
        <v>-0.67061597723862043</v>
      </c>
      <c r="I47" s="5">
        <f t="shared" si="2"/>
        <v>0.33534250974902946</v>
      </c>
      <c r="J47" s="4">
        <f t="shared" si="2"/>
        <v>0.67061597723862043</v>
      </c>
    </row>
    <row r="48" spans="4:10" x14ac:dyDescent="0.3">
      <c r="D48" t="s">
        <v>26</v>
      </c>
      <c r="E48" s="5">
        <f t="shared" si="3"/>
        <v>-0.49530117250279915</v>
      </c>
      <c r="F48" s="4">
        <f t="shared" si="3"/>
        <v>-2.0427470639043843</v>
      </c>
      <c r="I48" s="5">
        <f t="shared" si="2"/>
        <v>0.49530117250279915</v>
      </c>
      <c r="J48" s="4">
        <f t="shared" si="2"/>
        <v>2.0427470639043843</v>
      </c>
    </row>
    <row r="49" spans="4:10" x14ac:dyDescent="0.3">
      <c r="D49" t="s">
        <v>27</v>
      </c>
      <c r="E49" s="5">
        <f t="shared" si="3"/>
        <v>-0.2736864026259056</v>
      </c>
      <c r="F49" s="4">
        <f t="shared" si="3"/>
        <v>-0.47854837918982263</v>
      </c>
      <c r="I49" s="5">
        <f t="shared" si="2"/>
        <v>0.2736864026259056</v>
      </c>
      <c r="J49" s="4">
        <f t="shared" si="2"/>
        <v>0.47854837918982263</v>
      </c>
    </row>
    <row r="50" spans="4:10" x14ac:dyDescent="0.3">
      <c r="D50" t="s">
        <v>28</v>
      </c>
      <c r="E50" s="5">
        <f t="shared" si="3"/>
        <v>0.19591563078706997</v>
      </c>
      <c r="F50" s="4">
        <f t="shared" si="3"/>
        <v>-2.0430130337710946</v>
      </c>
      <c r="I50" s="5">
        <f t="shared" si="2"/>
        <v>0.19591563078706997</v>
      </c>
      <c r="J50" s="4">
        <f t="shared" si="2"/>
        <v>2.0430130337710946</v>
      </c>
    </row>
    <row r="51" spans="4:10" x14ac:dyDescent="0.3">
      <c r="D51" t="s">
        <v>29</v>
      </c>
      <c r="E51" s="5">
        <f t="shared" si="3"/>
        <v>-0.21962961307579931</v>
      </c>
      <c r="F51" s="4">
        <f t="shared" si="3"/>
        <v>-0.13871672246789579</v>
      </c>
      <c r="I51" s="5">
        <f t="shared" si="2"/>
        <v>0.21962961307579931</v>
      </c>
      <c r="J51" s="4">
        <f t="shared" si="2"/>
        <v>0.13871672246789579</v>
      </c>
    </row>
    <row r="52" spans="4:10" x14ac:dyDescent="0.3">
      <c r="D52" t="s">
        <v>30</v>
      </c>
      <c r="E52" s="5">
        <f t="shared" si="3"/>
        <v>-0.17638546703775049</v>
      </c>
      <c r="F52" s="4">
        <f t="shared" si="3"/>
        <v>0.71070366847486</v>
      </c>
      <c r="I52" s="5">
        <f t="shared" si="2"/>
        <v>0.17638546703775049</v>
      </c>
      <c r="J52" s="4">
        <f t="shared" si="2"/>
        <v>0.71070366847486</v>
      </c>
    </row>
    <row r="53" spans="4:10" x14ac:dyDescent="0.3">
      <c r="D53" t="s">
        <v>31</v>
      </c>
      <c r="E53" s="5">
        <f>E28-B28</f>
        <v>-9.0195141912264631E-2</v>
      </c>
      <c r="F53" s="4">
        <f>F28-C28</f>
        <v>-2.9277955306682912</v>
      </c>
      <c r="I53" s="5">
        <f t="shared" si="2"/>
        <v>9.0195141912264631E-2</v>
      </c>
      <c r="J53" s="4">
        <f t="shared" si="2"/>
        <v>2.9277955306682912</v>
      </c>
    </row>
    <row r="54" spans="4:10" x14ac:dyDescent="0.3">
      <c r="D54" t="s">
        <v>32</v>
      </c>
      <c r="E54" s="5">
        <f t="shared" ref="E54:F55" si="4">E29-B29</f>
        <v>-0.66330197092197452</v>
      </c>
      <c r="F54" s="4">
        <f t="shared" si="4"/>
        <v>0.26747507182382257</v>
      </c>
      <c r="I54" s="5">
        <f t="shared" si="2"/>
        <v>0.66330197092197452</v>
      </c>
      <c r="J54" s="4">
        <f t="shared" si="2"/>
        <v>0.26747507182382257</v>
      </c>
    </row>
    <row r="55" spans="4:10" x14ac:dyDescent="0.3">
      <c r="D55" t="s">
        <v>33</v>
      </c>
      <c r="E55" s="5">
        <f t="shared" si="4"/>
        <v>-0.32437165681560387</v>
      </c>
      <c r="F55" s="4">
        <f t="shared" si="4"/>
        <v>1.0511758665448578</v>
      </c>
      <c r="I55" s="5">
        <f t="shared" si="2"/>
        <v>0.32437165681560387</v>
      </c>
      <c r="J55" s="4">
        <f t="shared" si="2"/>
        <v>1.0511758665448578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-0.18086857836987294</v>
      </c>
      <c r="F57" s="5">
        <f>AVERAGE(F38:F55)</f>
        <v>-0.45614235856088992</v>
      </c>
      <c r="H57" t="s">
        <v>54</v>
      </c>
      <c r="I57" s="5">
        <f>AVERAGE(I37:I55)</f>
        <v>0.28279179034089519</v>
      </c>
      <c r="J57" s="5">
        <f>AVERAGE(J38:J55)</f>
        <v>1.0531097537029623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1.2027679763336478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1.5547693335426449</v>
      </c>
      <c r="J65" s="4">
        <f>ABS((C13-F13)/C13)*100</f>
        <v>16.654367531935389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0.38295471784677249</v>
      </c>
      <c r="J66" s="4">
        <f>ABS((C14-F14)/C14)*100</f>
        <v>5.3416395922994218</v>
      </c>
    </row>
    <row r="67" spans="4:10" x14ac:dyDescent="0.3">
      <c r="E67" s="5"/>
      <c r="F67" s="5"/>
      <c r="H67" t="s">
        <v>18</v>
      </c>
      <c r="I67" s="4">
        <f t="shared" ref="I67:J82" si="5">ABS((B15-E15)/B15)*100</f>
        <v>0.6215912800302511</v>
      </c>
      <c r="J67" s="4">
        <f t="shared" si="5"/>
        <v>4.4734180572182121</v>
      </c>
    </row>
    <row r="68" spans="4:10" x14ac:dyDescent="0.3">
      <c r="E68" s="5"/>
      <c r="F68" s="5"/>
      <c r="H68" t="s">
        <v>20</v>
      </c>
      <c r="I68" s="4">
        <f t="shared" si="5"/>
        <v>1.2248466173405732</v>
      </c>
      <c r="J68" s="4">
        <f t="shared" si="5"/>
        <v>9.2862012177885251</v>
      </c>
    </row>
    <row r="69" spans="4:10" x14ac:dyDescent="0.3">
      <c r="E69" s="5"/>
      <c r="F69" s="5"/>
      <c r="H69" t="s">
        <v>19</v>
      </c>
      <c r="I69" s="4">
        <f t="shared" si="5"/>
        <v>2.3771593478520812</v>
      </c>
      <c r="J69" s="4">
        <f t="shared" si="5"/>
        <v>11.583084059191677</v>
      </c>
    </row>
    <row r="70" spans="4:10" x14ac:dyDescent="0.3">
      <c r="E70" s="5"/>
      <c r="F70" s="5"/>
      <c r="H70" t="s">
        <v>21</v>
      </c>
      <c r="I70" s="4">
        <f t="shared" si="5"/>
        <v>0.8286050555961697</v>
      </c>
      <c r="J70" s="4">
        <f t="shared" si="5"/>
        <v>13.609742707251831</v>
      </c>
    </row>
    <row r="71" spans="4:10" x14ac:dyDescent="0.3">
      <c r="H71" t="s">
        <v>22</v>
      </c>
      <c r="I71" s="4">
        <f t="shared" si="5"/>
        <v>2.91167701346839</v>
      </c>
      <c r="J71" s="4">
        <f t="shared" si="5"/>
        <v>2.4024685893438882</v>
      </c>
    </row>
    <row r="72" spans="4:10" x14ac:dyDescent="0.3">
      <c r="E72" s="5"/>
      <c r="F72" s="5"/>
      <c r="H72" t="s">
        <v>23</v>
      </c>
      <c r="I72" s="4">
        <f t="shared" si="5"/>
        <v>2.2179092279697086</v>
      </c>
      <c r="J72" s="4">
        <f t="shared" si="5"/>
        <v>15.884622582097387</v>
      </c>
    </row>
    <row r="73" spans="4:10" x14ac:dyDescent="0.3">
      <c r="H73" t="s">
        <v>24</v>
      </c>
      <c r="I73" s="4">
        <f t="shared" si="5"/>
        <v>1.2944795828731659</v>
      </c>
      <c r="J73" s="4">
        <f t="shared" si="5"/>
        <v>29.455136845614753</v>
      </c>
    </row>
    <row r="74" spans="4:10" x14ac:dyDescent="0.3">
      <c r="H74" t="s">
        <v>25</v>
      </c>
      <c r="I74" s="4">
        <f t="shared" si="5"/>
        <v>1.9691280666413944</v>
      </c>
      <c r="J74" s="4">
        <f t="shared" si="5"/>
        <v>6.7061597723862043</v>
      </c>
    </row>
    <row r="75" spans="4:10" x14ac:dyDescent="0.3">
      <c r="H75" t="s">
        <v>26</v>
      </c>
      <c r="I75" s="4">
        <f t="shared" si="5"/>
        <v>3.2246170084817658</v>
      </c>
      <c r="J75" s="4">
        <f t="shared" si="5"/>
        <v>14.185743499336001</v>
      </c>
    </row>
    <row r="76" spans="4:10" x14ac:dyDescent="0.3">
      <c r="H76" t="s">
        <v>27</v>
      </c>
      <c r="I76" s="4">
        <f t="shared" si="5"/>
        <v>1.6831882080313993</v>
      </c>
      <c r="J76" s="4">
        <f t="shared" si="5"/>
        <v>4.7381027642556699</v>
      </c>
    </row>
    <row r="77" spans="4:10" x14ac:dyDescent="0.3">
      <c r="H77" t="s">
        <v>28</v>
      </c>
      <c r="I77" s="4">
        <f t="shared" si="5"/>
        <v>1.3796875407540139</v>
      </c>
      <c r="J77" s="4">
        <f t="shared" si="5"/>
        <v>14.697935494756075</v>
      </c>
    </row>
    <row r="78" spans="4:10" x14ac:dyDescent="0.3">
      <c r="H78" t="s">
        <v>29</v>
      </c>
      <c r="I78" s="4">
        <f t="shared" si="5"/>
        <v>1.2338742307629174</v>
      </c>
      <c r="J78" s="4">
        <f t="shared" si="5"/>
        <v>1.691667347169461</v>
      </c>
    </row>
    <row r="79" spans="4:10" x14ac:dyDescent="0.3">
      <c r="H79" t="s">
        <v>30</v>
      </c>
      <c r="I79" s="4">
        <f t="shared" si="5"/>
        <v>0.98155518663188923</v>
      </c>
      <c r="J79" s="4">
        <f t="shared" si="5"/>
        <v>10.451524536395</v>
      </c>
    </row>
    <row r="80" spans="4:10" x14ac:dyDescent="0.3">
      <c r="H80" t="s">
        <v>31</v>
      </c>
      <c r="I80" s="4">
        <f t="shared" si="5"/>
        <v>0.46516318675742457</v>
      </c>
      <c r="J80" s="4">
        <f t="shared" si="5"/>
        <v>33.652822191589557</v>
      </c>
    </row>
    <row r="81" spans="8:10" x14ac:dyDescent="0.3">
      <c r="H81" t="s">
        <v>32</v>
      </c>
      <c r="I81" s="4">
        <f t="shared" si="5"/>
        <v>4.0175770497999661</v>
      </c>
      <c r="J81" s="4">
        <f t="shared" si="5"/>
        <v>2.5718756906136786</v>
      </c>
    </row>
    <row r="82" spans="8:10" x14ac:dyDescent="0.3">
      <c r="H82" t="s">
        <v>33</v>
      </c>
      <c r="I82" s="4">
        <f t="shared" si="5"/>
        <v>1.9273419893975277</v>
      </c>
      <c r="J82" s="4">
        <f t="shared" si="5"/>
        <v>11.425824636357152</v>
      </c>
    </row>
    <row r="84" spans="8:10" x14ac:dyDescent="0.3">
      <c r="H84" t="s">
        <v>77</v>
      </c>
      <c r="I84" s="4">
        <f>AVERAGE(I64:I82)</f>
        <v>1.6578364536900896</v>
      </c>
      <c r="J84" s="4">
        <f>AVERAGE(J65:J82)</f>
        <v>11.600685395311107</v>
      </c>
    </row>
  </sheetData>
  <hyperlinks>
    <hyperlink ref="G1" location="Overview!A1" display="Overview!A1" xr:uid="{66E6A466-DB6B-4259-85EE-4035E23D7E8A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99B1F-231B-4A80-A2B4-6428C83F4277}">
  <dimension ref="A1:L84"/>
  <sheetViews>
    <sheetView workbookViewId="0">
      <selection activeCell="F1" sqref="F1: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74</v>
      </c>
      <c r="G4" s="7" t="s">
        <v>100</v>
      </c>
      <c r="H4" s="7"/>
    </row>
    <row r="5" spans="1:12" x14ac:dyDescent="0.3">
      <c r="A5" s="8"/>
      <c r="G5" s="9" t="s">
        <v>105</v>
      </c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26.051070672680201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3109.2771969999999</v>
      </c>
      <c r="L12">
        <v>-2928.76563724999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23.282888162183383</v>
      </c>
      <c r="F13" s="4">
        <f t="shared" si="1"/>
        <v>2.3015403658878681</v>
      </c>
      <c r="H13" t="s">
        <v>35</v>
      </c>
      <c r="I13">
        <v>32</v>
      </c>
      <c r="J13" t="s">
        <v>38</v>
      </c>
      <c r="K13">
        <v>1374.399936</v>
      </c>
      <c r="L13">
        <v>-1157.0151631808201</v>
      </c>
    </row>
    <row r="14" spans="1:12" x14ac:dyDescent="0.3">
      <c r="A14" s="3" t="s">
        <v>93</v>
      </c>
      <c r="B14">
        <v>22.61</v>
      </c>
      <c r="C14">
        <v>3.21</v>
      </c>
      <c r="E14" s="5">
        <f t="shared" si="0"/>
        <v>22.442292264877167</v>
      </c>
      <c r="F14" s="4">
        <f t="shared" si="1"/>
        <v>2.6871958752650404</v>
      </c>
      <c r="H14" t="s">
        <v>94</v>
      </c>
      <c r="I14">
        <v>96</v>
      </c>
      <c r="J14" t="s">
        <v>44</v>
      </c>
      <c r="K14">
        <v>4277.6379020000004</v>
      </c>
      <c r="L14">
        <v>-3471.0313882528199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17.700054896277759</v>
      </c>
      <c r="F15" s="4">
        <f t="shared" si="1"/>
        <v>7.095554384557003</v>
      </c>
      <c r="H15" t="s">
        <v>34</v>
      </c>
      <c r="I15">
        <v>48</v>
      </c>
      <c r="J15" t="s">
        <v>37</v>
      </c>
      <c r="K15">
        <v>2711.8559959999998</v>
      </c>
      <c r="L15">
        <v>-1735.4350994782501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17.16325136525839</v>
      </c>
      <c r="F16" s="4">
        <f t="shared" si="1"/>
        <v>9.0487825352471845</v>
      </c>
      <c r="H16" t="s">
        <v>39</v>
      </c>
      <c r="I16">
        <v>80</v>
      </c>
      <c r="J16" t="s">
        <v>38</v>
      </c>
      <c r="K16">
        <v>4661.1215030000003</v>
      </c>
      <c r="L16">
        <v>-2892.3323168355601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15.231527784102926</v>
      </c>
      <c r="F17" s="4">
        <f t="shared" si="1"/>
        <v>9.4701253938639471</v>
      </c>
      <c r="H17" t="s">
        <v>40</v>
      </c>
      <c r="I17">
        <v>64</v>
      </c>
      <c r="J17" t="s">
        <v>38</v>
      </c>
      <c r="K17">
        <v>4201.8109350000004</v>
      </c>
      <c r="L17">
        <v>-2313.85558268266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17.953370773826361</v>
      </c>
      <c r="F18" s="4">
        <f t="shared" si="1"/>
        <v>7.007785050472962</v>
      </c>
      <c r="H18" t="s">
        <v>41</v>
      </c>
      <c r="I18">
        <v>96</v>
      </c>
      <c r="J18" t="s">
        <v>42</v>
      </c>
      <c r="K18">
        <v>5347.1852840000001</v>
      </c>
      <c r="L18">
        <v>-3470.87340819576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15.051850659051532</v>
      </c>
      <c r="F19" s="4">
        <f t="shared" si="1"/>
        <v>10.254998741416713</v>
      </c>
      <c r="H19" t="s">
        <v>40</v>
      </c>
      <c r="I19">
        <v>36</v>
      </c>
      <c r="J19" t="s">
        <v>37</v>
      </c>
      <c r="K19">
        <v>2391.732473</v>
      </c>
      <c r="L19">
        <v>-1301.5330033294999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13.153035011299103</v>
      </c>
      <c r="F20" s="4">
        <f t="shared" si="1"/>
        <v>11.196581283678769</v>
      </c>
      <c r="H20" t="s">
        <v>40</v>
      </c>
      <c r="I20">
        <v>192</v>
      </c>
      <c r="J20" t="s">
        <v>43</v>
      </c>
      <c r="K20">
        <v>14597.391388</v>
      </c>
      <c r="L20">
        <v>-6941.4404941557796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18.150175276242646</v>
      </c>
      <c r="F21" s="4">
        <f t="shared" si="1"/>
        <v>7.5896445039536173</v>
      </c>
      <c r="H21" t="s">
        <v>34</v>
      </c>
      <c r="I21">
        <v>72</v>
      </c>
      <c r="J21" t="s">
        <v>42</v>
      </c>
      <c r="K21">
        <v>3966.9038399999999</v>
      </c>
      <c r="L21">
        <v>-2603.1390996095402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16.699066260255542</v>
      </c>
      <c r="F22" s="4">
        <f t="shared" si="1"/>
        <v>8.8564872038903282</v>
      </c>
      <c r="H22" t="s">
        <v>34</v>
      </c>
      <c r="I22">
        <v>64</v>
      </c>
      <c r="J22" t="s">
        <v>44</v>
      </c>
      <c r="K22">
        <v>3832.5496170000001</v>
      </c>
      <c r="L22">
        <v>-2313.8705409198101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14.887596497050524</v>
      </c>
      <c r="F23" s="4">
        <f t="shared" si="1"/>
        <v>11.446379684181188</v>
      </c>
      <c r="H23" t="s">
        <v>40</v>
      </c>
      <c r="I23">
        <v>64</v>
      </c>
      <c r="J23" t="s">
        <v>38</v>
      </c>
      <c r="K23">
        <v>4298.8806160000004</v>
      </c>
      <c r="L23">
        <v>-2313.8074088877001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15.897702250507482</v>
      </c>
      <c r="F24" s="4">
        <f t="shared" si="1"/>
        <v>8.7734653158470195</v>
      </c>
      <c r="H24" t="s">
        <v>45</v>
      </c>
      <c r="I24">
        <v>128</v>
      </c>
      <c r="J24" t="s">
        <v>42</v>
      </c>
      <c r="K24">
        <v>8051.4780049999999</v>
      </c>
      <c r="L24">
        <v>-4627.74512937483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14.437411014327189</v>
      </c>
      <c r="F25" s="4">
        <f t="shared" si="1"/>
        <v>11.377513799154665</v>
      </c>
      <c r="H25" t="s">
        <v>40</v>
      </c>
      <c r="I25">
        <v>34</v>
      </c>
      <c r="J25" t="s">
        <v>37</v>
      </c>
      <c r="K25">
        <v>2354.99287</v>
      </c>
      <c r="L25">
        <v>-1229.2110777790699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17.179884420079862</v>
      </c>
      <c r="F26" s="4">
        <f t="shared" si="1"/>
        <v>7.4680108690777054</v>
      </c>
      <c r="H26" t="s">
        <v>40</v>
      </c>
      <c r="I26">
        <v>96</v>
      </c>
      <c r="J26" t="s">
        <v>38</v>
      </c>
      <c r="K26">
        <v>5587.9304920000004</v>
      </c>
      <c r="L26">
        <v>-3470.85658028222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17.693272659722457</v>
      </c>
      <c r="F27" s="4">
        <f t="shared" si="1"/>
        <v>6.8291442332088259</v>
      </c>
      <c r="H27" t="s">
        <v>40</v>
      </c>
      <c r="I27">
        <v>96</v>
      </c>
      <c r="J27" t="s">
        <v>44</v>
      </c>
      <c r="K27">
        <v>5425.7910250000004</v>
      </c>
      <c r="L27">
        <v>-3470.87994010272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19.137897291447299</v>
      </c>
      <c r="F28" s="4">
        <f t="shared" si="1"/>
        <v>5.3945780347277008</v>
      </c>
      <c r="H28" t="s">
        <v>41</v>
      </c>
      <c r="I28">
        <v>168</v>
      </c>
      <c r="J28" t="s">
        <v>44</v>
      </c>
      <c r="K28">
        <v>8778.3938560000006</v>
      </c>
      <c r="L28">
        <v>-6074.1316899492303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15.920346392473379</v>
      </c>
      <c r="F29" s="4">
        <f t="shared" si="1"/>
        <v>9.5569929296906686</v>
      </c>
      <c r="H29" t="s">
        <v>40</v>
      </c>
      <c r="I29">
        <v>72</v>
      </c>
      <c r="J29" t="s">
        <v>37</v>
      </c>
      <c r="K29">
        <v>4522.5146629999999</v>
      </c>
      <c r="L29">
        <v>-2603.0851483188799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16.451833483836761</v>
      </c>
      <c r="F30" s="4">
        <f t="shared" si="1"/>
        <v>9.3766943846559663</v>
      </c>
      <c r="H30" t="s">
        <v>40</v>
      </c>
      <c r="I30">
        <v>64</v>
      </c>
      <c r="J30" t="s">
        <v>44</v>
      </c>
      <c r="K30">
        <v>3890.14392</v>
      </c>
      <c r="L30">
        <v>-2313.85786018627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-0.46892932731979897</v>
      </c>
      <c r="F37" s="5"/>
      <c r="I37" s="5">
        <f t="shared" ref="I37:J55" si="2">ABS(E37)</f>
        <v>0.46892932731979897</v>
      </c>
      <c r="J37" s="5"/>
    </row>
    <row r="38" spans="4:10" x14ac:dyDescent="0.3">
      <c r="D38" s="3" t="s">
        <v>11</v>
      </c>
      <c r="E38" s="5">
        <f>E13-B13</f>
        <v>-8.7111837816618021E-2</v>
      </c>
      <c r="F38" s="4">
        <f>F13-C13</f>
        <v>-0.49845963411213168</v>
      </c>
      <c r="I38" s="5">
        <f t="shared" si="2"/>
        <v>8.7111837816618021E-2</v>
      </c>
      <c r="J38" s="4">
        <f t="shared" si="2"/>
        <v>0.49845963411213168</v>
      </c>
    </row>
    <row r="39" spans="4:10" x14ac:dyDescent="0.3">
      <c r="D39" s="3" t="s">
        <v>93</v>
      </c>
      <c r="E39" s="5">
        <f>E14-B14</f>
        <v>-0.16770773512283199</v>
      </c>
      <c r="F39" s="4">
        <f>F14-C14</f>
        <v>-0.52280412473495952</v>
      </c>
      <c r="I39" s="5">
        <f t="shared" si="2"/>
        <v>0.16770773512283199</v>
      </c>
      <c r="J39" s="4">
        <f t="shared" si="2"/>
        <v>0.52280412473495952</v>
      </c>
    </row>
    <row r="40" spans="4:10" x14ac:dyDescent="0.3">
      <c r="D40" t="s">
        <v>18</v>
      </c>
      <c r="E40" s="5">
        <f t="shared" ref="E40:F52" si="3">E15-B15</f>
        <v>-9.9945103722241413E-2</v>
      </c>
      <c r="F40" s="4">
        <f t="shared" si="3"/>
        <v>-0.10444561544299713</v>
      </c>
      <c r="I40" s="5">
        <f t="shared" si="2"/>
        <v>9.9945103722241413E-2</v>
      </c>
      <c r="J40" s="4">
        <f t="shared" si="2"/>
        <v>0.10444561544299713</v>
      </c>
    </row>
    <row r="41" spans="4:10" x14ac:dyDescent="0.3">
      <c r="D41" t="s">
        <v>20</v>
      </c>
      <c r="E41" s="5">
        <f t="shared" si="3"/>
        <v>-0.12674863474160958</v>
      </c>
      <c r="F41" s="4">
        <f t="shared" si="3"/>
        <v>-1.8512174647528159</v>
      </c>
      <c r="I41" s="5">
        <f t="shared" si="2"/>
        <v>0.12674863474160958</v>
      </c>
      <c r="J41" s="4">
        <f t="shared" si="2"/>
        <v>1.8512174647528159</v>
      </c>
    </row>
    <row r="42" spans="4:10" x14ac:dyDescent="0.3">
      <c r="D42" t="s">
        <v>19</v>
      </c>
      <c r="E42" s="5">
        <f t="shared" si="3"/>
        <v>-0.36847221589707324</v>
      </c>
      <c r="F42" s="4">
        <f t="shared" si="3"/>
        <v>0.17012539386394643</v>
      </c>
      <c r="I42" s="5">
        <f t="shared" si="2"/>
        <v>0.36847221589707324</v>
      </c>
      <c r="J42" s="4">
        <f t="shared" si="2"/>
        <v>0.17012539386394643</v>
      </c>
    </row>
    <row r="43" spans="4:10" x14ac:dyDescent="0.3">
      <c r="D43" t="s">
        <v>21</v>
      </c>
      <c r="E43" s="5">
        <f t="shared" si="3"/>
        <v>-0.32662922617364032</v>
      </c>
      <c r="F43" s="4">
        <f t="shared" si="3"/>
        <v>-1.7922149495270387</v>
      </c>
      <c r="I43" s="5">
        <f t="shared" si="2"/>
        <v>0.32662922617364032</v>
      </c>
      <c r="J43" s="4">
        <f t="shared" si="2"/>
        <v>1.7922149495270387</v>
      </c>
    </row>
    <row r="44" spans="4:10" x14ac:dyDescent="0.3">
      <c r="D44" t="s">
        <v>22</v>
      </c>
      <c r="E44" s="5">
        <f t="shared" si="3"/>
        <v>-0.34814934094846883</v>
      </c>
      <c r="F44" s="4">
        <f t="shared" si="3"/>
        <v>-1.1450012585832869</v>
      </c>
      <c r="I44" s="5">
        <f t="shared" si="2"/>
        <v>0.34814934094846883</v>
      </c>
      <c r="J44" s="4">
        <f t="shared" si="2"/>
        <v>1.1450012585832869</v>
      </c>
    </row>
    <row r="45" spans="4:10" x14ac:dyDescent="0.3">
      <c r="D45" t="s">
        <v>23</v>
      </c>
      <c r="E45" s="5">
        <f t="shared" si="3"/>
        <v>-0.29696498870089627</v>
      </c>
      <c r="F45" s="4">
        <f t="shared" si="3"/>
        <v>-2.4034187163212302</v>
      </c>
      <c r="I45" s="5">
        <f t="shared" si="2"/>
        <v>0.29696498870089627</v>
      </c>
      <c r="J45" s="4">
        <f t="shared" si="2"/>
        <v>2.4034187163212302</v>
      </c>
    </row>
    <row r="46" spans="4:10" x14ac:dyDescent="0.3">
      <c r="D46" t="s">
        <v>24</v>
      </c>
      <c r="E46" s="5">
        <f t="shared" si="3"/>
        <v>-0.27982472375735412</v>
      </c>
      <c r="F46" s="4">
        <f t="shared" si="3"/>
        <v>0.98964450395361769</v>
      </c>
      <c r="I46" s="5">
        <f t="shared" si="2"/>
        <v>0.27982472375735412</v>
      </c>
      <c r="J46" s="4">
        <f t="shared" si="2"/>
        <v>0.98964450395361769</v>
      </c>
    </row>
    <row r="47" spans="4:10" x14ac:dyDescent="0.3">
      <c r="D47" t="s">
        <v>25</v>
      </c>
      <c r="E47" s="5">
        <f t="shared" si="3"/>
        <v>-0.33093373974445939</v>
      </c>
      <c r="F47" s="4">
        <f t="shared" si="3"/>
        <v>-1.1435127961096718</v>
      </c>
      <c r="I47" s="5">
        <f t="shared" si="2"/>
        <v>0.33093373974445939</v>
      </c>
      <c r="J47" s="4">
        <f t="shared" si="2"/>
        <v>1.1435127961096718</v>
      </c>
    </row>
    <row r="48" spans="4:10" x14ac:dyDescent="0.3">
      <c r="D48" t="s">
        <v>26</v>
      </c>
      <c r="E48" s="5">
        <f t="shared" si="3"/>
        <v>-0.47240350294947575</v>
      </c>
      <c r="F48" s="4">
        <f t="shared" si="3"/>
        <v>-2.9536203158188119</v>
      </c>
      <c r="I48" s="5">
        <f t="shared" si="2"/>
        <v>0.47240350294947575</v>
      </c>
      <c r="J48" s="4">
        <f t="shared" si="2"/>
        <v>2.9536203158188119</v>
      </c>
    </row>
    <row r="49" spans="4:10" x14ac:dyDescent="0.3">
      <c r="D49" t="s">
        <v>27</v>
      </c>
      <c r="E49" s="5">
        <f t="shared" si="3"/>
        <v>-0.36229774949251947</v>
      </c>
      <c r="F49" s="4">
        <f t="shared" si="3"/>
        <v>-1.3265346841529801</v>
      </c>
      <c r="I49" s="5">
        <f t="shared" si="2"/>
        <v>0.36229774949251947</v>
      </c>
      <c r="J49" s="4">
        <f t="shared" si="2"/>
        <v>1.3265346841529801</v>
      </c>
    </row>
    <row r="50" spans="4:10" x14ac:dyDescent="0.3">
      <c r="D50" t="s">
        <v>28</v>
      </c>
      <c r="E50" s="5">
        <f t="shared" si="3"/>
        <v>0.23741101432718992</v>
      </c>
      <c r="F50" s="4">
        <f t="shared" si="3"/>
        <v>-2.5224862008453357</v>
      </c>
      <c r="I50" s="5">
        <f t="shared" si="2"/>
        <v>0.23741101432718992</v>
      </c>
      <c r="J50" s="4">
        <f t="shared" si="2"/>
        <v>2.5224862008453357</v>
      </c>
    </row>
    <row r="51" spans="4:10" x14ac:dyDescent="0.3">
      <c r="D51" t="s">
        <v>29</v>
      </c>
      <c r="E51" s="5">
        <f t="shared" si="3"/>
        <v>-0.62011557992013877</v>
      </c>
      <c r="F51" s="4">
        <f t="shared" si="3"/>
        <v>-0.7319891309222939</v>
      </c>
      <c r="I51" s="5">
        <f t="shared" si="2"/>
        <v>0.62011557992013877</v>
      </c>
      <c r="J51" s="4">
        <f t="shared" si="2"/>
        <v>0.7319891309222939</v>
      </c>
    </row>
    <row r="52" spans="4:10" x14ac:dyDescent="0.3">
      <c r="D52" t="s">
        <v>30</v>
      </c>
      <c r="E52" s="5">
        <f t="shared" si="3"/>
        <v>-0.27672734027754231</v>
      </c>
      <c r="F52" s="4">
        <f t="shared" si="3"/>
        <v>2.9144233208826087E-2</v>
      </c>
      <c r="I52" s="5">
        <f t="shared" si="2"/>
        <v>0.27672734027754231</v>
      </c>
      <c r="J52" s="4">
        <f t="shared" si="2"/>
        <v>2.9144233208826087E-2</v>
      </c>
    </row>
    <row r="53" spans="4:10" x14ac:dyDescent="0.3">
      <c r="D53" t="s">
        <v>31</v>
      </c>
      <c r="E53" s="5">
        <f>E28-B28</f>
        <v>-0.25210270855270167</v>
      </c>
      <c r="F53" s="4">
        <f>F28-C28</f>
        <v>-3.3054219652722985</v>
      </c>
      <c r="I53" s="5">
        <f t="shared" si="2"/>
        <v>0.25210270855270167</v>
      </c>
      <c r="J53" s="4">
        <f t="shared" si="2"/>
        <v>3.3054219652722985</v>
      </c>
    </row>
    <row r="54" spans="4:10" x14ac:dyDescent="0.3">
      <c r="D54" t="s">
        <v>32</v>
      </c>
      <c r="E54" s="5">
        <f t="shared" ref="E54:F55" si="4">E29-B29</f>
        <v>-0.58965360752662299</v>
      </c>
      <c r="F54" s="4">
        <f t="shared" si="4"/>
        <v>-0.84300707030933175</v>
      </c>
      <c r="I54" s="5">
        <f t="shared" si="2"/>
        <v>0.58965360752662299</v>
      </c>
      <c r="J54" s="4">
        <f t="shared" si="2"/>
        <v>0.84300707030933175</v>
      </c>
    </row>
    <row r="55" spans="4:10" x14ac:dyDescent="0.3">
      <c r="D55" t="s">
        <v>33</v>
      </c>
      <c r="E55" s="5">
        <f t="shared" si="4"/>
        <v>-0.37816651616323682</v>
      </c>
      <c r="F55" s="4">
        <f t="shared" si="4"/>
        <v>0.17669438465596699</v>
      </c>
      <c r="I55" s="5">
        <f t="shared" si="2"/>
        <v>0.37816651616323682</v>
      </c>
      <c r="J55" s="4">
        <f t="shared" si="2"/>
        <v>0.17669438465596699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-0.29555120339473895</v>
      </c>
      <c r="F57" s="5">
        <f>AVERAGE(F38:F55)</f>
        <v>-1.0988069672901573</v>
      </c>
      <c r="H57" t="s">
        <v>54</v>
      </c>
      <c r="I57" s="5">
        <f>AVERAGE(I37:I55)</f>
        <v>0.32054183648181156</v>
      </c>
      <c r="J57" s="5">
        <f>AVERAGE(J38:J55)</f>
        <v>1.2505412468104187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1.7682101331817457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0.3727506966907061</v>
      </c>
      <c r="J65" s="4">
        <f>ABS((C13-F13)/C13)*100</f>
        <v>17.80212978971899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0.7417414202690491</v>
      </c>
      <c r="J66" s="4">
        <f>ABS((C14-F14)/C14)*100</f>
        <v>16.286732857786902</v>
      </c>
    </row>
    <row r="67" spans="4:10" x14ac:dyDescent="0.3">
      <c r="E67" s="5"/>
      <c r="F67" s="5"/>
      <c r="H67" t="s">
        <v>18</v>
      </c>
      <c r="I67" s="4">
        <f t="shared" ref="I67:J82" si="5">ABS((B15-E15)/B15)*100</f>
        <v>0.56148934675416518</v>
      </c>
      <c r="J67" s="4">
        <f t="shared" si="5"/>
        <v>1.4506335478194046</v>
      </c>
    </row>
    <row r="68" spans="4:10" x14ac:dyDescent="0.3">
      <c r="E68" s="5"/>
      <c r="F68" s="5"/>
      <c r="H68" t="s">
        <v>20</v>
      </c>
      <c r="I68" s="4">
        <f t="shared" si="5"/>
        <v>0.73307481053562518</v>
      </c>
      <c r="J68" s="4">
        <f t="shared" si="5"/>
        <v>16.983646465622162</v>
      </c>
    </row>
    <row r="69" spans="4:10" x14ac:dyDescent="0.3">
      <c r="E69" s="5"/>
      <c r="F69" s="5"/>
      <c r="H69" t="s">
        <v>19</v>
      </c>
      <c r="I69" s="4">
        <f t="shared" si="5"/>
        <v>2.3620013839555978</v>
      </c>
      <c r="J69" s="4">
        <f t="shared" si="5"/>
        <v>1.8293053103650152</v>
      </c>
    </row>
    <row r="70" spans="4:10" x14ac:dyDescent="0.3">
      <c r="E70" s="5"/>
      <c r="F70" s="5"/>
      <c r="H70" t="s">
        <v>21</v>
      </c>
      <c r="I70" s="4">
        <f t="shared" si="5"/>
        <v>1.7868119593744001</v>
      </c>
      <c r="J70" s="4">
        <f t="shared" si="5"/>
        <v>20.366078971898165</v>
      </c>
    </row>
    <row r="71" spans="4:10" x14ac:dyDescent="0.3">
      <c r="H71" t="s">
        <v>22</v>
      </c>
      <c r="I71" s="4">
        <f t="shared" si="5"/>
        <v>2.2607100061588885</v>
      </c>
      <c r="J71" s="4">
        <f t="shared" si="5"/>
        <v>10.043870689327077</v>
      </c>
    </row>
    <row r="72" spans="4:10" x14ac:dyDescent="0.3">
      <c r="E72" s="5"/>
      <c r="F72" s="5"/>
      <c r="H72" t="s">
        <v>23</v>
      </c>
      <c r="I72" s="4">
        <f t="shared" si="5"/>
        <v>2.2079181316051768</v>
      </c>
      <c r="J72" s="4">
        <f t="shared" si="5"/>
        <v>17.672196443538457</v>
      </c>
    </row>
    <row r="73" spans="4:10" x14ac:dyDescent="0.3">
      <c r="H73" t="s">
        <v>24</v>
      </c>
      <c r="I73" s="4">
        <f t="shared" si="5"/>
        <v>1.5183110350371902</v>
      </c>
      <c r="J73" s="4">
        <f t="shared" si="5"/>
        <v>14.994613696266937</v>
      </c>
    </row>
    <row r="74" spans="4:10" x14ac:dyDescent="0.3">
      <c r="H74" t="s">
        <v>25</v>
      </c>
      <c r="I74" s="4">
        <f t="shared" si="5"/>
        <v>1.9432398105957684</v>
      </c>
      <c r="J74" s="4">
        <f t="shared" si="5"/>
        <v>11.435127961096718</v>
      </c>
    </row>
    <row r="75" spans="4:10" x14ac:dyDescent="0.3">
      <c r="H75" t="s">
        <v>26</v>
      </c>
      <c r="I75" s="4">
        <f t="shared" si="5"/>
        <v>3.0755436389939828</v>
      </c>
      <c r="J75" s="4">
        <f t="shared" si="5"/>
        <v>20.511252193186195</v>
      </c>
    </row>
    <row r="76" spans="4:10" x14ac:dyDescent="0.3">
      <c r="H76" t="s">
        <v>27</v>
      </c>
      <c r="I76" s="4">
        <f t="shared" si="5"/>
        <v>2.2281534409134038</v>
      </c>
      <c r="J76" s="4">
        <f t="shared" si="5"/>
        <v>13.134006773791885</v>
      </c>
    </row>
    <row r="77" spans="4:10" x14ac:dyDescent="0.3">
      <c r="H77" t="s">
        <v>28</v>
      </c>
      <c r="I77" s="4">
        <f t="shared" si="5"/>
        <v>1.671908551599929</v>
      </c>
      <c r="J77" s="4">
        <f t="shared" si="5"/>
        <v>18.147382739894503</v>
      </c>
    </row>
    <row r="78" spans="4:10" x14ac:dyDescent="0.3">
      <c r="H78" t="s">
        <v>29</v>
      </c>
      <c r="I78" s="4">
        <f t="shared" si="5"/>
        <v>3.483795392809768</v>
      </c>
      <c r="J78" s="4">
        <f t="shared" si="5"/>
        <v>8.9266967185645605</v>
      </c>
    </row>
    <row r="79" spans="4:10" x14ac:dyDescent="0.3">
      <c r="H79" t="s">
        <v>30</v>
      </c>
      <c r="I79" s="4">
        <f t="shared" si="5"/>
        <v>1.5399406804537692</v>
      </c>
      <c r="J79" s="4">
        <f t="shared" si="5"/>
        <v>0.42859166483567779</v>
      </c>
    </row>
    <row r="80" spans="4:10" x14ac:dyDescent="0.3">
      <c r="H80" t="s">
        <v>31</v>
      </c>
      <c r="I80" s="4">
        <f t="shared" si="5"/>
        <v>1.3001686877395651</v>
      </c>
      <c r="J80" s="4">
        <f t="shared" si="5"/>
        <v>37.993355922670105</v>
      </c>
    </row>
    <row r="81" spans="8:10" x14ac:dyDescent="0.3">
      <c r="H81" t="s">
        <v>32</v>
      </c>
      <c r="I81" s="4">
        <f t="shared" si="5"/>
        <v>3.5714936858063173</v>
      </c>
      <c r="J81" s="4">
        <f t="shared" si="5"/>
        <v>8.105837214512805</v>
      </c>
    </row>
    <row r="82" spans="8:10" x14ac:dyDescent="0.3">
      <c r="H82" t="s">
        <v>33</v>
      </c>
      <c r="I82" s="4">
        <f t="shared" si="5"/>
        <v>2.2469787056639148</v>
      </c>
      <c r="J82" s="4">
        <f t="shared" si="5"/>
        <v>1.9205911375648588</v>
      </c>
    </row>
    <row r="84" spans="8:10" x14ac:dyDescent="0.3">
      <c r="H84" t="s">
        <v>77</v>
      </c>
      <c r="I84" s="4">
        <f>AVERAGE(I64:I82)</f>
        <v>1.8618021851652087</v>
      </c>
      <c r="J84" s="4">
        <f>AVERAGE(J65:J82)</f>
        <v>13.2240027832478</v>
      </c>
    </row>
  </sheetData>
  <hyperlinks>
    <hyperlink ref="G1" location="Overview!A1" display="Overview!A1" xr:uid="{0D6B31BB-5167-423A-BD2C-0C2189F969BB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615DE-410D-425D-A964-65E70FD4AB76}">
  <dimension ref="A1:L84"/>
  <sheetViews>
    <sheetView workbookViewId="0">
      <selection activeCell="G35" sqref="G35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1</v>
      </c>
      <c r="G4" s="7" t="s">
        <v>100</v>
      </c>
      <c r="H4" s="7"/>
    </row>
    <row r="5" spans="1:12" x14ac:dyDescent="0.3">
      <c r="A5" s="8"/>
      <c r="G5" s="9" t="s">
        <v>120</v>
      </c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26.267228740999293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3083.6903579999998</v>
      </c>
      <c r="L12">
        <v>-2927.3803991801101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23.77837479315777</v>
      </c>
      <c r="F13" s="4">
        <f t="shared" si="1"/>
        <v>2.5804660079065287</v>
      </c>
      <c r="H13" t="s">
        <v>35</v>
      </c>
      <c r="I13">
        <v>32</v>
      </c>
      <c r="J13" t="s">
        <v>38</v>
      </c>
      <c r="K13">
        <v>1345.7606029999999</v>
      </c>
      <c r="L13">
        <v>-1156.46450904519</v>
      </c>
    </row>
    <row r="14" spans="1:12" x14ac:dyDescent="0.3">
      <c r="A14" s="3" t="s">
        <v>93</v>
      </c>
      <c r="B14">
        <v>22.61</v>
      </c>
      <c r="C14">
        <v>3.21</v>
      </c>
      <c r="E14" s="5">
        <f t="shared" si="0"/>
        <v>22.785065919591695</v>
      </c>
      <c r="F14" s="4">
        <f t="shared" si="1"/>
        <v>3.3756821831828465</v>
      </c>
      <c r="H14" t="s">
        <v>94</v>
      </c>
      <c r="I14">
        <v>96</v>
      </c>
      <c r="J14" t="s">
        <v>44</v>
      </c>
      <c r="K14">
        <v>4213.2860330000003</v>
      </c>
      <c r="L14">
        <v>-3469.3644504768899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17.936563203128106</v>
      </c>
      <c r="F15" s="4">
        <f t="shared" si="1"/>
        <v>7.9746994309630503</v>
      </c>
      <c r="H15" t="s">
        <v>34</v>
      </c>
      <c r="I15">
        <v>48</v>
      </c>
      <c r="J15" t="s">
        <v>37</v>
      </c>
      <c r="K15">
        <v>2676.097949</v>
      </c>
      <c r="L15">
        <v>-1734.59814492234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17.534253592887026</v>
      </c>
      <c r="F16" s="4">
        <f t="shared" si="1"/>
        <v>10.444073050527212</v>
      </c>
      <c r="H16" t="s">
        <v>39</v>
      </c>
      <c r="I16">
        <v>80</v>
      </c>
      <c r="J16" t="s">
        <v>38</v>
      </c>
      <c r="K16">
        <v>4562.4981740000003</v>
      </c>
      <c r="L16">
        <v>-2890.9216654207398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15.23732758153168</v>
      </c>
      <c r="F17" s="4">
        <f t="shared" si="1"/>
        <v>10.925900645626418</v>
      </c>
      <c r="H17" t="s">
        <v>40</v>
      </c>
      <c r="I17">
        <v>64</v>
      </c>
      <c r="J17" t="s">
        <v>38</v>
      </c>
      <c r="K17">
        <v>4200.2115960000001</v>
      </c>
      <c r="L17">
        <v>-2312.72558715588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18.180168279898574</v>
      </c>
      <c r="F18" s="4">
        <f t="shared" si="1"/>
        <v>8.0489284999045303</v>
      </c>
      <c r="H18" t="s">
        <v>41</v>
      </c>
      <c r="I18">
        <v>96</v>
      </c>
      <c r="J18" t="s">
        <v>42</v>
      </c>
      <c r="K18">
        <v>5280.4791750000004</v>
      </c>
      <c r="L18">
        <v>-3469.1935756980502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14.955408654447726</v>
      </c>
      <c r="F19" s="4">
        <f t="shared" si="1"/>
        <v>11.776120364283987</v>
      </c>
      <c r="H19" t="s">
        <v>40</v>
      </c>
      <c r="I19">
        <v>36</v>
      </c>
      <c r="J19" t="s">
        <v>37</v>
      </c>
      <c r="K19">
        <v>2407.1558879999998</v>
      </c>
      <c r="L19">
        <v>-1300.8964848373801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13.157663021487464</v>
      </c>
      <c r="F20" s="4">
        <f t="shared" si="1"/>
        <v>12.038267469536823</v>
      </c>
      <c r="H20" t="s">
        <v>40</v>
      </c>
      <c r="I20">
        <v>192</v>
      </c>
      <c r="J20" t="s">
        <v>43</v>
      </c>
      <c r="K20">
        <v>14592.256975</v>
      </c>
      <c r="L20">
        <v>-6938.0954152589702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18.214429535638168</v>
      </c>
      <c r="F21" s="4">
        <f t="shared" si="1"/>
        <v>9.0460919690103356</v>
      </c>
      <c r="H21" t="s">
        <v>34</v>
      </c>
      <c r="I21">
        <v>72</v>
      </c>
      <c r="J21" t="s">
        <v>42</v>
      </c>
      <c r="K21">
        <v>3952.9099639999999</v>
      </c>
      <c r="L21">
        <v>-2601.8678362075698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16.739456488747702</v>
      </c>
      <c r="F22" s="4">
        <f t="shared" si="1"/>
        <v>9.8098014821894637</v>
      </c>
      <c r="H22" t="s">
        <v>34</v>
      </c>
      <c r="I22">
        <v>64</v>
      </c>
      <c r="J22" t="s">
        <v>44</v>
      </c>
      <c r="K22">
        <v>3823.3021509999999</v>
      </c>
      <c r="L22">
        <v>-2312.7527935394501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14.873631585572641</v>
      </c>
      <c r="F23" s="4">
        <f t="shared" si="1"/>
        <v>12.916816390959619</v>
      </c>
      <c r="H23" t="s">
        <v>40</v>
      </c>
      <c r="I23">
        <v>64</v>
      </c>
      <c r="J23" t="s">
        <v>38</v>
      </c>
      <c r="K23">
        <v>4302.9168520000003</v>
      </c>
      <c r="L23">
        <v>-2312.6770559686902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16.001132352133165</v>
      </c>
      <c r="F24" s="4">
        <f t="shared" si="1"/>
        <v>10.187175074086351</v>
      </c>
      <c r="H24" t="s">
        <v>45</v>
      </c>
      <c r="I24">
        <v>128</v>
      </c>
      <c r="J24" t="s">
        <v>42</v>
      </c>
      <c r="K24">
        <v>7999.4338639999996</v>
      </c>
      <c r="L24">
        <v>-4625.4871891246203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14.403740728061088</v>
      </c>
      <c r="F25" s="4">
        <f t="shared" si="1"/>
        <v>12.447584031242592</v>
      </c>
      <c r="H25" t="s">
        <v>40</v>
      </c>
      <c r="I25">
        <v>34</v>
      </c>
      <c r="J25" t="s">
        <v>37</v>
      </c>
      <c r="K25">
        <v>2360.497918</v>
      </c>
      <c r="L25">
        <v>-1228.61576250337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17.616986216778464</v>
      </c>
      <c r="F26" s="4">
        <f t="shared" si="1"/>
        <v>8.5972367220952695</v>
      </c>
      <c r="H26" t="s">
        <v>40</v>
      </c>
      <c r="I26">
        <v>96</v>
      </c>
      <c r="J26" t="s">
        <v>38</v>
      </c>
      <c r="K26">
        <v>5449.2862070000001</v>
      </c>
      <c r="L26">
        <v>-3469.1735270980298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17.818921386776825</v>
      </c>
      <c r="F27" s="4">
        <f t="shared" si="1"/>
        <v>7.9882273346214605</v>
      </c>
      <c r="H27" t="s">
        <v>40</v>
      </c>
      <c r="I27">
        <v>96</v>
      </c>
      <c r="J27" t="s">
        <v>44</v>
      </c>
      <c r="K27">
        <v>5387.5314850000004</v>
      </c>
      <c r="L27">
        <v>-3469.1957952040402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19.351337921111899</v>
      </c>
      <c r="F28" s="4">
        <f t="shared" si="1"/>
        <v>6.1737608809372215</v>
      </c>
      <c r="H28" t="s">
        <v>41</v>
      </c>
      <c r="I28">
        <v>168</v>
      </c>
      <c r="J28" t="s">
        <v>44</v>
      </c>
      <c r="K28">
        <v>8681.5702710000005</v>
      </c>
      <c r="L28">
        <v>-6071.2087453672202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15.852285640580638</v>
      </c>
      <c r="F29" s="4">
        <f t="shared" si="1"/>
        <v>11.224544163366259</v>
      </c>
      <c r="H29" t="s">
        <v>40</v>
      </c>
      <c r="I29">
        <v>72</v>
      </c>
      <c r="J29" t="s">
        <v>37</v>
      </c>
      <c r="K29">
        <v>4541.9317840000003</v>
      </c>
      <c r="L29">
        <v>-2601.8080957437101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16.526058818120074</v>
      </c>
      <c r="F30" s="4">
        <f t="shared" si="1"/>
        <v>10.796683670042189</v>
      </c>
      <c r="H30" t="s">
        <v>40</v>
      </c>
      <c r="I30">
        <v>64</v>
      </c>
      <c r="J30" t="s">
        <v>44</v>
      </c>
      <c r="K30">
        <v>3872.6716820000001</v>
      </c>
      <c r="L30">
        <v>-2312.7287369894402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-0.25277125900070629</v>
      </c>
      <c r="F37" s="5"/>
      <c r="I37" s="5">
        <f t="shared" ref="I37:J55" si="2">ABS(E37)</f>
        <v>0.25277125900070629</v>
      </c>
      <c r="J37" s="5"/>
    </row>
    <row r="38" spans="4:10" x14ac:dyDescent="0.3">
      <c r="D38" s="3" t="s">
        <v>11</v>
      </c>
      <c r="E38" s="5">
        <f>E13-B13</f>
        <v>0.40837479315776903</v>
      </c>
      <c r="F38" s="4">
        <f>F13-C13</f>
        <v>-0.21953399209347113</v>
      </c>
      <c r="I38" s="5">
        <f t="shared" si="2"/>
        <v>0.40837479315776903</v>
      </c>
      <c r="J38" s="4">
        <f t="shared" si="2"/>
        <v>0.21953399209347113</v>
      </c>
    </row>
    <row r="39" spans="4:10" x14ac:dyDescent="0.3">
      <c r="D39" s="3" t="s">
        <v>93</v>
      </c>
      <c r="E39" s="5">
        <f>E14-B14</f>
        <v>0.17506591959169526</v>
      </c>
      <c r="F39" s="4">
        <f>F14-C14</f>
        <v>0.16568218318284655</v>
      </c>
      <c r="I39" s="5">
        <f t="shared" si="2"/>
        <v>0.17506591959169526</v>
      </c>
      <c r="J39" s="4">
        <f t="shared" si="2"/>
        <v>0.16568218318284655</v>
      </c>
    </row>
    <row r="40" spans="4:10" x14ac:dyDescent="0.3">
      <c r="D40" t="s">
        <v>18</v>
      </c>
      <c r="E40" s="5">
        <f t="shared" ref="E40:F52" si="3">E15-B15</f>
        <v>0.13656320312810522</v>
      </c>
      <c r="F40" s="4">
        <f t="shared" si="3"/>
        <v>0.77469943096305016</v>
      </c>
      <c r="I40" s="5">
        <f t="shared" si="2"/>
        <v>0.13656320312810522</v>
      </c>
      <c r="J40" s="4">
        <f t="shared" si="2"/>
        <v>0.77469943096305016</v>
      </c>
    </row>
    <row r="41" spans="4:10" x14ac:dyDescent="0.3">
      <c r="D41" t="s">
        <v>20</v>
      </c>
      <c r="E41" s="5">
        <f t="shared" si="3"/>
        <v>0.24425359288702708</v>
      </c>
      <c r="F41" s="4">
        <f t="shared" si="3"/>
        <v>-0.45592694947278822</v>
      </c>
      <c r="I41" s="5">
        <f t="shared" si="2"/>
        <v>0.24425359288702708</v>
      </c>
      <c r="J41" s="4">
        <f t="shared" si="2"/>
        <v>0.45592694947278822</v>
      </c>
    </row>
    <row r="42" spans="4:10" x14ac:dyDescent="0.3">
      <c r="D42" t="s">
        <v>19</v>
      </c>
      <c r="E42" s="5">
        <f t="shared" si="3"/>
        <v>-0.36267241846831944</v>
      </c>
      <c r="F42" s="4">
        <f t="shared" si="3"/>
        <v>1.6259006456264178</v>
      </c>
      <c r="I42" s="5">
        <f t="shared" si="2"/>
        <v>0.36267241846831944</v>
      </c>
      <c r="J42" s="4">
        <f t="shared" si="2"/>
        <v>1.6259006456264178</v>
      </c>
    </row>
    <row r="43" spans="4:10" x14ac:dyDescent="0.3">
      <c r="D43" t="s">
        <v>21</v>
      </c>
      <c r="E43" s="5">
        <f t="shared" si="3"/>
        <v>-9.9831720101427379E-2</v>
      </c>
      <c r="F43" s="4">
        <f t="shared" si="3"/>
        <v>-0.75107150009547041</v>
      </c>
      <c r="I43" s="5">
        <f t="shared" si="2"/>
        <v>9.9831720101427379E-2</v>
      </c>
      <c r="J43" s="4">
        <f t="shared" si="2"/>
        <v>0.75107150009547041</v>
      </c>
    </row>
    <row r="44" spans="4:10" x14ac:dyDescent="0.3">
      <c r="D44" t="s">
        <v>22</v>
      </c>
      <c r="E44" s="5">
        <f t="shared" si="3"/>
        <v>-0.44459134555227386</v>
      </c>
      <c r="F44" s="4">
        <f t="shared" si="3"/>
        <v>0.37612036428398632</v>
      </c>
      <c r="I44" s="5">
        <f t="shared" si="2"/>
        <v>0.44459134555227386</v>
      </c>
      <c r="J44" s="4">
        <f t="shared" si="2"/>
        <v>0.37612036428398632</v>
      </c>
    </row>
    <row r="45" spans="4:10" x14ac:dyDescent="0.3">
      <c r="D45" t="s">
        <v>23</v>
      </c>
      <c r="E45" s="5">
        <f t="shared" si="3"/>
        <v>-0.29233697851253559</v>
      </c>
      <c r="F45" s="4">
        <f t="shared" si="3"/>
        <v>-1.5617325304631766</v>
      </c>
      <c r="I45" s="5">
        <f t="shared" si="2"/>
        <v>0.29233697851253559</v>
      </c>
      <c r="J45" s="4">
        <f t="shared" si="2"/>
        <v>1.5617325304631766</v>
      </c>
    </row>
    <row r="46" spans="4:10" x14ac:dyDescent="0.3">
      <c r="D46" t="s">
        <v>24</v>
      </c>
      <c r="E46" s="5">
        <f t="shared" si="3"/>
        <v>-0.21557046436183214</v>
      </c>
      <c r="F46" s="4">
        <f t="shared" si="3"/>
        <v>2.446091969010336</v>
      </c>
      <c r="I46" s="5">
        <f t="shared" si="2"/>
        <v>0.21557046436183214</v>
      </c>
      <c r="J46" s="4">
        <f t="shared" si="2"/>
        <v>2.446091969010336</v>
      </c>
    </row>
    <row r="47" spans="4:10" x14ac:dyDescent="0.3">
      <c r="D47" t="s">
        <v>25</v>
      </c>
      <c r="E47" s="5">
        <f t="shared" si="3"/>
        <v>-0.29054351125229871</v>
      </c>
      <c r="F47" s="4">
        <f t="shared" si="3"/>
        <v>-0.19019851781053632</v>
      </c>
      <c r="I47" s="5">
        <f t="shared" si="2"/>
        <v>0.29054351125229871</v>
      </c>
      <c r="J47" s="4">
        <f t="shared" si="2"/>
        <v>0.19019851781053632</v>
      </c>
    </row>
    <row r="48" spans="4:10" x14ac:dyDescent="0.3">
      <c r="D48" t="s">
        <v>26</v>
      </c>
      <c r="E48" s="5">
        <f t="shared" si="3"/>
        <v>-0.48636841442735879</v>
      </c>
      <c r="F48" s="4">
        <f t="shared" si="3"/>
        <v>-1.4831836090403812</v>
      </c>
      <c r="I48" s="5">
        <f t="shared" si="2"/>
        <v>0.48636841442735879</v>
      </c>
      <c r="J48" s="4">
        <f t="shared" si="2"/>
        <v>1.4831836090403812</v>
      </c>
    </row>
    <row r="49" spans="4:10" x14ac:dyDescent="0.3">
      <c r="D49" t="s">
        <v>27</v>
      </c>
      <c r="E49" s="5">
        <f t="shared" si="3"/>
        <v>-0.25886764786683614</v>
      </c>
      <c r="F49" s="4">
        <f t="shared" si="3"/>
        <v>8.7175074086351501E-2</v>
      </c>
      <c r="I49" s="5">
        <f t="shared" si="2"/>
        <v>0.25886764786683614</v>
      </c>
      <c r="J49" s="4">
        <f t="shared" si="2"/>
        <v>8.7175074086351501E-2</v>
      </c>
    </row>
    <row r="50" spans="4:10" x14ac:dyDescent="0.3">
      <c r="D50" t="s">
        <v>28</v>
      </c>
      <c r="E50" s="5">
        <f t="shared" si="3"/>
        <v>0.20374072806108856</v>
      </c>
      <c r="F50" s="4">
        <f t="shared" si="3"/>
        <v>-1.4524159687574087</v>
      </c>
      <c r="I50" s="5">
        <f t="shared" si="2"/>
        <v>0.20374072806108856</v>
      </c>
      <c r="J50" s="4">
        <f t="shared" si="2"/>
        <v>1.4524159687574087</v>
      </c>
    </row>
    <row r="51" spans="4:10" x14ac:dyDescent="0.3">
      <c r="D51" t="s">
        <v>29</v>
      </c>
      <c r="E51" s="5">
        <f t="shared" si="3"/>
        <v>-0.18301378322153639</v>
      </c>
      <c r="F51" s="4">
        <f t="shared" si="3"/>
        <v>0.39723672209527017</v>
      </c>
      <c r="I51" s="5">
        <f t="shared" si="2"/>
        <v>0.18301378322153639</v>
      </c>
      <c r="J51" s="4">
        <f t="shared" si="2"/>
        <v>0.39723672209527017</v>
      </c>
    </row>
    <row r="52" spans="4:10" x14ac:dyDescent="0.3">
      <c r="D52" t="s">
        <v>30</v>
      </c>
      <c r="E52" s="5">
        <f t="shared" si="3"/>
        <v>-0.15107861322317362</v>
      </c>
      <c r="F52" s="4">
        <f t="shared" si="3"/>
        <v>1.1882273346214607</v>
      </c>
      <c r="I52" s="5">
        <f t="shared" si="2"/>
        <v>0.15107861322317362</v>
      </c>
      <c r="J52" s="4">
        <f t="shared" si="2"/>
        <v>1.1882273346214607</v>
      </c>
    </row>
    <row r="53" spans="4:10" x14ac:dyDescent="0.3">
      <c r="D53" t="s">
        <v>31</v>
      </c>
      <c r="E53" s="5">
        <f>E28-B28</f>
        <v>-3.8662078888101803E-2</v>
      </c>
      <c r="F53" s="4">
        <f>F28-C28</f>
        <v>-2.5262391190627778</v>
      </c>
      <c r="I53" s="5">
        <f t="shared" si="2"/>
        <v>3.8662078888101803E-2</v>
      </c>
      <c r="J53" s="4">
        <f t="shared" si="2"/>
        <v>2.5262391190627778</v>
      </c>
    </row>
    <row r="54" spans="4:10" x14ac:dyDescent="0.3">
      <c r="D54" t="s">
        <v>32</v>
      </c>
      <c r="E54" s="5">
        <f t="shared" ref="E54:F55" si="4">E29-B29</f>
        <v>-0.65771435941936396</v>
      </c>
      <c r="F54" s="4">
        <f t="shared" si="4"/>
        <v>0.82454416336625869</v>
      </c>
      <c r="I54" s="5">
        <f t="shared" si="2"/>
        <v>0.65771435941936396</v>
      </c>
      <c r="J54" s="4">
        <f t="shared" si="2"/>
        <v>0.82454416336625869</v>
      </c>
    </row>
    <row r="55" spans="4:10" x14ac:dyDescent="0.3">
      <c r="D55" t="s">
        <v>33</v>
      </c>
      <c r="E55" s="5">
        <f t="shared" si="4"/>
        <v>-0.30394118187992447</v>
      </c>
      <c r="F55" s="4">
        <f t="shared" si="4"/>
        <v>1.5966836700421894</v>
      </c>
      <c r="I55" s="5">
        <f t="shared" si="2"/>
        <v>0.30394118187992447</v>
      </c>
      <c r="J55" s="4">
        <f t="shared" si="2"/>
        <v>1.5966836700421894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-0.15105081786052649</v>
      </c>
      <c r="F57" s="5">
        <f>AVERAGE(F38:F55)</f>
        <v>4.6781076137897601E-2</v>
      </c>
      <c r="H57" t="s">
        <v>54</v>
      </c>
      <c r="I57" s="5">
        <f>AVERAGE(I37:I55)</f>
        <v>0.27399800068428282</v>
      </c>
      <c r="J57" s="5">
        <f>AVERAGE(J38:J55)</f>
        <v>1.0068146524485655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0.95313446078697706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1.7474317208291357</v>
      </c>
      <c r="J65" s="4">
        <f>ABS((C13-F13)/C13)*100</f>
        <v>7.8404997176239695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0.77428535865411441</v>
      </c>
      <c r="J66" s="4">
        <f>ABS((C14-F14)/C14)*100</f>
        <v>5.1614387284375871</v>
      </c>
    </row>
    <row r="67" spans="4:10" x14ac:dyDescent="0.3">
      <c r="E67" s="5"/>
      <c r="F67" s="5"/>
      <c r="H67" t="s">
        <v>18</v>
      </c>
      <c r="I67" s="4">
        <f t="shared" ref="I67:J82" si="5">ABS((B15-E15)/B15)*100</f>
        <v>0.76720900633766975</v>
      </c>
      <c r="J67" s="4">
        <f t="shared" si="5"/>
        <v>10.759714318931252</v>
      </c>
    </row>
    <row r="68" spans="4:10" x14ac:dyDescent="0.3">
      <c r="E68" s="5"/>
      <c r="F68" s="5"/>
      <c r="H68" t="s">
        <v>20</v>
      </c>
      <c r="I68" s="4">
        <f t="shared" si="5"/>
        <v>1.4126870612320828</v>
      </c>
      <c r="J68" s="4">
        <f t="shared" si="5"/>
        <v>4.1828160502090661</v>
      </c>
    </row>
    <row r="69" spans="4:10" x14ac:dyDescent="0.3">
      <c r="E69" s="5"/>
      <c r="F69" s="5"/>
      <c r="H69" t="s">
        <v>19</v>
      </c>
      <c r="I69" s="4">
        <f t="shared" si="5"/>
        <v>2.3248231953097402</v>
      </c>
      <c r="J69" s="4">
        <f t="shared" si="5"/>
        <v>17.482802641144275</v>
      </c>
    </row>
    <row r="70" spans="4:10" x14ac:dyDescent="0.3">
      <c r="E70" s="5"/>
      <c r="F70" s="5"/>
      <c r="H70" t="s">
        <v>21</v>
      </c>
      <c r="I70" s="4">
        <f t="shared" si="5"/>
        <v>0.54612538348702055</v>
      </c>
      <c r="J70" s="4">
        <f t="shared" si="5"/>
        <v>8.534903410175799</v>
      </c>
    </row>
    <row r="71" spans="4:10" x14ac:dyDescent="0.3">
      <c r="H71" t="s">
        <v>22</v>
      </c>
      <c r="I71" s="4">
        <f t="shared" si="5"/>
        <v>2.8869567893004797</v>
      </c>
      <c r="J71" s="4">
        <f t="shared" si="5"/>
        <v>3.2993014410875996</v>
      </c>
    </row>
    <row r="72" spans="4:10" x14ac:dyDescent="0.3">
      <c r="E72" s="5"/>
      <c r="F72" s="5"/>
      <c r="H72" t="s">
        <v>23</v>
      </c>
      <c r="I72" s="4">
        <f t="shared" si="5"/>
        <v>2.1735091339221979</v>
      </c>
      <c r="J72" s="4">
        <f t="shared" si="5"/>
        <v>11.483327429876299</v>
      </c>
    </row>
    <row r="73" spans="4:10" x14ac:dyDescent="0.3">
      <c r="H73" t="s">
        <v>24</v>
      </c>
      <c r="I73" s="4">
        <f t="shared" si="5"/>
        <v>1.1696715375031588</v>
      </c>
      <c r="J73" s="4">
        <f t="shared" si="5"/>
        <v>37.061999530459637</v>
      </c>
    </row>
    <row r="74" spans="4:10" x14ac:dyDescent="0.3">
      <c r="H74" t="s">
        <v>25</v>
      </c>
      <c r="I74" s="4">
        <f t="shared" si="5"/>
        <v>1.7060687683634685</v>
      </c>
      <c r="J74" s="4">
        <f t="shared" si="5"/>
        <v>1.9019851781053632</v>
      </c>
    </row>
    <row r="75" spans="4:10" x14ac:dyDescent="0.3">
      <c r="H75" t="s">
        <v>26</v>
      </c>
      <c r="I75" s="4">
        <f t="shared" si="5"/>
        <v>3.1664610314281174</v>
      </c>
      <c r="J75" s="4">
        <f t="shared" si="5"/>
        <v>10.299886173891535</v>
      </c>
    </row>
    <row r="76" spans="4:10" x14ac:dyDescent="0.3">
      <c r="H76" t="s">
        <v>27</v>
      </c>
      <c r="I76" s="4">
        <f t="shared" si="5"/>
        <v>1.5920519549005911</v>
      </c>
      <c r="J76" s="4">
        <f t="shared" si="5"/>
        <v>0.86311954540942082</v>
      </c>
    </row>
    <row r="77" spans="4:10" x14ac:dyDescent="0.3">
      <c r="H77" t="s">
        <v>28</v>
      </c>
      <c r="I77" s="4">
        <f t="shared" si="5"/>
        <v>1.4347938595851308</v>
      </c>
      <c r="J77" s="4">
        <f t="shared" si="5"/>
        <v>10.449035746456179</v>
      </c>
    </row>
    <row r="78" spans="4:10" x14ac:dyDescent="0.3">
      <c r="H78" t="s">
        <v>29</v>
      </c>
      <c r="I78" s="4">
        <f t="shared" si="5"/>
        <v>1.0281673214693055</v>
      </c>
      <c r="J78" s="4">
        <f t="shared" si="5"/>
        <v>4.8443502694545151</v>
      </c>
    </row>
    <row r="79" spans="4:10" x14ac:dyDescent="0.3">
      <c r="H79" t="s">
        <v>30</v>
      </c>
      <c r="I79" s="4">
        <f t="shared" si="5"/>
        <v>0.84072684041832846</v>
      </c>
      <c r="J79" s="4">
        <f t="shared" si="5"/>
        <v>17.473931391492069</v>
      </c>
    </row>
    <row r="80" spans="4:10" x14ac:dyDescent="0.3">
      <c r="H80" t="s">
        <v>31</v>
      </c>
      <c r="I80" s="4">
        <f t="shared" si="5"/>
        <v>0.19939184573543994</v>
      </c>
      <c r="J80" s="4">
        <f t="shared" si="5"/>
        <v>29.037231253595149</v>
      </c>
    </row>
    <row r="81" spans="8:10" x14ac:dyDescent="0.3">
      <c r="H81" t="s">
        <v>32</v>
      </c>
      <c r="I81" s="4">
        <f t="shared" si="5"/>
        <v>3.9837332490573223</v>
      </c>
      <c r="J81" s="4">
        <f t="shared" si="5"/>
        <v>7.9283092631371028</v>
      </c>
    </row>
    <row r="82" spans="8:10" x14ac:dyDescent="0.3">
      <c r="H82" t="s">
        <v>33</v>
      </c>
      <c r="I82" s="4">
        <f t="shared" si="5"/>
        <v>1.8059487931070972</v>
      </c>
      <c r="J82" s="4">
        <f t="shared" si="5"/>
        <v>17.355257283067278</v>
      </c>
    </row>
    <row r="84" spans="8:10" x14ac:dyDescent="0.3">
      <c r="H84" t="s">
        <v>77</v>
      </c>
      <c r="I84" s="4">
        <f>AVERAGE(I64:I82)</f>
        <v>1.6059567006014408</v>
      </c>
      <c r="J84" s="4">
        <f>AVERAGE(J65:J82)</f>
        <v>11.442217187364117</v>
      </c>
    </row>
  </sheetData>
  <hyperlinks>
    <hyperlink ref="G1" location="Overview!A1" display="Overview!A1" xr:uid="{1783E59F-8704-4152-B2EC-058EB7B01877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4F3A0-90E8-4AA7-80F1-0107EE765DEF}">
  <dimension ref="A1:L84"/>
  <sheetViews>
    <sheetView zoomScaleNormal="100" workbookViewId="0">
      <selection activeCell="G1" sqref="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1</v>
      </c>
      <c r="G4" s="7" t="s">
        <v>57</v>
      </c>
      <c r="H4" s="7"/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26.629711255283578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3041.7152940000001</v>
      </c>
      <c r="L12">
        <v>-2930.9073651101098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24.073527981137779</v>
      </c>
      <c r="F13" s="4">
        <f t="shared" si="1"/>
        <v>3.8449643384367227</v>
      </c>
      <c r="H13" t="s">
        <v>35</v>
      </c>
      <c r="I13">
        <v>32</v>
      </c>
      <c r="J13" t="s">
        <v>38</v>
      </c>
      <c r="K13">
        <v>1329.2609219999999</v>
      </c>
      <c r="L13">
        <v>-1157.8424663973601</v>
      </c>
    </row>
    <row r="14" spans="1:12" x14ac:dyDescent="0.3">
      <c r="A14" s="3" t="s">
        <v>93</v>
      </c>
      <c r="B14">
        <v>22.61</v>
      </c>
      <c r="C14">
        <v>3.21</v>
      </c>
      <c r="E14" s="5">
        <f>I14/K14*1000</f>
        <v>23.199895365958579</v>
      </c>
      <c r="F14" s="4">
        <f>(L14/I14-$L$12/$I$12)*2625.4995</f>
        <v>4.9733298414216316</v>
      </c>
      <c r="H14" t="s">
        <v>94</v>
      </c>
      <c r="I14">
        <v>96</v>
      </c>
      <c r="J14" t="s">
        <v>44</v>
      </c>
      <c r="K14">
        <v>4137.949697</v>
      </c>
      <c r="L14">
        <v>-3473.4861411045099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18.091069144036872</v>
      </c>
      <c r="F15" s="4">
        <f t="shared" si="1"/>
        <v>10.224989103953142</v>
      </c>
      <c r="H15" t="s">
        <v>34</v>
      </c>
      <c r="I15">
        <v>48</v>
      </c>
      <c r="J15" t="s">
        <v>37</v>
      </c>
      <c r="K15">
        <v>2653.2428580000001</v>
      </c>
      <c r="L15">
        <v>-1736.64705848118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18.020629962217825</v>
      </c>
      <c r="F16" s="4">
        <f t="shared" si="1"/>
        <v>13.174428358371918</v>
      </c>
      <c r="H16" t="s">
        <v>39</v>
      </c>
      <c r="I16">
        <v>80</v>
      </c>
      <c r="J16" t="s">
        <v>38</v>
      </c>
      <c r="K16">
        <v>4439.3564580000002</v>
      </c>
      <c r="L16">
        <v>-2894.3218935638702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15.356563292046093</v>
      </c>
      <c r="F17" s="4">
        <f t="shared" si="1"/>
        <v>13.644392296545872</v>
      </c>
      <c r="H17" t="s">
        <v>40</v>
      </c>
      <c r="I17">
        <v>64</v>
      </c>
      <c r="J17" t="s">
        <v>38</v>
      </c>
      <c r="K17">
        <v>4167.599142</v>
      </c>
      <c r="L17">
        <v>-2315.4460588626098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18.445142265976816</v>
      </c>
      <c r="F18" s="4">
        <f t="shared" si="1"/>
        <v>10.204814854958546</v>
      </c>
      <c r="H18" t="s">
        <v>41</v>
      </c>
      <c r="I18">
        <v>96</v>
      </c>
      <c r="J18" t="s">
        <v>42</v>
      </c>
      <c r="K18">
        <v>5204.6223669999999</v>
      </c>
      <c r="L18">
        <v>-3473.2948546231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15.008655178761275</v>
      </c>
      <c r="F19" s="4">
        <f t="shared" si="1"/>
        <v>15.130999530302846</v>
      </c>
      <c r="H19" t="s">
        <v>40</v>
      </c>
      <c r="I19">
        <v>36</v>
      </c>
      <c r="J19" t="s">
        <v>37</v>
      </c>
      <c r="K19">
        <v>2398.6159699999998</v>
      </c>
      <c r="L19">
        <v>-1302.4180242326299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13.215065047206597</v>
      </c>
      <c r="F20" s="4">
        <f t="shared" si="1"/>
        <v>15.209490327100488</v>
      </c>
      <c r="H20" t="s">
        <v>40</v>
      </c>
      <c r="I20">
        <v>192</v>
      </c>
      <c r="J20" t="s">
        <v>43</v>
      </c>
      <c r="K20">
        <v>14528.872867</v>
      </c>
      <c r="L20">
        <v>-6946.22372262512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18.418869346592441</v>
      </c>
      <c r="F21" s="4">
        <f t="shared" si="1"/>
        <v>11.333544017231482</v>
      </c>
      <c r="H21" t="s">
        <v>34</v>
      </c>
      <c r="I21">
        <v>72</v>
      </c>
      <c r="J21" t="s">
        <v>42</v>
      </c>
      <c r="K21">
        <v>3909.0347320000001</v>
      </c>
      <c r="L21">
        <v>-2604.9401874288901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16.939858580481005</v>
      </c>
      <c r="F22" s="4">
        <f t="shared" si="1"/>
        <v>12.195331552541532</v>
      </c>
      <c r="H22" t="s">
        <v>34</v>
      </c>
      <c r="I22">
        <v>64</v>
      </c>
      <c r="J22" t="s">
        <v>44</v>
      </c>
      <c r="K22">
        <v>3778.0716819999998</v>
      </c>
      <c r="L22">
        <v>-2315.4813816221899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14.951917187831043</v>
      </c>
      <c r="F23" s="4">
        <f t="shared" si="1"/>
        <v>15.75596151558374</v>
      </c>
      <c r="H23" t="s">
        <v>40</v>
      </c>
      <c r="I23">
        <v>64</v>
      </c>
      <c r="J23" t="s">
        <v>38</v>
      </c>
      <c r="K23">
        <v>4280.3875379999999</v>
      </c>
      <c r="L23">
        <v>-2315.3945865884698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16.122121174403844</v>
      </c>
      <c r="F24" s="4">
        <f t="shared" si="1"/>
        <v>13.108310746848771</v>
      </c>
      <c r="H24" t="s">
        <v>45</v>
      </c>
      <c r="I24">
        <v>128</v>
      </c>
      <c r="J24" t="s">
        <v>42</v>
      </c>
      <c r="K24">
        <v>7939.4019319999998</v>
      </c>
      <c r="L24">
        <v>-4630.9182531095003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14.476962139310839</v>
      </c>
      <c r="F25" s="4">
        <f t="shared" si="1"/>
        <v>15.500206404959121</v>
      </c>
      <c r="H25" t="s">
        <v>40</v>
      </c>
      <c r="I25">
        <v>34</v>
      </c>
      <c r="J25" t="s">
        <v>37</v>
      </c>
      <c r="K25">
        <v>2348.5590189999998</v>
      </c>
      <c r="L25">
        <v>-1230.0566861325201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17.280823233188826</v>
      </c>
      <c r="F26" s="4">
        <f t="shared" si="1"/>
        <v>11.634955860641925</v>
      </c>
      <c r="H26" t="s">
        <v>40</v>
      </c>
      <c r="I26">
        <v>96</v>
      </c>
      <c r="J26" t="s">
        <v>38</v>
      </c>
      <c r="K26">
        <v>5555.2908969999999</v>
      </c>
      <c r="L26">
        <v>-3473.2425622739502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18.018716392081423</v>
      </c>
      <c r="F27" s="4">
        <f t="shared" si="1"/>
        <v>10.251958097525618</v>
      </c>
      <c r="H27" t="s">
        <v>40</v>
      </c>
      <c r="I27">
        <v>96</v>
      </c>
      <c r="J27" t="s">
        <v>44</v>
      </c>
      <c r="K27">
        <v>5327.7934960000002</v>
      </c>
      <c r="L27">
        <v>-3473.2931308553798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19.606423417553987</v>
      </c>
      <c r="F28" s="4">
        <f t="shared" si="1"/>
        <v>8.1131189148092169</v>
      </c>
      <c r="H28" t="s">
        <v>41</v>
      </c>
      <c r="I28">
        <v>168</v>
      </c>
      <c r="J28" t="s">
        <v>44</v>
      </c>
      <c r="K28">
        <v>8568.6204170000001</v>
      </c>
      <c r="L28">
        <v>-6078.3998386621697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15.923114829582842</v>
      </c>
      <c r="F29" s="4">
        <f t="shared" si="1"/>
        <v>13.924379392296034</v>
      </c>
      <c r="H29" t="s">
        <v>40</v>
      </c>
      <c r="I29">
        <v>72</v>
      </c>
      <c r="J29" t="s">
        <v>37</v>
      </c>
      <c r="K29">
        <v>4521.7283660000003</v>
      </c>
      <c r="L29">
        <v>-2604.8691380354298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16.717237647057338</v>
      </c>
      <c r="F30" s="4">
        <f t="shared" si="1"/>
        <v>13.538046150082195</v>
      </c>
      <c r="H30" t="s">
        <v>40</v>
      </c>
      <c r="I30">
        <v>64</v>
      </c>
      <c r="J30" t="s">
        <v>44</v>
      </c>
      <c r="K30">
        <v>3828.3836930000002</v>
      </c>
      <c r="L30">
        <v>-2315.4486511896598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0.10971125528357817</v>
      </c>
      <c r="F37" s="5"/>
      <c r="I37" s="5">
        <f t="shared" ref="I37:J55" si="2">ABS(E37)</f>
        <v>0.10971125528357817</v>
      </c>
      <c r="J37" s="5"/>
    </row>
    <row r="38" spans="4:10" x14ac:dyDescent="0.3">
      <c r="D38" s="3" t="s">
        <v>11</v>
      </c>
      <c r="E38" s="5">
        <f>E13-B13</f>
        <v>0.70352798113777837</v>
      </c>
      <c r="F38" s="4">
        <f>F13-C13</f>
        <v>1.0449643384367229</v>
      </c>
      <c r="I38" s="5">
        <f t="shared" si="2"/>
        <v>0.70352798113777837</v>
      </c>
      <c r="J38" s="4">
        <f t="shared" si="2"/>
        <v>1.0449643384367229</v>
      </c>
    </row>
    <row r="39" spans="4:10" x14ac:dyDescent="0.3">
      <c r="D39" s="3" t="s">
        <v>93</v>
      </c>
      <c r="E39" s="5">
        <f>E14-B14</f>
        <v>0.58989536595857928</v>
      </c>
      <c r="F39" s="4">
        <f>F14-C14</f>
        <v>1.7633298414216316</v>
      </c>
      <c r="I39" s="5">
        <f t="shared" ref="I39" si="3">ABS(E39)</f>
        <v>0.58989536595857928</v>
      </c>
      <c r="J39" s="4">
        <f t="shared" ref="J39" si="4">ABS(F39)</f>
        <v>1.7633298414216316</v>
      </c>
    </row>
    <row r="40" spans="4:10" x14ac:dyDescent="0.3">
      <c r="D40" t="s">
        <v>18</v>
      </c>
      <c r="E40" s="5">
        <f t="shared" ref="E40:F52" si="5">E15-B15</f>
        <v>0.29106914403687156</v>
      </c>
      <c r="F40" s="4">
        <f t="shared" si="5"/>
        <v>3.0249891039531418</v>
      </c>
      <c r="I40" s="5">
        <f t="shared" si="2"/>
        <v>0.29106914403687156</v>
      </c>
      <c r="J40" s="4">
        <f t="shared" si="2"/>
        <v>3.0249891039531418</v>
      </c>
    </row>
    <row r="41" spans="4:10" x14ac:dyDescent="0.3">
      <c r="D41" t="s">
        <v>20</v>
      </c>
      <c r="E41" s="5">
        <f t="shared" si="5"/>
        <v>0.73062996221782583</v>
      </c>
      <c r="F41" s="4">
        <f t="shared" si="5"/>
        <v>2.2744283583719174</v>
      </c>
      <c r="I41" s="5">
        <f t="shared" si="2"/>
        <v>0.73062996221782583</v>
      </c>
      <c r="J41" s="4">
        <f t="shared" si="2"/>
        <v>2.2744283583719174</v>
      </c>
    </row>
    <row r="42" spans="4:10" x14ac:dyDescent="0.3">
      <c r="D42" t="s">
        <v>19</v>
      </c>
      <c r="E42" s="5">
        <f t="shared" si="5"/>
        <v>-0.24343670795390615</v>
      </c>
      <c r="F42" s="4">
        <f t="shared" si="5"/>
        <v>4.3443922965458714</v>
      </c>
      <c r="I42" s="5">
        <f t="shared" si="2"/>
        <v>0.24343670795390615</v>
      </c>
      <c r="J42" s="4">
        <f t="shared" si="2"/>
        <v>4.3443922965458714</v>
      </c>
    </row>
    <row r="43" spans="4:10" x14ac:dyDescent="0.3">
      <c r="D43" t="s">
        <v>21</v>
      </c>
      <c r="E43" s="5">
        <f t="shared" si="5"/>
        <v>0.16514226597681514</v>
      </c>
      <c r="F43" s="4">
        <f t="shared" si="5"/>
        <v>1.4048148549585449</v>
      </c>
      <c r="I43" s="5">
        <f t="shared" si="2"/>
        <v>0.16514226597681514</v>
      </c>
      <c r="J43" s="4">
        <f t="shared" si="2"/>
        <v>1.4048148549585449</v>
      </c>
    </row>
    <row r="44" spans="4:10" x14ac:dyDescent="0.3">
      <c r="D44" t="s">
        <v>22</v>
      </c>
      <c r="E44" s="5">
        <f t="shared" si="5"/>
        <v>-0.39134482123872516</v>
      </c>
      <c r="F44" s="4">
        <f t="shared" si="5"/>
        <v>3.7309995303028458</v>
      </c>
      <c r="I44" s="5">
        <f t="shared" si="2"/>
        <v>0.39134482123872516</v>
      </c>
      <c r="J44" s="4">
        <f t="shared" si="2"/>
        <v>3.7309995303028458</v>
      </c>
    </row>
    <row r="45" spans="4:10" x14ac:dyDescent="0.3">
      <c r="D45" t="s">
        <v>23</v>
      </c>
      <c r="E45" s="5">
        <f t="shared" si="5"/>
        <v>-0.23493495279340237</v>
      </c>
      <c r="F45" s="4">
        <f t="shared" si="5"/>
        <v>1.6094903271004881</v>
      </c>
      <c r="I45" s="5">
        <f t="shared" si="2"/>
        <v>0.23493495279340237</v>
      </c>
      <c r="J45" s="4">
        <f t="shared" si="2"/>
        <v>1.6094903271004881</v>
      </c>
    </row>
    <row r="46" spans="4:10" x14ac:dyDescent="0.3">
      <c r="D46" t="s">
        <v>24</v>
      </c>
      <c r="E46" s="5">
        <f t="shared" si="5"/>
        <v>-1.113065340755881E-2</v>
      </c>
      <c r="F46" s="4">
        <f t="shared" si="5"/>
        <v>4.7335440172314822</v>
      </c>
      <c r="I46" s="5">
        <f t="shared" si="2"/>
        <v>1.113065340755881E-2</v>
      </c>
      <c r="J46" s="4">
        <f t="shared" si="2"/>
        <v>4.7335440172314822</v>
      </c>
    </row>
    <row r="47" spans="4:10" x14ac:dyDescent="0.3">
      <c r="D47" t="s">
        <v>25</v>
      </c>
      <c r="E47" s="5">
        <f t="shared" si="5"/>
        <v>-9.0141419518996457E-2</v>
      </c>
      <c r="F47" s="4">
        <f t="shared" si="5"/>
        <v>2.195331552541532</v>
      </c>
      <c r="I47" s="5">
        <f t="shared" si="2"/>
        <v>9.0141419518996457E-2</v>
      </c>
      <c r="J47" s="4">
        <f t="shared" si="2"/>
        <v>2.195331552541532</v>
      </c>
    </row>
    <row r="48" spans="4:10" x14ac:dyDescent="0.3">
      <c r="D48" t="s">
        <v>26</v>
      </c>
      <c r="E48" s="5">
        <f t="shared" si="5"/>
        <v>-0.40808281216895637</v>
      </c>
      <c r="F48" s="4">
        <f t="shared" si="5"/>
        <v>1.3559615155837399</v>
      </c>
      <c r="I48" s="5">
        <f t="shared" si="2"/>
        <v>0.40808281216895637</v>
      </c>
      <c r="J48" s="4">
        <f t="shared" si="2"/>
        <v>1.3559615155837399</v>
      </c>
    </row>
    <row r="49" spans="4:10" x14ac:dyDescent="0.3">
      <c r="D49" t="s">
        <v>27</v>
      </c>
      <c r="E49" s="5">
        <f t="shared" si="5"/>
        <v>-0.13787882559615738</v>
      </c>
      <c r="F49" s="4">
        <f t="shared" si="5"/>
        <v>3.0083107468487711</v>
      </c>
      <c r="I49" s="5">
        <f t="shared" si="2"/>
        <v>0.13787882559615738</v>
      </c>
      <c r="J49" s="4">
        <f t="shared" si="2"/>
        <v>3.0083107468487711</v>
      </c>
    </row>
    <row r="50" spans="4:10" x14ac:dyDescent="0.3">
      <c r="D50" t="s">
        <v>28</v>
      </c>
      <c r="E50" s="5">
        <f t="shared" si="5"/>
        <v>0.27696213931083946</v>
      </c>
      <c r="F50" s="4">
        <f t="shared" si="5"/>
        <v>1.6002064049591205</v>
      </c>
      <c r="I50" s="5">
        <f t="shared" si="2"/>
        <v>0.27696213931083946</v>
      </c>
      <c r="J50" s="4">
        <f t="shared" si="2"/>
        <v>1.6002064049591205</v>
      </c>
    </row>
    <row r="51" spans="4:10" x14ac:dyDescent="0.3">
      <c r="D51" t="s">
        <v>29</v>
      </c>
      <c r="E51" s="5">
        <f t="shared" si="5"/>
        <v>-0.51917676681117442</v>
      </c>
      <c r="F51" s="4">
        <f t="shared" si="5"/>
        <v>3.4349558606419262</v>
      </c>
      <c r="I51" s="5">
        <f t="shared" si="2"/>
        <v>0.51917676681117442</v>
      </c>
      <c r="J51" s="4">
        <f t="shared" si="2"/>
        <v>3.4349558606419262</v>
      </c>
    </row>
    <row r="52" spans="4:10" x14ac:dyDescent="0.3">
      <c r="D52" t="s">
        <v>30</v>
      </c>
      <c r="E52" s="5">
        <f t="shared" si="5"/>
        <v>4.8716392081423976E-2</v>
      </c>
      <c r="F52" s="4">
        <f t="shared" si="5"/>
        <v>3.4519580975256181</v>
      </c>
      <c r="I52" s="5">
        <f t="shared" si="2"/>
        <v>4.8716392081423976E-2</v>
      </c>
      <c r="J52" s="4">
        <f t="shared" si="2"/>
        <v>3.4519580975256181</v>
      </c>
    </row>
    <row r="53" spans="4:10" x14ac:dyDescent="0.3">
      <c r="D53" t="s">
        <v>31</v>
      </c>
      <c r="E53" s="5">
        <f>E28-B28</f>
        <v>0.21642341755398675</v>
      </c>
      <c r="F53" s="4">
        <f>F28-C28</f>
        <v>-0.58688108519078241</v>
      </c>
      <c r="I53" s="5">
        <f t="shared" si="2"/>
        <v>0.21642341755398675</v>
      </c>
      <c r="J53" s="4">
        <f t="shared" si="2"/>
        <v>0.58688108519078241</v>
      </c>
    </row>
    <row r="54" spans="4:10" x14ac:dyDescent="0.3">
      <c r="D54" t="s">
        <v>32</v>
      </c>
      <c r="E54" s="5">
        <f t="shared" ref="E54:F55" si="6">E29-B29</f>
        <v>-0.58688517041716004</v>
      </c>
      <c r="F54" s="4">
        <f t="shared" si="6"/>
        <v>3.5243793922960336</v>
      </c>
      <c r="I54" s="5">
        <f t="shared" si="2"/>
        <v>0.58688517041716004</v>
      </c>
      <c r="J54" s="4">
        <f t="shared" si="2"/>
        <v>3.5243793922960336</v>
      </c>
    </row>
    <row r="55" spans="4:10" x14ac:dyDescent="0.3">
      <c r="D55" t="s">
        <v>33</v>
      </c>
      <c r="E55" s="5">
        <f t="shared" si="6"/>
        <v>-0.11276235294266002</v>
      </c>
      <c r="F55" s="4">
        <f t="shared" si="6"/>
        <v>4.3380461500821959</v>
      </c>
      <c r="I55" s="5">
        <f t="shared" si="2"/>
        <v>0.11276235294266002</v>
      </c>
      <c r="J55" s="4">
        <f t="shared" si="2"/>
        <v>4.3380461500821959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2.0858075826789547E-2</v>
      </c>
      <c r="F57" s="5">
        <f>AVERAGE(F38:F55)</f>
        <v>2.5696234057561558</v>
      </c>
      <c r="H57" t="s">
        <v>54</v>
      </c>
      <c r="I57" s="5">
        <f>AVERAGE(I37:I55)</f>
        <v>0.30883433717928399</v>
      </c>
      <c r="J57" s="5">
        <f>AVERAGE(J38:J55)</f>
        <v>2.6348324152217981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0.41369251615225555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3.0103893073931465</v>
      </c>
      <c r="J65" s="4">
        <f>ABS((C13-F13)/C13)*100</f>
        <v>37.320154944168678</v>
      </c>
    </row>
    <row r="66" spans="4:10" x14ac:dyDescent="0.3">
      <c r="D66" s="3"/>
      <c r="E66" s="5"/>
      <c r="F66" s="5"/>
      <c r="H66" s="3" t="s">
        <v>93</v>
      </c>
      <c r="I66" s="4"/>
      <c r="J66" s="4"/>
    </row>
    <row r="67" spans="4:10" x14ac:dyDescent="0.3">
      <c r="E67" s="5"/>
      <c r="F67" s="5"/>
      <c r="H67" t="s">
        <v>18</v>
      </c>
      <c r="I67" s="4">
        <f t="shared" ref="I67:J81" si="7">ABS((B15-E15)/B15)*100</f>
        <v>1.6352199103195031</v>
      </c>
      <c r="J67" s="4">
        <f t="shared" si="7"/>
        <v>42.013737554904743</v>
      </c>
    </row>
    <row r="68" spans="4:10" x14ac:dyDescent="0.3">
      <c r="E68" s="5"/>
      <c r="F68" s="5"/>
      <c r="H68" t="s">
        <v>20</v>
      </c>
      <c r="I68" s="4">
        <f t="shared" si="7"/>
        <v>4.2257372019538799</v>
      </c>
      <c r="J68" s="4">
        <f t="shared" si="7"/>
        <v>20.86631521442126</v>
      </c>
    </row>
    <row r="69" spans="4:10" x14ac:dyDescent="0.3">
      <c r="E69" s="5"/>
      <c r="F69" s="5"/>
      <c r="H69" t="s">
        <v>19</v>
      </c>
      <c r="I69" s="4">
        <f t="shared" si="7"/>
        <v>1.5604917176532447</v>
      </c>
      <c r="J69" s="4">
        <f t="shared" si="7"/>
        <v>46.71389566178356</v>
      </c>
    </row>
    <row r="70" spans="4:10" x14ac:dyDescent="0.3">
      <c r="E70" s="5"/>
      <c r="F70" s="5"/>
      <c r="H70" t="s">
        <v>21</v>
      </c>
      <c r="I70" s="4">
        <f t="shared" si="7"/>
        <v>0.90340408083596901</v>
      </c>
      <c r="J70" s="4">
        <f t="shared" si="7"/>
        <v>15.963805169983464</v>
      </c>
    </row>
    <row r="71" spans="4:10" x14ac:dyDescent="0.3">
      <c r="H71" t="s">
        <v>22</v>
      </c>
      <c r="I71" s="4">
        <f t="shared" si="7"/>
        <v>2.5412001379137994</v>
      </c>
      <c r="J71" s="4">
        <f t="shared" si="7"/>
        <v>32.728066055288117</v>
      </c>
    </row>
    <row r="72" spans="4:10" x14ac:dyDescent="0.3">
      <c r="E72" s="5"/>
      <c r="F72" s="5"/>
      <c r="H72" t="s">
        <v>23</v>
      </c>
      <c r="I72" s="4">
        <f t="shared" si="7"/>
        <v>1.746728273556895</v>
      </c>
      <c r="J72" s="4">
        <f t="shared" si="7"/>
        <v>11.834487699268296</v>
      </c>
    </row>
    <row r="73" spans="4:10" x14ac:dyDescent="0.3">
      <c r="H73" t="s">
        <v>24</v>
      </c>
      <c r="I73" s="4">
        <f t="shared" si="7"/>
        <v>6.0394212737703803E-2</v>
      </c>
      <c r="J73" s="4">
        <f t="shared" si="7"/>
        <v>71.720363897446703</v>
      </c>
    </row>
    <row r="74" spans="4:10" x14ac:dyDescent="0.3">
      <c r="H74" t="s">
        <v>25</v>
      </c>
      <c r="I74" s="4">
        <f t="shared" si="7"/>
        <v>0.52930956852023747</v>
      </c>
      <c r="J74" s="4">
        <f t="shared" si="7"/>
        <v>21.95331552541532</v>
      </c>
    </row>
    <row r="75" spans="4:10" x14ac:dyDescent="0.3">
      <c r="H75" t="s">
        <v>26</v>
      </c>
      <c r="I75" s="4">
        <f t="shared" si="7"/>
        <v>2.6567891417249765</v>
      </c>
      <c r="J75" s="4">
        <f t="shared" si="7"/>
        <v>9.4163994137759701</v>
      </c>
    </row>
    <row r="76" spans="4:10" x14ac:dyDescent="0.3">
      <c r="H76" t="s">
        <v>27</v>
      </c>
      <c r="I76" s="4">
        <f t="shared" si="7"/>
        <v>0.84796325704893838</v>
      </c>
      <c r="J76" s="4">
        <f t="shared" si="7"/>
        <v>29.785254919294761</v>
      </c>
    </row>
    <row r="77" spans="4:10" x14ac:dyDescent="0.3">
      <c r="H77" t="s">
        <v>28</v>
      </c>
      <c r="I77" s="4">
        <f t="shared" si="7"/>
        <v>1.9504376007805597</v>
      </c>
      <c r="J77" s="4">
        <f t="shared" si="7"/>
        <v>11.512276294669931</v>
      </c>
    </row>
    <row r="78" spans="4:10" x14ac:dyDescent="0.3">
      <c r="H78" t="s">
        <v>29</v>
      </c>
      <c r="I78" s="4">
        <f t="shared" si="7"/>
        <v>2.9167234090515413</v>
      </c>
      <c r="J78" s="4">
        <f t="shared" si="7"/>
        <v>41.889705617584468</v>
      </c>
    </row>
    <row r="79" spans="4:10" x14ac:dyDescent="0.3">
      <c r="H79" t="s">
        <v>30</v>
      </c>
      <c r="I79" s="4">
        <f t="shared" si="7"/>
        <v>0.27109845343029482</v>
      </c>
      <c r="J79" s="4">
        <f t="shared" si="7"/>
        <v>50.764089669494382</v>
      </c>
    </row>
    <row r="80" spans="4:10" x14ac:dyDescent="0.3">
      <c r="H80" t="s">
        <v>31</v>
      </c>
      <c r="I80" s="4">
        <f t="shared" si="7"/>
        <v>1.1161599667559914</v>
      </c>
      <c r="J80" s="4">
        <f t="shared" si="7"/>
        <v>6.7457595998940505</v>
      </c>
    </row>
    <row r="81" spans="8:10" x14ac:dyDescent="0.3">
      <c r="H81" t="s">
        <v>32</v>
      </c>
      <c r="I81" s="4">
        <f t="shared" si="7"/>
        <v>3.5547254416545124</v>
      </c>
      <c r="J81" s="4">
        <f t="shared" si="7"/>
        <v>33.888263387461862</v>
      </c>
    </row>
    <row r="82" spans="8:10" x14ac:dyDescent="0.3">
      <c r="H82" t="s">
        <v>33</v>
      </c>
      <c r="I82" s="4">
        <f t="shared" ref="I82:J82" si="8">ABS((B30-E30)/B30)*100</f>
        <v>0.67000803887498528</v>
      </c>
      <c r="J82" s="4">
        <f t="shared" si="8"/>
        <v>47.152675544371697</v>
      </c>
    </row>
    <row r="84" spans="8:10" x14ac:dyDescent="0.3">
      <c r="H84" t="s">
        <v>77</v>
      </c>
      <c r="I84" s="4">
        <f>AVERAGE(I64:I82)</f>
        <v>1.7005817909088021</v>
      </c>
      <c r="J84" s="4">
        <f>AVERAGE(J65:J82)</f>
        <v>31.309915657013363</v>
      </c>
    </row>
  </sheetData>
  <hyperlinks>
    <hyperlink ref="G1" location="Overview!A1" display="Overview!A1" xr:uid="{BE5B01AF-FB52-4E99-9E85-974F8C6B6816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81957-D368-4403-B6BB-59560CCEA9BC}">
  <dimension ref="A1:L84"/>
  <sheetViews>
    <sheetView workbookViewId="0">
      <selection activeCell="F1" sqref="F1: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74</v>
      </c>
      <c r="G4" s="7" t="s">
        <v>100</v>
      </c>
      <c r="H4" s="7"/>
    </row>
    <row r="5" spans="1:12" x14ac:dyDescent="0.3">
      <c r="A5" s="8"/>
      <c r="G5" s="9" t="s">
        <v>120</v>
      </c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26.116272807575605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3101.5145459999999</v>
      </c>
      <c r="L12">
        <v>-2928.5869574865601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23.404020731187945</v>
      </c>
      <c r="F13" s="4">
        <f t="shared" si="1"/>
        <v>2.5495315314586504</v>
      </c>
      <c r="H13" t="s">
        <v>35</v>
      </c>
      <c r="I13">
        <v>32</v>
      </c>
      <c r="J13" t="s">
        <v>38</v>
      </c>
      <c r="K13">
        <v>1367.2864320000001</v>
      </c>
      <c r="L13">
        <v>-1156.9415510894</v>
      </c>
    </row>
    <row r="14" spans="1:12" x14ac:dyDescent="0.3">
      <c r="A14" s="3" t="s">
        <v>93</v>
      </c>
      <c r="B14">
        <v>22.61</v>
      </c>
      <c r="C14">
        <v>3.21</v>
      </c>
      <c r="E14" s="5">
        <f t="shared" si="0"/>
        <v>22.533639064928472</v>
      </c>
      <c r="F14" s="4">
        <f t="shared" si="1"/>
        <v>3.0264363347450889</v>
      </c>
      <c r="H14" t="s">
        <v>94</v>
      </c>
      <c r="I14">
        <v>96</v>
      </c>
      <c r="J14" t="s">
        <v>44</v>
      </c>
      <c r="K14">
        <v>4260.2972259999997</v>
      </c>
      <c r="L14">
        <v>-3470.8072154964102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17.732437275448603</v>
      </c>
      <c r="F15" s="4">
        <f t="shared" si="1"/>
        <v>7.5496514496466594</v>
      </c>
      <c r="H15" t="s">
        <v>34</v>
      </c>
      <c r="I15">
        <v>48</v>
      </c>
      <c r="J15" t="s">
        <v>37</v>
      </c>
      <c r="K15">
        <v>2706.9036959999999</v>
      </c>
      <c r="L15">
        <v>-1735.32091326454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17.338714616680807</v>
      </c>
      <c r="F16" s="4">
        <f t="shared" si="1"/>
        <v>9.5983481272595323</v>
      </c>
      <c r="H16" t="s">
        <v>39</v>
      </c>
      <c r="I16">
        <v>80</v>
      </c>
      <c r="J16" t="s">
        <v>38</v>
      </c>
      <c r="K16">
        <v>4613.952174</v>
      </c>
      <c r="L16">
        <v>-2892.1390975159002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15.237859965537369</v>
      </c>
      <c r="F17" s="4">
        <f t="shared" si="1"/>
        <v>9.9996355246653703</v>
      </c>
      <c r="H17" t="s">
        <v>40</v>
      </c>
      <c r="I17">
        <v>64</v>
      </c>
      <c r="J17" t="s">
        <v>38</v>
      </c>
      <c r="K17">
        <v>4200.064848</v>
      </c>
      <c r="L17">
        <v>-2313.70149610515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18.012706034496201</v>
      </c>
      <c r="F18" s="4">
        <f t="shared" si="1"/>
        <v>7.4504013972596734</v>
      </c>
      <c r="H18" t="s">
        <v>41</v>
      </c>
      <c r="I18">
        <v>96</v>
      </c>
      <c r="J18" t="s">
        <v>42</v>
      </c>
      <c r="K18">
        <v>5329.5712380000004</v>
      </c>
      <c r="L18">
        <v>-3470.6454555547298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15.055626928149048</v>
      </c>
      <c r="F19" s="4">
        <f t="shared" si="1"/>
        <v>10.875255419761769</v>
      </c>
      <c r="H19" t="s">
        <v>40</v>
      </c>
      <c r="I19">
        <v>36</v>
      </c>
      <c r="J19" t="s">
        <v>37</v>
      </c>
      <c r="K19">
        <v>2391.132576</v>
      </c>
      <c r="L19">
        <v>-1301.44508534234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13.158579373434497</v>
      </c>
      <c r="F20" s="4">
        <f t="shared" si="1"/>
        <v>11.776793806589131</v>
      </c>
      <c r="H20" t="s">
        <v>40</v>
      </c>
      <c r="I20">
        <v>192</v>
      </c>
      <c r="J20" t="s">
        <v>43</v>
      </c>
      <c r="K20">
        <v>14591.240782999999</v>
      </c>
      <c r="L20">
        <v>-6940.9745266109703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18.167430187278597</v>
      </c>
      <c r="F21" s="4">
        <f t="shared" si="1"/>
        <v>8.0734146546137726</v>
      </c>
      <c r="H21" t="s">
        <v>34</v>
      </c>
      <c r="I21">
        <v>72</v>
      </c>
      <c r="J21" t="s">
        <v>42</v>
      </c>
      <c r="K21">
        <v>3963.1361870000001</v>
      </c>
      <c r="L21">
        <v>-2602.9670065534701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16.730878974124408</v>
      </c>
      <c r="F22" s="4">
        <f t="shared" si="1"/>
        <v>9.3242294580924252</v>
      </c>
      <c r="H22" t="s">
        <v>34</v>
      </c>
      <c r="I22">
        <v>64</v>
      </c>
      <c r="J22" t="s">
        <v>44</v>
      </c>
      <c r="K22">
        <v>3825.2622649999998</v>
      </c>
      <c r="L22">
        <v>-2313.71796001545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14.893911223061869</v>
      </c>
      <c r="F23" s="4">
        <f t="shared" si="1"/>
        <v>11.984281467670918</v>
      </c>
      <c r="H23" t="s">
        <v>40</v>
      </c>
      <c r="I23">
        <v>64</v>
      </c>
      <c r="J23" t="s">
        <v>38</v>
      </c>
      <c r="K23">
        <v>4297.0579749999997</v>
      </c>
      <c r="L23">
        <v>-2313.6531177526299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15.908540237173842</v>
      </c>
      <c r="F24" s="4">
        <f t="shared" si="1"/>
        <v>9.3308477874834299</v>
      </c>
      <c r="H24" t="s">
        <v>45</v>
      </c>
      <c r="I24">
        <v>128</v>
      </c>
      <c r="J24" t="s">
        <v>42</v>
      </c>
      <c r="K24">
        <v>8045.9927870000001</v>
      </c>
      <c r="L24">
        <v>-4627.4355973699503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14.450202709972402</v>
      </c>
      <c r="F25" s="4">
        <f t="shared" si="1"/>
        <v>11.943947197217822</v>
      </c>
      <c r="H25" t="s">
        <v>40</v>
      </c>
      <c r="I25">
        <v>34</v>
      </c>
      <c r="J25" t="s">
        <v>37</v>
      </c>
      <c r="K25">
        <v>2352.9081689999998</v>
      </c>
      <c r="L25">
        <v>-1229.12874113153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17.194195467290051</v>
      </c>
      <c r="F26" s="4">
        <f t="shared" si="1"/>
        <v>7.9881363270919605</v>
      </c>
      <c r="H26" t="s">
        <v>40</v>
      </c>
      <c r="I26">
        <v>96</v>
      </c>
      <c r="J26" t="s">
        <v>38</v>
      </c>
      <c r="K26">
        <v>5583.2795539999997</v>
      </c>
      <c r="L26">
        <v>-3470.6257935615499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17.734033136433649</v>
      </c>
      <c r="F27" s="4">
        <f t="shared" si="1"/>
        <v>7.2927334332018248</v>
      </c>
      <c r="H27" t="s">
        <v>40</v>
      </c>
      <c r="I27">
        <v>96</v>
      </c>
      <c r="J27" t="s">
        <v>44</v>
      </c>
      <c r="K27">
        <v>5413.3202110000002</v>
      </c>
      <c r="L27">
        <v>-3470.6512206004099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19.190734645323207</v>
      </c>
      <c r="F28" s="4">
        <f t="shared" si="1"/>
        <v>5.7880953033714322</v>
      </c>
      <c r="H28" t="s">
        <v>41</v>
      </c>
      <c r="I28">
        <v>168</v>
      </c>
      <c r="J28" t="s">
        <v>44</v>
      </c>
      <c r="K28">
        <v>8754.2245309999998</v>
      </c>
      <c r="L28">
        <v>-6073.7359145705996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15.926693640896605</v>
      </c>
      <c r="F29" s="4">
        <f t="shared" si="1"/>
        <v>10.085934244977963</v>
      </c>
      <c r="H29" t="s">
        <v>40</v>
      </c>
      <c r="I29">
        <v>72</v>
      </c>
      <c r="J29" t="s">
        <v>37</v>
      </c>
      <c r="K29">
        <v>4520.7123099999999</v>
      </c>
      <c r="L29">
        <v>-2602.9118165180098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16.467527913539207</v>
      </c>
      <c r="F30" s="4">
        <f t="shared" si="1"/>
        <v>9.9065016727753985</v>
      </c>
      <c r="H30" t="s">
        <v>40</v>
      </c>
      <c r="I30">
        <v>64</v>
      </c>
      <c r="J30" t="s">
        <v>44</v>
      </c>
      <c r="K30">
        <v>3886.4364059999998</v>
      </c>
      <c r="L30">
        <v>-2313.7037663651599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-0.40372719242439459</v>
      </c>
      <c r="F37" s="5"/>
      <c r="I37" s="5">
        <f t="shared" ref="I37:J55" si="2">ABS(E37)</f>
        <v>0.40372719242439459</v>
      </c>
      <c r="J37" s="5"/>
    </row>
    <row r="38" spans="4:10" x14ac:dyDescent="0.3">
      <c r="D38" s="3" t="s">
        <v>11</v>
      </c>
      <c r="E38" s="5">
        <f>E13-B13</f>
        <v>3.4020731187943909E-2</v>
      </c>
      <c r="F38" s="4">
        <f>F13-C13</f>
        <v>-0.25046846854134941</v>
      </c>
      <c r="I38" s="5">
        <f t="shared" si="2"/>
        <v>3.4020731187943909E-2</v>
      </c>
      <c r="J38" s="4">
        <f t="shared" si="2"/>
        <v>0.25046846854134941</v>
      </c>
    </row>
    <row r="39" spans="4:10" x14ac:dyDescent="0.3">
      <c r="D39" s="3" t="s">
        <v>93</v>
      </c>
      <c r="E39" s="5">
        <f>E14-B14</f>
        <v>-7.6360935071527081E-2</v>
      </c>
      <c r="F39" s="4">
        <f>F14-C14</f>
        <v>-0.18356366525491108</v>
      </c>
      <c r="I39" s="5">
        <f t="shared" si="2"/>
        <v>7.6360935071527081E-2</v>
      </c>
      <c r="J39" s="4">
        <f t="shared" si="2"/>
        <v>0.18356366525491108</v>
      </c>
    </row>
    <row r="40" spans="4:10" x14ac:dyDescent="0.3">
      <c r="D40" t="s">
        <v>18</v>
      </c>
      <c r="E40" s="5">
        <f t="shared" ref="E40:F52" si="3">E15-B15</f>
        <v>-6.7562724551397224E-2</v>
      </c>
      <c r="F40" s="4">
        <f t="shared" si="3"/>
        <v>0.34965144964665917</v>
      </c>
      <c r="I40" s="5">
        <f t="shared" si="2"/>
        <v>6.7562724551397224E-2</v>
      </c>
      <c r="J40" s="4">
        <f t="shared" si="2"/>
        <v>0.34965144964665917</v>
      </c>
    </row>
    <row r="41" spans="4:10" x14ac:dyDescent="0.3">
      <c r="D41" t="s">
        <v>20</v>
      </c>
      <c r="E41" s="5">
        <f t="shared" si="3"/>
        <v>4.871461668080812E-2</v>
      </c>
      <c r="F41" s="4">
        <f t="shared" si="3"/>
        <v>-1.301651872740468</v>
      </c>
      <c r="I41" s="5">
        <f t="shared" si="2"/>
        <v>4.871461668080812E-2</v>
      </c>
      <c r="J41" s="4">
        <f t="shared" si="2"/>
        <v>1.301651872740468</v>
      </c>
    </row>
    <row r="42" spans="4:10" x14ac:dyDescent="0.3">
      <c r="D42" t="s">
        <v>19</v>
      </c>
      <c r="E42" s="5">
        <f t="shared" si="3"/>
        <v>-0.36214003446263021</v>
      </c>
      <c r="F42" s="4">
        <f t="shared" si="3"/>
        <v>0.6996355246653696</v>
      </c>
      <c r="I42" s="5">
        <f t="shared" si="2"/>
        <v>0.36214003446263021</v>
      </c>
      <c r="J42" s="4">
        <f t="shared" si="2"/>
        <v>0.6996355246653696</v>
      </c>
    </row>
    <row r="43" spans="4:10" x14ac:dyDescent="0.3">
      <c r="D43" t="s">
        <v>21</v>
      </c>
      <c r="E43" s="5">
        <f t="shared" si="3"/>
        <v>-0.26729396550380002</v>
      </c>
      <c r="F43" s="4">
        <f t="shared" si="3"/>
        <v>-1.3495986027403273</v>
      </c>
      <c r="I43" s="5">
        <f t="shared" si="2"/>
        <v>0.26729396550380002</v>
      </c>
      <c r="J43" s="4">
        <f t="shared" si="2"/>
        <v>1.3495986027403273</v>
      </c>
    </row>
    <row r="44" spans="4:10" x14ac:dyDescent="0.3">
      <c r="D44" t="s">
        <v>22</v>
      </c>
      <c r="E44" s="5">
        <f t="shared" si="3"/>
        <v>-0.34437307185095278</v>
      </c>
      <c r="F44" s="4">
        <f t="shared" si="3"/>
        <v>-0.5247445802382309</v>
      </c>
      <c r="I44" s="5">
        <f t="shared" si="2"/>
        <v>0.34437307185095278</v>
      </c>
      <c r="J44" s="4">
        <f t="shared" si="2"/>
        <v>0.5247445802382309</v>
      </c>
    </row>
    <row r="45" spans="4:10" x14ac:dyDescent="0.3">
      <c r="D45" t="s">
        <v>23</v>
      </c>
      <c r="E45" s="5">
        <f t="shared" si="3"/>
        <v>-0.29142062656550216</v>
      </c>
      <c r="F45" s="4">
        <f t="shared" si="3"/>
        <v>-1.8232061934108685</v>
      </c>
      <c r="I45" s="5">
        <f t="shared" si="2"/>
        <v>0.29142062656550216</v>
      </c>
      <c r="J45" s="4">
        <f t="shared" si="2"/>
        <v>1.8232061934108685</v>
      </c>
    </row>
    <row r="46" spans="4:10" x14ac:dyDescent="0.3">
      <c r="D46" t="s">
        <v>24</v>
      </c>
      <c r="E46" s="5">
        <f t="shared" si="3"/>
        <v>-0.26256981272140223</v>
      </c>
      <c r="F46" s="4">
        <f t="shared" si="3"/>
        <v>1.473414654613773</v>
      </c>
      <c r="I46" s="5">
        <f t="shared" si="2"/>
        <v>0.26256981272140223</v>
      </c>
      <c r="J46" s="4">
        <f t="shared" si="2"/>
        <v>1.473414654613773</v>
      </c>
    </row>
    <row r="47" spans="4:10" x14ac:dyDescent="0.3">
      <c r="D47" t="s">
        <v>25</v>
      </c>
      <c r="E47" s="5">
        <f t="shared" si="3"/>
        <v>-0.29912102587559275</v>
      </c>
      <c r="F47" s="4">
        <f t="shared" si="3"/>
        <v>-0.6757705419075748</v>
      </c>
      <c r="I47" s="5">
        <f t="shared" si="2"/>
        <v>0.29912102587559275</v>
      </c>
      <c r="J47" s="4">
        <f t="shared" si="2"/>
        <v>0.6757705419075748</v>
      </c>
    </row>
    <row r="48" spans="4:10" x14ac:dyDescent="0.3">
      <c r="D48" t="s">
        <v>26</v>
      </c>
      <c r="E48" s="5">
        <f t="shared" si="3"/>
        <v>-0.46608877693813078</v>
      </c>
      <c r="F48" s="4">
        <f t="shared" si="3"/>
        <v>-2.4157185323290822</v>
      </c>
      <c r="I48" s="5">
        <f t="shared" si="2"/>
        <v>0.46608877693813078</v>
      </c>
      <c r="J48" s="4">
        <f t="shared" si="2"/>
        <v>2.4157185323290822</v>
      </c>
    </row>
    <row r="49" spans="4:10" x14ac:dyDescent="0.3">
      <c r="D49" t="s">
        <v>27</v>
      </c>
      <c r="E49" s="5">
        <f t="shared" si="3"/>
        <v>-0.35145976282615976</v>
      </c>
      <c r="F49" s="4">
        <f t="shared" si="3"/>
        <v>-0.76915221251656973</v>
      </c>
      <c r="I49" s="5">
        <f t="shared" si="2"/>
        <v>0.35145976282615976</v>
      </c>
      <c r="J49" s="4">
        <f t="shared" si="2"/>
        <v>0.76915221251656973</v>
      </c>
    </row>
    <row r="50" spans="4:10" x14ac:dyDescent="0.3">
      <c r="D50" t="s">
        <v>28</v>
      </c>
      <c r="E50" s="5">
        <f t="shared" si="3"/>
        <v>0.25020270997240246</v>
      </c>
      <c r="F50" s="4">
        <f t="shared" si="3"/>
        <v>-1.9560528027821782</v>
      </c>
      <c r="I50" s="5">
        <f t="shared" si="2"/>
        <v>0.25020270997240246</v>
      </c>
      <c r="J50" s="4">
        <f t="shared" si="2"/>
        <v>1.9560528027821782</v>
      </c>
    </row>
    <row r="51" spans="4:10" x14ac:dyDescent="0.3">
      <c r="D51" t="s">
        <v>29</v>
      </c>
      <c r="E51" s="5">
        <f t="shared" si="3"/>
        <v>-0.60580453270994994</v>
      </c>
      <c r="F51" s="4">
        <f t="shared" si="3"/>
        <v>-0.21186367290803876</v>
      </c>
      <c r="I51" s="5">
        <f t="shared" si="2"/>
        <v>0.60580453270994994</v>
      </c>
      <c r="J51" s="4">
        <f t="shared" si="2"/>
        <v>0.21186367290803876</v>
      </c>
    </row>
    <row r="52" spans="4:10" x14ac:dyDescent="0.3">
      <c r="D52" t="s">
        <v>30</v>
      </c>
      <c r="E52" s="5">
        <f t="shared" si="3"/>
        <v>-0.23596686356635033</v>
      </c>
      <c r="F52" s="4">
        <f t="shared" si="3"/>
        <v>0.49273343320182494</v>
      </c>
      <c r="I52" s="5">
        <f t="shared" si="2"/>
        <v>0.23596686356635033</v>
      </c>
      <c r="J52" s="4">
        <f t="shared" si="2"/>
        <v>0.49273343320182494</v>
      </c>
    </row>
    <row r="53" spans="4:10" x14ac:dyDescent="0.3">
      <c r="D53" t="s">
        <v>31</v>
      </c>
      <c r="E53" s="5">
        <f>E28-B28</f>
        <v>-0.19926535467679329</v>
      </c>
      <c r="F53" s="4">
        <f>F28-C28</f>
        <v>-2.9119046966285671</v>
      </c>
      <c r="I53" s="5">
        <f t="shared" si="2"/>
        <v>0.19926535467679329</v>
      </c>
      <c r="J53" s="4">
        <f t="shared" si="2"/>
        <v>2.9119046966285671</v>
      </c>
    </row>
    <row r="54" spans="4:10" x14ac:dyDescent="0.3">
      <c r="D54" t="s">
        <v>32</v>
      </c>
      <c r="E54" s="5">
        <f t="shared" ref="E54:F55" si="4">E29-B29</f>
        <v>-0.58330635910339623</v>
      </c>
      <c r="F54" s="4">
        <f t="shared" si="4"/>
        <v>-0.31406575502203715</v>
      </c>
      <c r="I54" s="5">
        <f t="shared" si="2"/>
        <v>0.58330635910339623</v>
      </c>
      <c r="J54" s="4">
        <f t="shared" si="2"/>
        <v>0.31406575502203715</v>
      </c>
    </row>
    <row r="55" spans="4:10" x14ac:dyDescent="0.3">
      <c r="D55" t="s">
        <v>33</v>
      </c>
      <c r="E55" s="5">
        <f t="shared" si="4"/>
        <v>-0.36247208646079088</v>
      </c>
      <c r="F55" s="4">
        <f t="shared" si="4"/>
        <v>0.70650167277539921</v>
      </c>
      <c r="I55" s="5">
        <f t="shared" si="2"/>
        <v>0.36247208646079088</v>
      </c>
      <c r="J55" s="4">
        <f t="shared" si="2"/>
        <v>0.70650167277539921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-0.25505237197197977</v>
      </c>
      <c r="F57" s="5">
        <f>AVERAGE(F38:F55)</f>
        <v>-0.60921249233984331</v>
      </c>
      <c r="H57" t="s">
        <v>54</v>
      </c>
      <c r="I57" s="5">
        <f>AVERAGE(I37:I55)</f>
        <v>0.29009848332368027</v>
      </c>
      <c r="J57" s="5">
        <f>AVERAGE(J38:J55)</f>
        <v>1.0227610184401792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1.5223498960195874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0.14557437393215195</v>
      </c>
      <c r="J65" s="4">
        <f>ABS((C13-F13)/C13)*100</f>
        <v>8.9453024479053376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0.33773080526991195</v>
      </c>
      <c r="J66" s="4">
        <f>ABS((C14-F14)/C14)*100</f>
        <v>5.7184942447012794</v>
      </c>
    </row>
    <row r="67" spans="4:10" x14ac:dyDescent="0.3">
      <c r="E67" s="5"/>
      <c r="F67" s="5"/>
      <c r="H67" t="s">
        <v>18</v>
      </c>
      <c r="I67" s="4">
        <f t="shared" ref="I67:J82" si="5">ABS((B15-E15)/B15)*100</f>
        <v>0.37956586826627653</v>
      </c>
      <c r="J67" s="4">
        <f t="shared" si="5"/>
        <v>4.8562701339813774</v>
      </c>
    </row>
    <row r="68" spans="4:10" x14ac:dyDescent="0.3">
      <c r="E68" s="5"/>
      <c r="F68" s="5"/>
      <c r="H68" t="s">
        <v>20</v>
      </c>
      <c r="I68" s="4">
        <f t="shared" si="5"/>
        <v>0.28175024106887292</v>
      </c>
      <c r="J68" s="4">
        <f t="shared" si="5"/>
        <v>11.941760300371266</v>
      </c>
    </row>
    <row r="69" spans="4:10" x14ac:dyDescent="0.3">
      <c r="E69" s="5"/>
      <c r="F69" s="5"/>
      <c r="H69" t="s">
        <v>19</v>
      </c>
      <c r="I69" s="4">
        <f t="shared" si="5"/>
        <v>2.3214104773245525</v>
      </c>
      <c r="J69" s="4">
        <f t="shared" si="5"/>
        <v>7.5229626308104258</v>
      </c>
    </row>
    <row r="70" spans="4:10" x14ac:dyDescent="0.3">
      <c r="E70" s="5"/>
      <c r="F70" s="5"/>
      <c r="H70" t="s">
        <v>21</v>
      </c>
      <c r="I70" s="4">
        <f t="shared" si="5"/>
        <v>1.462220817854486</v>
      </c>
      <c r="J70" s="4">
        <f t="shared" si="5"/>
        <v>15.336347758412808</v>
      </c>
    </row>
    <row r="71" spans="4:10" x14ac:dyDescent="0.3">
      <c r="H71" t="s">
        <v>22</v>
      </c>
      <c r="I71" s="4">
        <f t="shared" si="5"/>
        <v>2.2361887782529397</v>
      </c>
      <c r="J71" s="4">
        <f t="shared" si="5"/>
        <v>4.6030226336686919</v>
      </c>
    </row>
    <row r="72" spans="4:10" x14ac:dyDescent="0.3">
      <c r="E72" s="5"/>
      <c r="F72" s="5"/>
      <c r="H72" t="s">
        <v>23</v>
      </c>
      <c r="I72" s="4">
        <f t="shared" si="5"/>
        <v>2.1666961082936966</v>
      </c>
      <c r="J72" s="4">
        <f t="shared" si="5"/>
        <v>13.405927892726973</v>
      </c>
    </row>
    <row r="73" spans="4:10" x14ac:dyDescent="0.3">
      <c r="H73" t="s">
        <v>24</v>
      </c>
      <c r="I73" s="4">
        <f t="shared" si="5"/>
        <v>1.4246869925198169</v>
      </c>
      <c r="J73" s="4">
        <f t="shared" si="5"/>
        <v>22.324464463845047</v>
      </c>
    </row>
    <row r="74" spans="4:10" x14ac:dyDescent="0.3">
      <c r="H74" t="s">
        <v>25</v>
      </c>
      <c r="I74" s="4">
        <f t="shared" si="5"/>
        <v>1.7564358536441147</v>
      </c>
      <c r="J74" s="4">
        <f t="shared" si="5"/>
        <v>6.757705419075748</v>
      </c>
    </row>
    <row r="75" spans="4:10" x14ac:dyDescent="0.3">
      <c r="H75" t="s">
        <v>26</v>
      </c>
      <c r="I75" s="4">
        <f t="shared" si="5"/>
        <v>3.034432141524289</v>
      </c>
      <c r="J75" s="4">
        <f t="shared" si="5"/>
        <v>16.775823141174182</v>
      </c>
    </row>
    <row r="76" spans="4:10" x14ac:dyDescent="0.3">
      <c r="H76" t="s">
        <v>27</v>
      </c>
      <c r="I76" s="4">
        <f t="shared" si="5"/>
        <v>2.1614991563724462</v>
      </c>
      <c r="J76" s="4">
        <f t="shared" si="5"/>
        <v>7.6153684407581164</v>
      </c>
    </row>
    <row r="77" spans="4:10" x14ac:dyDescent="0.3">
      <c r="H77" t="s">
        <v>28</v>
      </c>
      <c r="I77" s="4">
        <f t="shared" si="5"/>
        <v>1.7619909152986089</v>
      </c>
      <c r="J77" s="4">
        <f t="shared" si="5"/>
        <v>14.072322322173944</v>
      </c>
    </row>
    <row r="78" spans="4:10" x14ac:dyDescent="0.3">
      <c r="H78" t="s">
        <v>29</v>
      </c>
      <c r="I78" s="4">
        <f t="shared" si="5"/>
        <v>3.403396251179494</v>
      </c>
      <c r="J78" s="4">
        <f t="shared" si="5"/>
        <v>2.5837033281468145</v>
      </c>
    </row>
    <row r="79" spans="4:10" x14ac:dyDescent="0.3">
      <c r="H79" t="s">
        <v>30</v>
      </c>
      <c r="I79" s="4">
        <f t="shared" si="5"/>
        <v>1.3131155457225951</v>
      </c>
      <c r="J79" s="4">
        <f t="shared" si="5"/>
        <v>7.2460799000268379</v>
      </c>
    </row>
    <row r="80" spans="4:10" x14ac:dyDescent="0.3">
      <c r="H80" t="s">
        <v>31</v>
      </c>
      <c r="I80" s="4">
        <f t="shared" si="5"/>
        <v>1.0276707306693826</v>
      </c>
      <c r="J80" s="4">
        <f t="shared" si="5"/>
        <v>33.47016892676514</v>
      </c>
    </row>
    <row r="81" spans="8:10" x14ac:dyDescent="0.3">
      <c r="H81" t="s">
        <v>32</v>
      </c>
      <c r="I81" s="4">
        <f t="shared" si="5"/>
        <v>3.5330488134669666</v>
      </c>
      <c r="J81" s="4">
        <f t="shared" si="5"/>
        <v>3.0198630290580493</v>
      </c>
    </row>
    <row r="82" spans="8:10" x14ac:dyDescent="0.3">
      <c r="H82" t="s">
        <v>33</v>
      </c>
      <c r="I82" s="4">
        <f t="shared" si="5"/>
        <v>2.153726003926268</v>
      </c>
      <c r="J82" s="4">
        <f t="shared" si="5"/>
        <v>7.6793660084282527</v>
      </c>
    </row>
    <row r="84" spans="8:10" x14ac:dyDescent="0.3">
      <c r="H84" t="s">
        <v>77</v>
      </c>
      <c r="I84" s="4">
        <f>AVERAGE(I64:I82)</f>
        <v>1.7064994616108662</v>
      </c>
      <c r="J84" s="4">
        <f>AVERAGE(J65:J82)</f>
        <v>10.770830723446128</v>
      </c>
    </row>
  </sheetData>
  <hyperlinks>
    <hyperlink ref="G1" location="Overview!A1" display="Overview!A1" xr:uid="{157182D3-6838-47C7-B42B-F4FEC0D64CCC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B4F28-4BD4-4C73-9BC8-7DA9B050F18F}">
  <dimension ref="A1:L84"/>
  <sheetViews>
    <sheetView workbookViewId="0">
      <selection activeCell="F1" sqref="F1: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1</v>
      </c>
      <c r="G4" s="7" t="s">
        <v>100</v>
      </c>
      <c r="H4" s="7"/>
    </row>
    <row r="5" spans="1:12" x14ac:dyDescent="0.3">
      <c r="A5" s="8"/>
      <c r="G5" s="9" t="s">
        <v>104</v>
      </c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26.352639530494191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3073.6958970000001</v>
      </c>
      <c r="L12">
        <v>-2927.1762147640302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23.825140178469582</v>
      </c>
      <c r="F13" s="4">
        <f t="shared" si="1"/>
        <v>2.8612160239995847</v>
      </c>
      <c r="H13" t="s">
        <v>35</v>
      </c>
      <c r="I13">
        <v>32</v>
      </c>
      <c r="J13" t="s">
        <v>38</v>
      </c>
      <c r="K13">
        <v>1343.1190650000001</v>
      </c>
      <c r="L13">
        <v>-1156.3804217715999</v>
      </c>
    </row>
    <row r="14" spans="1:12" x14ac:dyDescent="0.3">
      <c r="A14" s="3" t="s">
        <v>93</v>
      </c>
      <c r="B14">
        <v>22.61</v>
      </c>
      <c r="C14">
        <v>3.21</v>
      </c>
      <c r="E14" s="5">
        <f t="shared" si="0"/>
        <v>22.886973013013872</v>
      </c>
      <c r="F14" s="4">
        <f t="shared" si="1"/>
        <v>3.745714570431069</v>
      </c>
      <c r="H14" t="s">
        <v>94</v>
      </c>
      <c r="I14">
        <v>96</v>
      </c>
      <c r="J14" t="s">
        <v>44</v>
      </c>
      <c r="K14">
        <v>4194.5258530000001</v>
      </c>
      <c r="L14">
        <v>-3469.1089240934598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17.963961074045443</v>
      </c>
      <c r="F15" s="4">
        <f t="shared" si="1"/>
        <v>8.4855736777072739</v>
      </c>
      <c r="H15" t="s">
        <v>34</v>
      </c>
      <c r="I15">
        <v>48</v>
      </c>
      <c r="J15" t="s">
        <v>37</v>
      </c>
      <c r="K15">
        <v>2672.016478</v>
      </c>
      <c r="L15">
        <v>-1734.46780682659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17.567904408394185</v>
      </c>
      <c r="F16" s="4">
        <f t="shared" si="1"/>
        <v>11.071341651204943</v>
      </c>
      <c r="H16" t="s">
        <v>39</v>
      </c>
      <c r="I16">
        <v>80</v>
      </c>
      <c r="J16" t="s">
        <v>38</v>
      </c>
      <c r="K16">
        <v>4553.7588400000004</v>
      </c>
      <c r="L16">
        <v>-2890.7008886795202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15.246838366937377</v>
      </c>
      <c r="F17" s="4">
        <f t="shared" si="1"/>
        <v>11.545188124689458</v>
      </c>
      <c r="H17" t="s">
        <v>40</v>
      </c>
      <c r="I17">
        <v>64</v>
      </c>
      <c r="J17" t="s">
        <v>38</v>
      </c>
      <c r="K17">
        <v>4197.5915569999997</v>
      </c>
      <c r="L17">
        <v>-2312.54916031323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18.304785651382367</v>
      </c>
      <c r="F18" s="4">
        <f t="shared" si="1"/>
        <v>8.560955578068139</v>
      </c>
      <c r="H18" t="s">
        <v>41</v>
      </c>
      <c r="I18">
        <v>96</v>
      </c>
      <c r="J18" t="s">
        <v>42</v>
      </c>
      <c r="K18">
        <v>5244.5301369999997</v>
      </c>
      <c r="L18">
        <v>-3468.9328573538801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14.959423187912089</v>
      </c>
      <c r="F19" s="4">
        <f t="shared" si="1"/>
        <v>12.509437774736714</v>
      </c>
      <c r="H19" t="s">
        <v>40</v>
      </c>
      <c r="I19">
        <v>36</v>
      </c>
      <c r="J19" t="s">
        <v>37</v>
      </c>
      <c r="K19">
        <v>2406.5099</v>
      </c>
      <c r="L19">
        <v>-1300.79568119685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13.164566697486237</v>
      </c>
      <c r="F20" s="4">
        <f t="shared" si="1"/>
        <v>12.712396882644507</v>
      </c>
      <c r="H20" t="s">
        <v>40</v>
      </c>
      <c r="I20">
        <v>192</v>
      </c>
      <c r="J20" t="s">
        <v>43</v>
      </c>
      <c r="K20">
        <v>14584.604599</v>
      </c>
      <c r="L20">
        <v>-6937.56212419842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18.248472136405613</v>
      </c>
      <c r="F21" s="4">
        <f t="shared" si="1"/>
        <v>9.6132446240432241</v>
      </c>
      <c r="H21" t="s">
        <v>34</v>
      </c>
      <c r="I21">
        <v>72</v>
      </c>
      <c r="J21" t="s">
        <v>42</v>
      </c>
      <c r="K21">
        <v>3945.5357939999999</v>
      </c>
      <c r="L21">
        <v>-2601.67078572128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16.811223430604411</v>
      </c>
      <c r="F22" s="4">
        <f t="shared" si="1"/>
        <v>10.344065727758927</v>
      </c>
      <c r="H22" t="s">
        <v>34</v>
      </c>
      <c r="I22">
        <v>64</v>
      </c>
      <c r="J22" t="s">
        <v>44</v>
      </c>
      <c r="K22">
        <v>3806.980513</v>
      </c>
      <c r="L22">
        <v>-2312.5784392498299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14.883195421908251</v>
      </c>
      <c r="F23" s="4">
        <f t="shared" si="1"/>
        <v>13.547755075829492</v>
      </c>
      <c r="H23" t="s">
        <v>40</v>
      </c>
      <c r="I23">
        <v>64</v>
      </c>
      <c r="J23" t="s">
        <v>38</v>
      </c>
      <c r="K23">
        <v>4300.151828</v>
      </c>
      <c r="L23">
        <v>-2312.5003451125899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16.019249136250565</v>
      </c>
      <c r="F24" s="4">
        <f t="shared" si="1"/>
        <v>10.824743289173487</v>
      </c>
      <c r="H24" t="s">
        <v>45</v>
      </c>
      <c r="I24">
        <v>128</v>
      </c>
      <c r="J24" t="s">
        <v>42</v>
      </c>
      <c r="K24">
        <v>7990.3869969999996</v>
      </c>
      <c r="L24">
        <v>-4625.1334442054003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14.413157660392507</v>
      </c>
      <c r="F25" s="4">
        <f t="shared" si="1"/>
        <v>13.112883897317356</v>
      </c>
      <c r="H25" t="s">
        <v>40</v>
      </c>
      <c r="I25">
        <v>34</v>
      </c>
      <c r="J25" t="s">
        <v>37</v>
      </c>
      <c r="K25">
        <v>2358.9556710000002</v>
      </c>
      <c r="L25">
        <v>-1228.5214398866301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17.187809153687923</v>
      </c>
      <c r="F26" s="4">
        <f t="shared" si="1"/>
        <v>9.6891507621557231</v>
      </c>
      <c r="H26" t="s">
        <v>40</v>
      </c>
      <c r="I26">
        <v>96</v>
      </c>
      <c r="J26" t="s">
        <v>38</v>
      </c>
      <c r="K26">
        <v>5585.3540810000004</v>
      </c>
      <c r="L26">
        <v>-3468.89160549393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17.8467459789914</v>
      </c>
      <c r="F27" s="4">
        <f t="shared" si="1"/>
        <v>8.5265797916879951</v>
      </c>
      <c r="H27" t="s">
        <v>40</v>
      </c>
      <c r="I27">
        <v>96</v>
      </c>
      <c r="J27" t="s">
        <v>44</v>
      </c>
      <c r="K27">
        <v>5379.1318659999997</v>
      </c>
      <c r="L27">
        <v>-3468.93411428632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19.423187656168288</v>
      </c>
      <c r="F28" s="4">
        <f t="shared" si="1"/>
        <v>6.6062536127494802</v>
      </c>
      <c r="H28" t="s">
        <v>41</v>
      </c>
      <c r="I28">
        <v>168</v>
      </c>
      <c r="J28" t="s">
        <v>44</v>
      </c>
      <c r="K28">
        <v>8649.4556389999998</v>
      </c>
      <c r="L28">
        <v>-6070.7575774946799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15.858514212719811</v>
      </c>
      <c r="F29" s="4">
        <f t="shared" si="1"/>
        <v>11.854149725619026</v>
      </c>
      <c r="H29" t="s">
        <v>40</v>
      </c>
      <c r="I29">
        <v>72</v>
      </c>
      <c r="J29" t="s">
        <v>37</v>
      </c>
      <c r="K29">
        <v>4540.1478999999999</v>
      </c>
      <c r="L29">
        <v>-2601.6093325892898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16.545750464462419</v>
      </c>
      <c r="F30" s="4">
        <f t="shared" si="1"/>
        <v>11.411541807574865</v>
      </c>
      <c r="H30" t="s">
        <v>40</v>
      </c>
      <c r="I30">
        <v>64</v>
      </c>
      <c r="J30" t="s">
        <v>44</v>
      </c>
      <c r="K30">
        <v>3868.0626870000001</v>
      </c>
      <c r="L30">
        <v>-2312.5524181178098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-0.16736046950580885</v>
      </c>
      <c r="F37" s="5"/>
      <c r="I37" s="5">
        <f t="shared" ref="I37:J55" si="2">ABS(E37)</f>
        <v>0.16736046950580885</v>
      </c>
      <c r="J37" s="5"/>
    </row>
    <row r="38" spans="4:10" x14ac:dyDescent="0.3">
      <c r="D38" s="3" t="s">
        <v>11</v>
      </c>
      <c r="E38" s="5">
        <f>E13-B13</f>
        <v>0.45514017846958055</v>
      </c>
      <c r="F38" s="4">
        <f>F13-C13</f>
        <v>6.1216023999584923E-2</v>
      </c>
      <c r="I38" s="5">
        <f t="shared" si="2"/>
        <v>0.45514017846958055</v>
      </c>
      <c r="J38" s="4">
        <f t="shared" si="2"/>
        <v>6.1216023999584923E-2</v>
      </c>
    </row>
    <row r="39" spans="4:10" x14ac:dyDescent="0.3">
      <c r="D39" s="3" t="s">
        <v>93</v>
      </c>
      <c r="E39" s="5">
        <f>E14-B14</f>
        <v>0.27697301301387256</v>
      </c>
      <c r="F39" s="4">
        <f>F14-C14</f>
        <v>0.53571457043106907</v>
      </c>
      <c r="I39" s="5">
        <f t="shared" si="2"/>
        <v>0.27697301301387256</v>
      </c>
      <c r="J39" s="4">
        <f t="shared" si="2"/>
        <v>0.53571457043106907</v>
      </c>
    </row>
    <row r="40" spans="4:10" x14ac:dyDescent="0.3">
      <c r="D40" t="s">
        <v>18</v>
      </c>
      <c r="E40" s="5">
        <f t="shared" ref="E40:F52" si="3">E15-B15</f>
        <v>0.16396107404544225</v>
      </c>
      <c r="F40" s="4">
        <f t="shared" si="3"/>
        <v>1.2855736777072737</v>
      </c>
      <c r="I40" s="5">
        <f t="shared" si="2"/>
        <v>0.16396107404544225</v>
      </c>
      <c r="J40" s="4">
        <f t="shared" si="2"/>
        <v>1.2855736777072737</v>
      </c>
    </row>
    <row r="41" spans="4:10" x14ac:dyDescent="0.3">
      <c r="D41" t="s">
        <v>20</v>
      </c>
      <c r="E41" s="5">
        <f t="shared" si="3"/>
        <v>0.27790440839418551</v>
      </c>
      <c r="F41" s="4">
        <f t="shared" si="3"/>
        <v>0.17134165120494238</v>
      </c>
      <c r="I41" s="5">
        <f t="shared" si="2"/>
        <v>0.27790440839418551</v>
      </c>
      <c r="J41" s="4">
        <f t="shared" si="2"/>
        <v>0.17134165120494238</v>
      </c>
    </row>
    <row r="42" spans="4:10" x14ac:dyDescent="0.3">
      <c r="D42" t="s">
        <v>19</v>
      </c>
      <c r="E42" s="5">
        <f t="shared" si="3"/>
        <v>-0.35316163306262283</v>
      </c>
      <c r="F42" s="4">
        <f t="shared" si="3"/>
        <v>2.2451881246894576</v>
      </c>
      <c r="I42" s="5">
        <f t="shared" si="2"/>
        <v>0.35316163306262283</v>
      </c>
      <c r="J42" s="4">
        <f t="shared" si="2"/>
        <v>2.2451881246894576</v>
      </c>
    </row>
    <row r="43" spans="4:10" x14ac:dyDescent="0.3">
      <c r="D43" t="s">
        <v>21</v>
      </c>
      <c r="E43" s="5">
        <f t="shared" si="3"/>
        <v>2.4785651382366325E-2</v>
      </c>
      <c r="F43" s="4">
        <f t="shared" si="3"/>
        <v>-0.23904442193186171</v>
      </c>
      <c r="I43" s="5">
        <f t="shared" si="2"/>
        <v>2.4785651382366325E-2</v>
      </c>
      <c r="J43" s="4">
        <f t="shared" si="2"/>
        <v>0.23904442193186171</v>
      </c>
    </row>
    <row r="44" spans="4:10" x14ac:dyDescent="0.3">
      <c r="D44" t="s">
        <v>22</v>
      </c>
      <c r="E44" s="5">
        <f t="shared" si="3"/>
        <v>-0.44057681208791166</v>
      </c>
      <c r="F44" s="4">
        <f t="shared" si="3"/>
        <v>1.1094377747367137</v>
      </c>
      <c r="I44" s="5">
        <f t="shared" si="2"/>
        <v>0.44057681208791166</v>
      </c>
      <c r="J44" s="4">
        <f t="shared" si="2"/>
        <v>1.1094377747367137</v>
      </c>
    </row>
    <row r="45" spans="4:10" x14ac:dyDescent="0.3">
      <c r="D45" t="s">
        <v>23</v>
      </c>
      <c r="E45" s="5">
        <f t="shared" si="3"/>
        <v>-0.28543330251376275</v>
      </c>
      <c r="F45" s="4">
        <f t="shared" si="3"/>
        <v>-0.8876031173554928</v>
      </c>
      <c r="I45" s="5">
        <f t="shared" si="2"/>
        <v>0.28543330251376275</v>
      </c>
      <c r="J45" s="4">
        <f t="shared" si="2"/>
        <v>0.8876031173554928</v>
      </c>
    </row>
    <row r="46" spans="4:10" x14ac:dyDescent="0.3">
      <c r="D46" t="s">
        <v>24</v>
      </c>
      <c r="E46" s="5">
        <f t="shared" si="3"/>
        <v>-0.18152786359438622</v>
      </c>
      <c r="F46" s="4">
        <f t="shared" si="3"/>
        <v>3.0132446240432245</v>
      </c>
      <c r="I46" s="5">
        <f t="shared" si="2"/>
        <v>0.18152786359438622</v>
      </c>
      <c r="J46" s="4">
        <f t="shared" si="2"/>
        <v>3.0132446240432245</v>
      </c>
    </row>
    <row r="47" spans="4:10" x14ac:dyDescent="0.3">
      <c r="D47" t="s">
        <v>25</v>
      </c>
      <c r="E47" s="5">
        <f t="shared" si="3"/>
        <v>-0.21877656939559031</v>
      </c>
      <c r="F47" s="4">
        <f t="shared" si="3"/>
        <v>0.34406572775892741</v>
      </c>
      <c r="I47" s="5">
        <f t="shared" si="2"/>
        <v>0.21877656939559031</v>
      </c>
      <c r="J47" s="4">
        <f t="shared" si="2"/>
        <v>0.34406572775892741</v>
      </c>
    </row>
    <row r="48" spans="4:10" x14ac:dyDescent="0.3">
      <c r="D48" t="s">
        <v>26</v>
      </c>
      <c r="E48" s="5">
        <f t="shared" si="3"/>
        <v>-0.47680457809174825</v>
      </c>
      <c r="F48" s="4">
        <f t="shared" si="3"/>
        <v>-0.8522449241705079</v>
      </c>
      <c r="I48" s="5">
        <f t="shared" si="2"/>
        <v>0.47680457809174825</v>
      </c>
      <c r="J48" s="4">
        <f t="shared" si="2"/>
        <v>0.8522449241705079</v>
      </c>
    </row>
    <row r="49" spans="4:10" x14ac:dyDescent="0.3">
      <c r="D49" t="s">
        <v>27</v>
      </c>
      <c r="E49" s="5">
        <f t="shared" si="3"/>
        <v>-0.24075086374943666</v>
      </c>
      <c r="F49" s="4">
        <f t="shared" si="3"/>
        <v>0.72474328917348707</v>
      </c>
      <c r="I49" s="5">
        <f t="shared" si="2"/>
        <v>0.24075086374943666</v>
      </c>
      <c r="J49" s="4">
        <f t="shared" si="2"/>
        <v>0.72474328917348707</v>
      </c>
    </row>
    <row r="50" spans="4:10" x14ac:dyDescent="0.3">
      <c r="D50" t="s">
        <v>28</v>
      </c>
      <c r="E50" s="5">
        <f t="shared" si="3"/>
        <v>0.21315766039250761</v>
      </c>
      <c r="F50" s="4">
        <f t="shared" si="3"/>
        <v>-0.78711610268264387</v>
      </c>
      <c r="I50" s="5">
        <f t="shared" si="2"/>
        <v>0.21315766039250761</v>
      </c>
      <c r="J50" s="4">
        <f t="shared" si="2"/>
        <v>0.78711610268264387</v>
      </c>
    </row>
    <row r="51" spans="4:10" x14ac:dyDescent="0.3">
      <c r="D51" t="s">
        <v>29</v>
      </c>
      <c r="E51" s="5">
        <f t="shared" si="3"/>
        <v>-0.61219084631207821</v>
      </c>
      <c r="F51" s="4">
        <f t="shared" si="3"/>
        <v>1.4891507621557238</v>
      </c>
      <c r="I51" s="5">
        <f t="shared" si="2"/>
        <v>0.61219084631207821</v>
      </c>
      <c r="J51" s="4">
        <f t="shared" si="2"/>
        <v>1.4891507621557238</v>
      </c>
    </row>
    <row r="52" spans="4:10" x14ac:dyDescent="0.3">
      <c r="D52" t="s">
        <v>30</v>
      </c>
      <c r="E52" s="5">
        <f t="shared" si="3"/>
        <v>-0.12325402100859861</v>
      </c>
      <c r="F52" s="4">
        <f t="shared" si="3"/>
        <v>1.7265797916879952</v>
      </c>
      <c r="I52" s="5">
        <f t="shared" si="2"/>
        <v>0.12325402100859861</v>
      </c>
      <c r="J52" s="4">
        <f t="shared" si="2"/>
        <v>1.7265797916879952</v>
      </c>
    </row>
    <row r="53" spans="4:10" x14ac:dyDescent="0.3">
      <c r="D53" t="s">
        <v>31</v>
      </c>
      <c r="E53" s="5">
        <f>E28-B28</f>
        <v>3.318765616828756E-2</v>
      </c>
      <c r="F53" s="4">
        <f>F28-C28</f>
        <v>-2.0937463872505191</v>
      </c>
      <c r="I53" s="5">
        <f t="shared" si="2"/>
        <v>3.318765616828756E-2</v>
      </c>
      <c r="J53" s="4">
        <f t="shared" si="2"/>
        <v>2.0937463872505191</v>
      </c>
    </row>
    <row r="54" spans="4:10" x14ac:dyDescent="0.3">
      <c r="D54" t="s">
        <v>32</v>
      </c>
      <c r="E54" s="5">
        <f t="shared" ref="E54:F55" si="4">E29-B29</f>
        <v>-0.65148578728019046</v>
      </c>
      <c r="F54" s="4">
        <f t="shared" si="4"/>
        <v>1.4541497256190254</v>
      </c>
      <c r="I54" s="5">
        <f t="shared" si="2"/>
        <v>0.65148578728019046</v>
      </c>
      <c r="J54" s="4">
        <f t="shared" si="2"/>
        <v>1.4541497256190254</v>
      </c>
    </row>
    <row r="55" spans="4:10" x14ac:dyDescent="0.3">
      <c r="D55" t="s">
        <v>33</v>
      </c>
      <c r="E55" s="5">
        <f t="shared" si="4"/>
        <v>-0.28424953553757959</v>
      </c>
      <c r="F55" s="4">
        <f t="shared" si="4"/>
        <v>2.2115418075748661</v>
      </c>
      <c r="I55" s="5">
        <f t="shared" si="2"/>
        <v>0.28424953553757959</v>
      </c>
      <c r="J55" s="4">
        <f t="shared" si="2"/>
        <v>2.2115418075748661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-0.1363401389617617</v>
      </c>
      <c r="F57" s="5">
        <f>AVERAGE(F38:F55)</f>
        <v>0.63956625541062584</v>
      </c>
      <c r="H57" t="s">
        <v>54</v>
      </c>
      <c r="I57" s="5">
        <f>AVERAGE(I37:I55)</f>
        <v>0.28845694336873456</v>
      </c>
      <c r="J57" s="5">
        <f>AVERAGE(J38:J55)</f>
        <v>1.1795390280096285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0.63107266027831399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1.9475403443285431</v>
      </c>
      <c r="J65" s="4">
        <f>ABS((C13-F13)/C13)*100</f>
        <v>2.1862865714137474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1.2250022689689188</v>
      </c>
      <c r="J66" s="4">
        <f>ABS((C14-F14)/C14)*100</f>
        <v>16.688927427759161</v>
      </c>
    </row>
    <row r="67" spans="4:10" x14ac:dyDescent="0.3">
      <c r="E67" s="5"/>
      <c r="F67" s="5"/>
      <c r="H67" t="s">
        <v>18</v>
      </c>
      <c r="I67" s="4">
        <f t="shared" ref="I67:J82" si="5">ABS((B15-E15)/B15)*100</f>
        <v>0.92112962946877663</v>
      </c>
      <c r="J67" s="4">
        <f t="shared" si="5"/>
        <v>17.85518996815658</v>
      </c>
    </row>
    <row r="68" spans="4:10" x14ac:dyDescent="0.3">
      <c r="E68" s="5"/>
      <c r="F68" s="5"/>
      <c r="H68" t="s">
        <v>20</v>
      </c>
      <c r="I68" s="4">
        <f t="shared" si="5"/>
        <v>1.607312946178054</v>
      </c>
      <c r="J68" s="4">
        <f t="shared" si="5"/>
        <v>1.571941754173783</v>
      </c>
    </row>
    <row r="69" spans="4:10" x14ac:dyDescent="0.3">
      <c r="E69" s="5"/>
      <c r="F69" s="5"/>
      <c r="H69" t="s">
        <v>19</v>
      </c>
      <c r="I69" s="4">
        <f t="shared" si="5"/>
        <v>2.2638566221963003</v>
      </c>
      <c r="J69" s="4">
        <f t="shared" si="5"/>
        <v>24.141807792359756</v>
      </c>
    </row>
    <row r="70" spans="4:10" x14ac:dyDescent="0.3">
      <c r="E70" s="5"/>
      <c r="F70" s="5"/>
      <c r="H70" t="s">
        <v>21</v>
      </c>
      <c r="I70" s="4">
        <f t="shared" si="5"/>
        <v>0.13558890252935624</v>
      </c>
      <c r="J70" s="4">
        <f t="shared" si="5"/>
        <v>2.7164138855893376</v>
      </c>
    </row>
    <row r="71" spans="4:10" x14ac:dyDescent="0.3">
      <c r="H71" t="s">
        <v>22</v>
      </c>
      <c r="I71" s="4">
        <f t="shared" si="5"/>
        <v>2.8608883901812447</v>
      </c>
      <c r="J71" s="4">
        <f t="shared" si="5"/>
        <v>9.7319103047080144</v>
      </c>
    </row>
    <row r="72" spans="4:10" x14ac:dyDescent="0.3">
      <c r="E72" s="5"/>
      <c r="F72" s="5"/>
      <c r="H72" t="s">
        <v>23</v>
      </c>
      <c r="I72" s="4">
        <f t="shared" si="5"/>
        <v>2.1221806878346676</v>
      </c>
      <c r="J72" s="4">
        <f t="shared" si="5"/>
        <v>6.5264935099668593</v>
      </c>
    </row>
    <row r="73" spans="4:10" x14ac:dyDescent="0.3">
      <c r="H73" t="s">
        <v>24</v>
      </c>
      <c r="I73" s="4">
        <f t="shared" si="5"/>
        <v>0.98495856535206849</v>
      </c>
      <c r="J73" s="4">
        <f t="shared" si="5"/>
        <v>45.655221576412494</v>
      </c>
    </row>
    <row r="74" spans="4:10" x14ac:dyDescent="0.3">
      <c r="H74" t="s">
        <v>25</v>
      </c>
      <c r="I74" s="4">
        <f t="shared" si="5"/>
        <v>1.2846539600445703</v>
      </c>
      <c r="J74" s="4">
        <f t="shared" si="5"/>
        <v>3.4406572775892741</v>
      </c>
    </row>
    <row r="75" spans="4:10" x14ac:dyDescent="0.3">
      <c r="H75" t="s">
        <v>26</v>
      </c>
      <c r="I75" s="4">
        <f t="shared" si="5"/>
        <v>3.1041964719514863</v>
      </c>
      <c r="J75" s="4">
        <f t="shared" si="5"/>
        <v>5.9183675289618609</v>
      </c>
    </row>
    <row r="76" spans="4:10" x14ac:dyDescent="0.3">
      <c r="H76" t="s">
        <v>27</v>
      </c>
      <c r="I76" s="4">
        <f t="shared" si="5"/>
        <v>1.4806326183852192</v>
      </c>
      <c r="J76" s="4">
        <f t="shared" si="5"/>
        <v>7.1756761304305652</v>
      </c>
    </row>
    <row r="77" spans="4:10" x14ac:dyDescent="0.3">
      <c r="H77" t="s">
        <v>28</v>
      </c>
      <c r="I77" s="4">
        <f t="shared" si="5"/>
        <v>1.501110284454279</v>
      </c>
      <c r="J77" s="4">
        <f t="shared" si="5"/>
        <v>5.6627057746952794</v>
      </c>
    </row>
    <row r="78" spans="4:10" x14ac:dyDescent="0.3">
      <c r="H78" t="s">
        <v>29</v>
      </c>
      <c r="I78" s="4">
        <f t="shared" si="5"/>
        <v>3.4392744174835852</v>
      </c>
      <c r="J78" s="4">
        <f t="shared" si="5"/>
        <v>18.160375148240536</v>
      </c>
    </row>
    <row r="79" spans="4:10" x14ac:dyDescent="0.3">
      <c r="H79" t="s">
        <v>30</v>
      </c>
      <c r="I79" s="4">
        <f t="shared" si="5"/>
        <v>0.6858877073377776</v>
      </c>
      <c r="J79" s="4">
        <f t="shared" si="5"/>
        <v>25.390879289529344</v>
      </c>
    </row>
    <row r="80" spans="4:10" x14ac:dyDescent="0.3">
      <c r="H80" t="s">
        <v>31</v>
      </c>
      <c r="I80" s="4">
        <f t="shared" si="5"/>
        <v>0.17115861871215865</v>
      </c>
      <c r="J80" s="4">
        <f t="shared" si="5"/>
        <v>24.066050428166889</v>
      </c>
    </row>
    <row r="81" spans="8:10" x14ac:dyDescent="0.3">
      <c r="H81" t="s">
        <v>32</v>
      </c>
      <c r="I81" s="4">
        <f t="shared" si="5"/>
        <v>3.946007191279167</v>
      </c>
      <c r="J81" s="4">
        <f t="shared" si="5"/>
        <v>13.982208900182936</v>
      </c>
    </row>
    <row r="82" spans="8:10" x14ac:dyDescent="0.3">
      <c r="H82" t="s">
        <v>33</v>
      </c>
      <c r="I82" s="4">
        <f t="shared" si="5"/>
        <v>1.6889455468661891</v>
      </c>
      <c r="J82" s="4">
        <f t="shared" si="5"/>
        <v>24.03849790842246</v>
      </c>
    </row>
    <row r="84" spans="8:10" x14ac:dyDescent="0.3">
      <c r="H84" t="s">
        <v>77</v>
      </c>
      <c r="I84" s="4">
        <f>AVERAGE(I64:I82)</f>
        <v>1.6842840965174037</v>
      </c>
      <c r="J84" s="4">
        <f>AVERAGE(J65:J82)</f>
        <v>14.161645065375494</v>
      </c>
    </row>
  </sheetData>
  <hyperlinks>
    <hyperlink ref="G1" location="Overview!A1" display="Overview!A1" xr:uid="{0F2378A7-1CF1-43D9-B357-0E74BED1AA98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EC8B0-0A6D-4C77-A03F-0F8CE8AD8BCB}">
  <dimension ref="A1:L84"/>
  <sheetViews>
    <sheetView workbookViewId="0">
      <selection activeCell="F1" sqref="F1: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74</v>
      </c>
      <c r="G4" s="7" t="s">
        <v>100</v>
      </c>
      <c r="H4" s="7"/>
    </row>
    <row r="5" spans="1:12" x14ac:dyDescent="0.3">
      <c r="A5" s="8"/>
      <c r="G5" s="9" t="s">
        <v>104</v>
      </c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26.224616450706563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3088.7010359999999</v>
      </c>
      <c r="L12">
        <v>-2928.38189875435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23.448439544305486</v>
      </c>
      <c r="F13" s="4">
        <f t="shared" si="1"/>
        <v>2.8491921440500825</v>
      </c>
      <c r="H13" t="s">
        <v>35</v>
      </c>
      <c r="I13">
        <v>32</v>
      </c>
      <c r="J13" t="s">
        <v>38</v>
      </c>
      <c r="K13">
        <v>1364.6963559999999</v>
      </c>
      <c r="L13">
        <v>-1156.85688792165</v>
      </c>
    </row>
    <row r="14" spans="1:12" x14ac:dyDescent="0.3">
      <c r="A14" s="3" t="s">
        <v>93</v>
      </c>
      <c r="B14">
        <v>22.61</v>
      </c>
      <c r="C14">
        <v>3.21</v>
      </c>
      <c r="E14" s="5">
        <f t="shared" si="0"/>
        <v>22.646304842423746</v>
      </c>
      <c r="F14" s="4">
        <f t="shared" si="1"/>
        <v>3.4074746358142782</v>
      </c>
      <c r="H14" t="s">
        <v>94</v>
      </c>
      <c r="I14">
        <v>96</v>
      </c>
      <c r="J14" t="s">
        <v>44</v>
      </c>
      <c r="K14">
        <v>4239.1021700000001</v>
      </c>
      <c r="L14">
        <v>-3470.5502504610399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17.774876924446996</v>
      </c>
      <c r="F15" s="4">
        <f t="shared" si="1"/>
        <v>8.0639864404590753</v>
      </c>
      <c r="H15" t="s">
        <v>34</v>
      </c>
      <c r="I15">
        <v>48</v>
      </c>
      <c r="J15" t="s">
        <v>37</v>
      </c>
      <c r="K15">
        <v>2700.4406389999999</v>
      </c>
      <c r="L15">
        <v>-1735.18999378539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17.389351157002665</v>
      </c>
      <c r="F16" s="4">
        <f t="shared" si="1"/>
        <v>10.213624789678805</v>
      </c>
      <c r="H16" t="s">
        <v>39</v>
      </c>
      <c r="I16">
        <v>80</v>
      </c>
      <c r="J16" t="s">
        <v>38</v>
      </c>
      <c r="K16">
        <v>4600.5166769999996</v>
      </c>
      <c r="L16">
        <v>-2891.9178226516401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15.245854568588372</v>
      </c>
      <c r="F17" s="4">
        <f t="shared" si="1"/>
        <v>10.600679198082675</v>
      </c>
      <c r="H17" t="s">
        <v>40</v>
      </c>
      <c r="I17">
        <v>64</v>
      </c>
      <c r="J17" t="s">
        <v>38</v>
      </c>
      <c r="K17">
        <v>4197.8624229999996</v>
      </c>
      <c r="L17">
        <v>-2313.5248231615501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18.086970652381549</v>
      </c>
      <c r="F18" s="4">
        <f t="shared" si="1"/>
        <v>7.9495103512494927</v>
      </c>
      <c r="H18" t="s">
        <v>41</v>
      </c>
      <c r="I18">
        <v>96</v>
      </c>
      <c r="J18" t="s">
        <v>42</v>
      </c>
      <c r="K18">
        <v>5307.688161</v>
      </c>
      <c r="L18">
        <v>-3470.3841733284098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15.059998677054416</v>
      </c>
      <c r="F19" s="4">
        <f t="shared" si="1"/>
        <v>11.578167215363946</v>
      </c>
      <c r="H19" t="s">
        <v>40</v>
      </c>
      <c r="I19">
        <v>36</v>
      </c>
      <c r="J19" t="s">
        <v>37</v>
      </c>
      <c r="K19">
        <v>2390.4384570000002</v>
      </c>
      <c r="L19">
        <v>-1301.34431002882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13.165286364857334</v>
      </c>
      <c r="F20" s="4">
        <f t="shared" si="1"/>
        <v>12.433339627512744</v>
      </c>
      <c r="H20" t="s">
        <v>40</v>
      </c>
      <c r="I20">
        <v>192</v>
      </c>
      <c r="J20" t="s">
        <v>43</v>
      </c>
      <c r="K20">
        <v>14583.807346</v>
      </c>
      <c r="L20">
        <v>-6940.4404489668595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18.190182018323249</v>
      </c>
      <c r="F21" s="4">
        <f t="shared" si="1"/>
        <v>8.6232880268852821</v>
      </c>
      <c r="H21" t="s">
        <v>34</v>
      </c>
      <c r="I21">
        <v>72</v>
      </c>
      <c r="J21" t="s">
        <v>42</v>
      </c>
      <c r="K21">
        <v>3958.1791939999998</v>
      </c>
      <c r="L21">
        <v>-2602.7696527531598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16.772693716868819</v>
      </c>
      <c r="F22" s="4">
        <f t="shared" si="1"/>
        <v>9.8472443689910367</v>
      </c>
      <c r="H22" t="s">
        <v>34</v>
      </c>
      <c r="I22">
        <v>64</v>
      </c>
      <c r="J22" t="s">
        <v>44</v>
      </c>
      <c r="K22">
        <v>3815.7257909999998</v>
      </c>
      <c r="L22">
        <v>-2313.5431891254598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14.900878140925428</v>
      </c>
      <c r="F23" s="4">
        <f t="shared" si="1"/>
        <v>12.594233359966767</v>
      </c>
      <c r="H23" t="s">
        <v>40</v>
      </c>
      <c r="I23">
        <v>64</v>
      </c>
      <c r="J23" t="s">
        <v>38</v>
      </c>
      <c r="K23">
        <v>4295.048882</v>
      </c>
      <c r="L23">
        <v>-2313.4762276594902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15.936020536853251</v>
      </c>
      <c r="F24" s="4">
        <f t="shared" si="1"/>
        <v>9.9582646052338912</v>
      </c>
      <c r="H24" t="s">
        <v>45</v>
      </c>
      <c r="I24">
        <v>128</v>
      </c>
      <c r="J24" t="s">
        <v>42</v>
      </c>
      <c r="K24">
        <v>8032.1181630000001</v>
      </c>
      <c r="L24">
        <v>-4627.08096572266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14.460817905417393</v>
      </c>
      <c r="F25" s="4">
        <f t="shared" si="1"/>
        <v>12.584415142746316</v>
      </c>
      <c r="H25" t="s">
        <v>40</v>
      </c>
      <c r="I25">
        <v>34</v>
      </c>
      <c r="J25" t="s">
        <v>37</v>
      </c>
      <c r="K25">
        <v>2351.1809790000002</v>
      </c>
      <c r="L25">
        <v>-1229.0343730892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17.207414100008062</v>
      </c>
      <c r="F26" s="4">
        <f t="shared" si="1"/>
        <v>8.5747229998325523</v>
      </c>
      <c r="H26" t="s">
        <v>40</v>
      </c>
      <c r="I26">
        <v>96</v>
      </c>
      <c r="J26" t="s">
        <v>38</v>
      </c>
      <c r="K26">
        <v>5578.9905120000003</v>
      </c>
      <c r="L26">
        <v>-3470.36131275873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17.784783246713879</v>
      </c>
      <c r="F27" s="4">
        <f t="shared" si="1"/>
        <v>7.8214801892359977</v>
      </c>
      <c r="H27" t="s">
        <v>40</v>
      </c>
      <c r="I27">
        <v>96</v>
      </c>
      <c r="J27" t="s">
        <v>44</v>
      </c>
      <c r="K27">
        <v>5397.8729270000003</v>
      </c>
      <c r="L27">
        <v>-3470.3888546835401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19.271133356369692</v>
      </c>
      <c r="F28" s="4">
        <f t="shared" si="1"/>
        <v>6.2421913308348707</v>
      </c>
      <c r="H28" t="s">
        <v>41</v>
      </c>
      <c r="I28">
        <v>168</v>
      </c>
      <c r="J28" t="s">
        <v>44</v>
      </c>
      <c r="K28">
        <v>8717.7021139999997</v>
      </c>
      <c r="L28">
        <v>-6073.2815509537604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15.933888529599496</v>
      </c>
      <c r="F29" s="4">
        <f t="shared" si="1"/>
        <v>10.687494353047011</v>
      </c>
      <c r="H29" t="s">
        <v>40</v>
      </c>
      <c r="I29">
        <v>72</v>
      </c>
      <c r="J29" t="s">
        <v>37</v>
      </c>
      <c r="K29">
        <v>4518.6709989999999</v>
      </c>
      <c r="L29">
        <v>-2602.7130452940901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16.483626740412657</v>
      </c>
      <c r="F30" s="4">
        <f t="shared" si="1"/>
        <v>10.507179673606478</v>
      </c>
      <c r="H30" t="s">
        <v>40</v>
      </c>
      <c r="I30">
        <v>64</v>
      </c>
      <c r="J30" t="s">
        <v>44</v>
      </c>
      <c r="K30">
        <v>3882.6406959999999</v>
      </c>
      <c r="L30">
        <v>-2313.5271023353098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-0.29538354929343669</v>
      </c>
      <c r="F37" s="5"/>
      <c r="I37" s="5">
        <f t="shared" ref="I37:J55" si="2">ABS(E37)</f>
        <v>0.29538354929343669</v>
      </c>
      <c r="J37" s="5"/>
    </row>
    <row r="38" spans="4:10" x14ac:dyDescent="0.3">
      <c r="D38" s="3" t="s">
        <v>11</v>
      </c>
      <c r="E38" s="5">
        <f>E13-B13</f>
        <v>7.8439544305485498E-2</v>
      </c>
      <c r="F38" s="4">
        <f>F13-C13</f>
        <v>4.9192144050082653E-2</v>
      </c>
      <c r="I38" s="5">
        <f t="shared" si="2"/>
        <v>7.8439544305485498E-2</v>
      </c>
      <c r="J38" s="4">
        <f t="shared" si="2"/>
        <v>4.9192144050082653E-2</v>
      </c>
    </row>
    <row r="39" spans="4:10" x14ac:dyDescent="0.3">
      <c r="D39" s="3" t="s">
        <v>93</v>
      </c>
      <c r="E39" s="5">
        <f>E14-B14</f>
        <v>3.6304842423746209E-2</v>
      </c>
      <c r="F39" s="4">
        <f>F14-C14</f>
        <v>0.19747463581427827</v>
      </c>
      <c r="I39" s="5">
        <f t="shared" si="2"/>
        <v>3.6304842423746209E-2</v>
      </c>
      <c r="J39" s="4">
        <f t="shared" si="2"/>
        <v>0.19747463581427827</v>
      </c>
    </row>
    <row r="40" spans="4:10" x14ac:dyDescent="0.3">
      <c r="D40" t="s">
        <v>18</v>
      </c>
      <c r="E40" s="5">
        <f t="shared" ref="E40:F52" si="3">E15-B15</f>
        <v>-2.5123075553004526E-2</v>
      </c>
      <c r="F40" s="4">
        <f t="shared" si="3"/>
        <v>0.86398644045907513</v>
      </c>
      <c r="I40" s="5">
        <f t="shared" si="2"/>
        <v>2.5123075553004526E-2</v>
      </c>
      <c r="J40" s="4">
        <f t="shared" si="2"/>
        <v>0.86398644045907513</v>
      </c>
    </row>
    <row r="41" spans="4:10" x14ac:dyDescent="0.3">
      <c r="D41" t="s">
        <v>20</v>
      </c>
      <c r="E41" s="5">
        <f t="shared" si="3"/>
        <v>9.9351157002665502E-2</v>
      </c>
      <c r="F41" s="4">
        <f t="shared" si="3"/>
        <v>-0.68637521032119508</v>
      </c>
      <c r="I41" s="5">
        <f t="shared" si="2"/>
        <v>9.9351157002665502E-2</v>
      </c>
      <c r="J41" s="4">
        <f t="shared" si="2"/>
        <v>0.68637521032119508</v>
      </c>
    </row>
    <row r="42" spans="4:10" x14ac:dyDescent="0.3">
      <c r="D42" t="s">
        <v>19</v>
      </c>
      <c r="E42" s="5">
        <f t="shared" si="3"/>
        <v>-0.35414543141162724</v>
      </c>
      <c r="F42" s="4">
        <f t="shared" si="3"/>
        <v>1.3006791980826744</v>
      </c>
      <c r="I42" s="5">
        <f t="shared" si="2"/>
        <v>0.35414543141162724</v>
      </c>
      <c r="J42" s="4">
        <f t="shared" si="2"/>
        <v>1.3006791980826744</v>
      </c>
    </row>
    <row r="43" spans="4:10" x14ac:dyDescent="0.3">
      <c r="D43" t="s">
        <v>21</v>
      </c>
      <c r="E43" s="5">
        <f t="shared" si="3"/>
        <v>-0.19302934761845236</v>
      </c>
      <c r="F43" s="4">
        <f t="shared" si="3"/>
        <v>-0.85048964875050803</v>
      </c>
      <c r="I43" s="5">
        <f t="shared" si="2"/>
        <v>0.19302934761845236</v>
      </c>
      <c r="J43" s="4">
        <f t="shared" si="2"/>
        <v>0.85048964875050803</v>
      </c>
    </row>
    <row r="44" spans="4:10" x14ac:dyDescent="0.3">
      <c r="D44" t="s">
        <v>22</v>
      </c>
      <c r="E44" s="5">
        <f t="shared" si="3"/>
        <v>-0.34000132294558405</v>
      </c>
      <c r="F44" s="4">
        <f t="shared" si="3"/>
        <v>0.17816721536394553</v>
      </c>
      <c r="I44" s="5">
        <f t="shared" si="2"/>
        <v>0.34000132294558405</v>
      </c>
      <c r="J44" s="4">
        <f t="shared" si="2"/>
        <v>0.17816721536394553</v>
      </c>
    </row>
    <row r="45" spans="4:10" x14ac:dyDescent="0.3">
      <c r="D45" t="s">
        <v>23</v>
      </c>
      <c r="E45" s="5">
        <f t="shared" si="3"/>
        <v>-0.28471363514266557</v>
      </c>
      <c r="F45" s="4">
        <f t="shared" si="3"/>
        <v>-1.1666603724872555</v>
      </c>
      <c r="I45" s="5">
        <f t="shared" si="2"/>
        <v>0.28471363514266557</v>
      </c>
      <c r="J45" s="4">
        <f t="shared" si="2"/>
        <v>1.1666603724872555</v>
      </c>
    </row>
    <row r="46" spans="4:10" x14ac:dyDescent="0.3">
      <c r="D46" t="s">
        <v>24</v>
      </c>
      <c r="E46" s="5">
        <f t="shared" si="3"/>
        <v>-0.23981798167675095</v>
      </c>
      <c r="F46" s="4">
        <f t="shared" si="3"/>
        <v>2.0232880268852824</v>
      </c>
      <c r="I46" s="5">
        <f t="shared" si="2"/>
        <v>0.23981798167675095</v>
      </c>
      <c r="J46" s="4">
        <f t="shared" si="2"/>
        <v>2.0232880268852824</v>
      </c>
    </row>
    <row r="47" spans="4:10" x14ac:dyDescent="0.3">
      <c r="D47" t="s">
        <v>25</v>
      </c>
      <c r="E47" s="5">
        <f t="shared" si="3"/>
        <v>-0.25730628313118231</v>
      </c>
      <c r="F47" s="4">
        <f t="shared" si="3"/>
        <v>-0.15275563100896328</v>
      </c>
      <c r="I47" s="5">
        <f t="shared" si="2"/>
        <v>0.25730628313118231</v>
      </c>
      <c r="J47" s="4">
        <f t="shared" si="2"/>
        <v>0.15275563100896328</v>
      </c>
    </row>
    <row r="48" spans="4:10" x14ac:dyDescent="0.3">
      <c r="D48" t="s">
        <v>26</v>
      </c>
      <c r="E48" s="5">
        <f t="shared" si="3"/>
        <v>-0.45912185907457115</v>
      </c>
      <c r="F48" s="4">
        <f t="shared" si="3"/>
        <v>-1.8057666400332337</v>
      </c>
      <c r="I48" s="5">
        <f t="shared" si="2"/>
        <v>0.45912185907457115</v>
      </c>
      <c r="J48" s="4">
        <f t="shared" si="2"/>
        <v>1.8057666400332337</v>
      </c>
    </row>
    <row r="49" spans="4:10" x14ac:dyDescent="0.3">
      <c r="D49" t="s">
        <v>27</v>
      </c>
      <c r="E49" s="5">
        <f t="shared" si="3"/>
        <v>-0.32397946314675075</v>
      </c>
      <c r="F49" s="4">
        <f t="shared" si="3"/>
        <v>-0.14173539476610841</v>
      </c>
      <c r="I49" s="5">
        <f t="shared" si="2"/>
        <v>0.32397946314675075</v>
      </c>
      <c r="J49" s="4">
        <f t="shared" si="2"/>
        <v>0.14173539476610841</v>
      </c>
    </row>
    <row r="50" spans="4:10" x14ac:dyDescent="0.3">
      <c r="D50" t="s">
        <v>28</v>
      </c>
      <c r="E50" s="5">
        <f t="shared" si="3"/>
        <v>0.2608179054173938</v>
      </c>
      <c r="F50" s="4">
        <f t="shared" si="3"/>
        <v>-1.3155848572536843</v>
      </c>
      <c r="I50" s="5">
        <f t="shared" si="2"/>
        <v>0.2608179054173938</v>
      </c>
      <c r="J50" s="4">
        <f t="shared" si="2"/>
        <v>1.3155848572536843</v>
      </c>
    </row>
    <row r="51" spans="4:10" x14ac:dyDescent="0.3">
      <c r="D51" t="s">
        <v>29</v>
      </c>
      <c r="E51" s="5">
        <f t="shared" si="3"/>
        <v>-0.59258589999193845</v>
      </c>
      <c r="F51" s="4">
        <f t="shared" si="3"/>
        <v>0.37472299983255297</v>
      </c>
      <c r="I51" s="5">
        <f t="shared" si="2"/>
        <v>0.59258589999193845</v>
      </c>
      <c r="J51" s="4">
        <f t="shared" si="2"/>
        <v>0.37472299983255297</v>
      </c>
    </row>
    <row r="52" spans="4:10" x14ac:dyDescent="0.3">
      <c r="D52" t="s">
        <v>30</v>
      </c>
      <c r="E52" s="5">
        <f t="shared" si="3"/>
        <v>-0.18521675328612019</v>
      </c>
      <c r="F52" s="4">
        <f t="shared" si="3"/>
        <v>1.0214801892359979</v>
      </c>
      <c r="I52" s="5">
        <f t="shared" si="2"/>
        <v>0.18521675328612019</v>
      </c>
      <c r="J52" s="4">
        <f t="shared" si="2"/>
        <v>1.0214801892359979</v>
      </c>
    </row>
    <row r="53" spans="4:10" x14ac:dyDescent="0.3">
      <c r="D53" t="s">
        <v>31</v>
      </c>
      <c r="E53" s="5">
        <f>E28-B28</f>
        <v>-0.11886664363030874</v>
      </c>
      <c r="F53" s="4">
        <f>F28-C28</f>
        <v>-2.4578086691651286</v>
      </c>
      <c r="I53" s="5">
        <f t="shared" si="2"/>
        <v>0.11886664363030874</v>
      </c>
      <c r="J53" s="4">
        <f t="shared" si="2"/>
        <v>2.4578086691651286</v>
      </c>
    </row>
    <row r="54" spans="4:10" x14ac:dyDescent="0.3">
      <c r="D54" t="s">
        <v>32</v>
      </c>
      <c r="E54" s="5">
        <f t="shared" ref="E54:F55" si="4">E29-B29</f>
        <v>-0.57611147040050525</v>
      </c>
      <c r="F54" s="4">
        <f t="shared" si="4"/>
        <v>0.28749435304701088</v>
      </c>
      <c r="I54" s="5">
        <f t="shared" si="2"/>
        <v>0.57611147040050525</v>
      </c>
      <c r="J54" s="4">
        <f t="shared" si="2"/>
        <v>0.28749435304701088</v>
      </c>
    </row>
    <row r="55" spans="4:10" x14ac:dyDescent="0.3">
      <c r="D55" t="s">
        <v>33</v>
      </c>
      <c r="E55" s="5">
        <f t="shared" si="4"/>
        <v>-0.34637325958734166</v>
      </c>
      <c r="F55" s="4">
        <f t="shared" si="4"/>
        <v>1.3071796736064787</v>
      </c>
      <c r="I55" s="5">
        <f t="shared" si="2"/>
        <v>0.34637325958734166</v>
      </c>
      <c r="J55" s="4">
        <f t="shared" si="2"/>
        <v>1.3071796736064787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-0.21667697509162889</v>
      </c>
      <c r="F57" s="5">
        <f>AVERAGE(F38:F55)</f>
        <v>-5.4083974856038788E-2</v>
      </c>
      <c r="H57" t="s">
        <v>54</v>
      </c>
      <c r="I57" s="5">
        <f>AVERAGE(I37:I55)</f>
        <v>0.26666786447576479</v>
      </c>
      <c r="J57" s="5">
        <f>AVERAGE(J38:J55)</f>
        <v>0.89893562778685876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1.1138142884367899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0.3356420381064848</v>
      </c>
      <c r="J65" s="4">
        <f>ABS((C13-F13)/C13)*100</f>
        <v>1.756862287502952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0.16056984707539235</v>
      </c>
      <c r="J66" s="4">
        <f>ABS((C14-F14)/C14)*100</f>
        <v>6.1518578135289177</v>
      </c>
    </row>
    <row r="67" spans="4:10" x14ac:dyDescent="0.3">
      <c r="E67" s="5"/>
      <c r="F67" s="5"/>
      <c r="H67" t="s">
        <v>18</v>
      </c>
      <c r="I67" s="4">
        <f t="shared" ref="I67:J82" si="5">ABS((B15-E15)/B15)*100</f>
        <v>0.14114087389328384</v>
      </c>
      <c r="J67" s="4">
        <f t="shared" si="5"/>
        <v>11.999811673042709</v>
      </c>
    </row>
    <row r="68" spans="4:10" x14ac:dyDescent="0.3">
      <c r="E68" s="5"/>
      <c r="F68" s="5"/>
      <c r="H68" t="s">
        <v>20</v>
      </c>
      <c r="I68" s="4">
        <f t="shared" si="5"/>
        <v>0.57461629267013015</v>
      </c>
      <c r="J68" s="4">
        <f t="shared" si="5"/>
        <v>6.2970202781761024</v>
      </c>
    </row>
    <row r="69" spans="4:10" x14ac:dyDescent="0.3">
      <c r="E69" s="5"/>
      <c r="F69" s="5"/>
      <c r="H69" t="s">
        <v>19</v>
      </c>
      <c r="I69" s="4">
        <f t="shared" si="5"/>
        <v>2.2701630218694051</v>
      </c>
      <c r="J69" s="4">
        <f t="shared" si="5"/>
        <v>13.985797828845961</v>
      </c>
    </row>
    <row r="70" spans="4:10" x14ac:dyDescent="0.3">
      <c r="E70" s="5"/>
      <c r="F70" s="5"/>
      <c r="H70" t="s">
        <v>21</v>
      </c>
      <c r="I70" s="4">
        <f t="shared" si="5"/>
        <v>1.0559592320484263</v>
      </c>
      <c r="J70" s="4">
        <f t="shared" si="5"/>
        <v>9.6646550994375904</v>
      </c>
    </row>
    <row r="71" spans="4:10" x14ac:dyDescent="0.3">
      <c r="H71" t="s">
        <v>22</v>
      </c>
      <c r="I71" s="4">
        <f t="shared" si="5"/>
        <v>2.2078007983479484</v>
      </c>
      <c r="J71" s="4">
        <f t="shared" si="5"/>
        <v>1.5628703102100485</v>
      </c>
    </row>
    <row r="72" spans="4:10" x14ac:dyDescent="0.3">
      <c r="E72" s="5"/>
      <c r="F72" s="5"/>
      <c r="H72" t="s">
        <v>23</v>
      </c>
      <c r="I72" s="4">
        <f t="shared" si="5"/>
        <v>2.1168300010607108</v>
      </c>
      <c r="J72" s="4">
        <f t="shared" si="5"/>
        <v>8.5783850918180562</v>
      </c>
    </row>
    <row r="73" spans="4:10" x14ac:dyDescent="0.3">
      <c r="H73" t="s">
        <v>24</v>
      </c>
      <c r="I73" s="4">
        <f t="shared" si="5"/>
        <v>1.3012370139812857</v>
      </c>
      <c r="J73" s="4">
        <f t="shared" si="5"/>
        <v>30.655879195231556</v>
      </c>
    </row>
    <row r="74" spans="4:10" x14ac:dyDescent="0.3">
      <c r="H74" t="s">
        <v>25</v>
      </c>
      <c r="I74" s="4">
        <f t="shared" si="5"/>
        <v>1.5109000771061789</v>
      </c>
      <c r="J74" s="4">
        <f t="shared" si="5"/>
        <v>1.5275563100896328</v>
      </c>
    </row>
    <row r="75" spans="4:10" x14ac:dyDescent="0.3">
      <c r="H75" t="s">
        <v>26</v>
      </c>
      <c r="I75" s="4">
        <f t="shared" si="5"/>
        <v>2.9890746033500726</v>
      </c>
      <c r="J75" s="4">
        <f t="shared" si="5"/>
        <v>12.540046111341901</v>
      </c>
    </row>
    <row r="76" spans="4:10" x14ac:dyDescent="0.3">
      <c r="H76" t="s">
        <v>27</v>
      </c>
      <c r="I76" s="4">
        <f t="shared" si="5"/>
        <v>1.9924936232887498</v>
      </c>
      <c r="J76" s="4">
        <f t="shared" si="5"/>
        <v>1.4033207402584993</v>
      </c>
    </row>
    <row r="77" spans="4:10" x14ac:dyDescent="0.3">
      <c r="H77" t="s">
        <v>28</v>
      </c>
      <c r="I77" s="4">
        <f t="shared" si="5"/>
        <v>1.8367458127985479</v>
      </c>
      <c r="J77" s="4">
        <f t="shared" si="5"/>
        <v>9.4646392608178722</v>
      </c>
    </row>
    <row r="78" spans="4:10" x14ac:dyDescent="0.3">
      <c r="H78" t="s">
        <v>29</v>
      </c>
      <c r="I78" s="4">
        <f t="shared" si="5"/>
        <v>3.3291342696176311</v>
      </c>
      <c r="J78" s="4">
        <f t="shared" si="5"/>
        <v>4.5697926808847926</v>
      </c>
    </row>
    <row r="79" spans="4:10" x14ac:dyDescent="0.3">
      <c r="H79" t="s">
        <v>30</v>
      </c>
      <c r="I79" s="4">
        <f t="shared" si="5"/>
        <v>1.0306997956934902</v>
      </c>
      <c r="J79" s="4">
        <f t="shared" si="5"/>
        <v>15.021767488764675</v>
      </c>
    </row>
    <row r="80" spans="4:10" x14ac:dyDescent="0.3">
      <c r="H80" t="s">
        <v>31</v>
      </c>
      <c r="I80" s="4">
        <f t="shared" si="5"/>
        <v>0.61303065307018434</v>
      </c>
      <c r="J80" s="4">
        <f t="shared" si="5"/>
        <v>28.250674358219875</v>
      </c>
    </row>
    <row r="81" spans="8:10" x14ac:dyDescent="0.3">
      <c r="H81" t="s">
        <v>32</v>
      </c>
      <c r="I81" s="4">
        <f t="shared" si="5"/>
        <v>3.4894698388885841</v>
      </c>
      <c r="J81" s="4">
        <f t="shared" si="5"/>
        <v>2.7643687792981813</v>
      </c>
    </row>
    <row r="82" spans="8:10" x14ac:dyDescent="0.3">
      <c r="H82" t="s">
        <v>33</v>
      </c>
      <c r="I82" s="4">
        <f t="shared" si="5"/>
        <v>2.0580704669479601</v>
      </c>
      <c r="J82" s="4">
        <f t="shared" si="5"/>
        <v>14.208474713113899</v>
      </c>
    </row>
    <row r="84" spans="8:10" x14ac:dyDescent="0.3">
      <c r="H84" t="s">
        <v>77</v>
      </c>
      <c r="I84" s="4">
        <f>AVERAGE(I64:I82)</f>
        <v>1.5856522393816448</v>
      </c>
      <c r="J84" s="4">
        <f>AVERAGE(J65:J82)</f>
        <v>10.022432223365733</v>
      </c>
    </row>
  </sheetData>
  <hyperlinks>
    <hyperlink ref="G1" location="Overview!A1" display="Overview!A1" xr:uid="{93AE5FED-1DAB-4EE3-ACAC-D9E9B2DCDBC7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BB064-EEFC-4ED8-A979-75429CC05000}">
  <dimension ref="A1:L84"/>
  <sheetViews>
    <sheetView workbookViewId="0">
      <selection activeCell="G36" sqref="G36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1</v>
      </c>
      <c r="G4" s="7" t="s">
        <v>100</v>
      </c>
      <c r="H4" s="7"/>
    </row>
    <row r="5" spans="1:12" x14ac:dyDescent="0.3">
      <c r="A5" s="8"/>
      <c r="G5" s="9" t="s">
        <v>121</v>
      </c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26.477047821615368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3059.2534540000001</v>
      </c>
      <c r="L12">
        <v>-2926.9400944086501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23.883074473968676</v>
      </c>
      <c r="F13" s="4">
        <f t="shared" si="1"/>
        <v>3.1904801923063735</v>
      </c>
      <c r="H13" t="s">
        <v>35</v>
      </c>
      <c r="I13">
        <v>32</v>
      </c>
      <c r="J13" t="s">
        <v>38</v>
      </c>
      <c r="K13">
        <v>1339.8609980000001</v>
      </c>
      <c r="L13">
        <v>-1156.2831265325301</v>
      </c>
    </row>
    <row r="14" spans="1:12" x14ac:dyDescent="0.3">
      <c r="A14" s="3" t="s">
        <v>93</v>
      </c>
      <c r="B14">
        <v>22.61</v>
      </c>
      <c r="C14">
        <v>3.21</v>
      </c>
      <c r="E14" s="5">
        <f t="shared" si="0"/>
        <v>22.978881194609986</v>
      </c>
      <c r="F14" s="4">
        <f t="shared" si="1"/>
        <v>4.1776945697164152</v>
      </c>
      <c r="H14" t="s">
        <v>94</v>
      </c>
      <c r="I14">
        <v>96</v>
      </c>
      <c r="J14" t="s">
        <v>44</v>
      </c>
      <c r="K14">
        <v>4177.7490900000003</v>
      </c>
      <c r="L14">
        <v>-3468.8132826262399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17.996291630157817</v>
      </c>
      <c r="F15" s="4">
        <f t="shared" si="1"/>
        <v>9.0726961479536499</v>
      </c>
      <c r="H15" t="s">
        <v>34</v>
      </c>
      <c r="I15">
        <v>48</v>
      </c>
      <c r="J15" t="s">
        <v>37</v>
      </c>
      <c r="K15">
        <v>2667.2161679999999</v>
      </c>
      <c r="L15">
        <v>-1734.3171497418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17.78678335267303</v>
      </c>
      <c r="F16" s="4">
        <f t="shared" si="1"/>
        <v>11.771789816052245</v>
      </c>
      <c r="H16" t="s">
        <v>39</v>
      </c>
      <c r="I16">
        <v>80</v>
      </c>
      <c r="J16" t="s">
        <v>38</v>
      </c>
      <c r="K16">
        <v>4497.7216179999996</v>
      </c>
      <c r="L16">
        <v>-2890.44634045982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15.258840307241575</v>
      </c>
      <c r="F17" s="4">
        <f t="shared" si="1"/>
        <v>12.256940417013213</v>
      </c>
      <c r="H17" t="s">
        <v>40</v>
      </c>
      <c r="I17">
        <v>64</v>
      </c>
      <c r="J17" t="s">
        <v>38</v>
      </c>
      <c r="K17">
        <v>4194.289914</v>
      </c>
      <c r="L17">
        <v>-2312.34524618451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18.350304607133353</v>
      </c>
      <c r="F18" s="4">
        <f t="shared" si="1"/>
        <v>9.1295824411323867</v>
      </c>
      <c r="H18" t="s">
        <v>41</v>
      </c>
      <c r="I18">
        <v>96</v>
      </c>
      <c r="J18" t="s">
        <v>42</v>
      </c>
      <c r="K18">
        <v>5231.5207870000004</v>
      </c>
      <c r="L18">
        <v>-3468.6322194663899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14.964429675365237</v>
      </c>
      <c r="F19" s="4">
        <f t="shared" si="1"/>
        <v>13.350310270162362</v>
      </c>
      <c r="H19" t="s">
        <v>40</v>
      </c>
      <c r="I19">
        <v>36</v>
      </c>
      <c r="J19" t="s">
        <v>37</v>
      </c>
      <c r="K19">
        <v>2405.70478</v>
      </c>
      <c r="L19">
        <v>-1300.6792090449801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13.172649686978836</v>
      </c>
      <c r="F20" s="4">
        <f t="shared" si="1"/>
        <v>13.484767580675909</v>
      </c>
      <c r="H20" t="s">
        <v>40</v>
      </c>
      <c r="I20">
        <v>192</v>
      </c>
      <c r="J20" t="s">
        <v>43</v>
      </c>
      <c r="K20">
        <v>14575.655207</v>
      </c>
      <c r="L20">
        <v>-6936.9459488523999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18.305142748244691</v>
      </c>
      <c r="F21" s="4">
        <f t="shared" si="1"/>
        <v>10.261362142009437</v>
      </c>
      <c r="H21" t="s">
        <v>34</v>
      </c>
      <c r="I21">
        <v>72</v>
      </c>
      <c r="J21" t="s">
        <v>42</v>
      </c>
      <c r="K21">
        <v>3933.32087</v>
      </c>
      <c r="L21">
        <v>-2601.44312740536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16.808361552880601</v>
      </c>
      <c r="F22" s="4">
        <f t="shared" si="1"/>
        <v>10.977552749266128</v>
      </c>
      <c r="H22" t="s">
        <v>34</v>
      </c>
      <c r="I22">
        <v>64</v>
      </c>
      <c r="J22" t="s">
        <v>44</v>
      </c>
      <c r="K22">
        <v>3807.6287090000001</v>
      </c>
      <c r="L22">
        <v>-2312.3764329399201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14.894683687609271</v>
      </c>
      <c r="F23" s="4">
        <f t="shared" si="1"/>
        <v>14.272198189690185</v>
      </c>
      <c r="H23" t="s">
        <v>40</v>
      </c>
      <c r="I23">
        <v>64</v>
      </c>
      <c r="J23" t="s">
        <v>38</v>
      </c>
      <c r="K23">
        <v>4296.8351220000004</v>
      </c>
      <c r="L23">
        <v>-2312.2961216284202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16.040653456180323</v>
      </c>
      <c r="F24" s="4">
        <f t="shared" si="1"/>
        <v>11.555413349856257</v>
      </c>
      <c r="H24" t="s">
        <v>45</v>
      </c>
      <c r="I24">
        <v>128</v>
      </c>
      <c r="J24" t="s">
        <v>42</v>
      </c>
      <c r="K24">
        <v>7979.7247880000004</v>
      </c>
      <c r="L24">
        <v>-4624.72469365704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14.424460926850752</v>
      </c>
      <c r="F25" s="4">
        <f t="shared" si="1"/>
        <v>13.875405867876779</v>
      </c>
      <c r="H25" t="s">
        <v>40</v>
      </c>
      <c r="I25">
        <v>34</v>
      </c>
      <c r="J25" t="s">
        <v>37</v>
      </c>
      <c r="K25">
        <v>2357.1071510000002</v>
      </c>
      <c r="L25">
        <v>-1228.41245304264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17.20504518422301</v>
      </c>
      <c r="F26" s="4">
        <f t="shared" si="1"/>
        <v>10.387857168168026</v>
      </c>
      <c r="H26" t="s">
        <v>40</v>
      </c>
      <c r="I26">
        <v>96</v>
      </c>
      <c r="J26" t="s">
        <v>38</v>
      </c>
      <c r="K26">
        <v>5579.7586680000004</v>
      </c>
      <c r="L26">
        <v>-3468.58621131678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17.89649647724832</v>
      </c>
      <c r="F27" s="4">
        <f t="shared" si="1"/>
        <v>9.138378708982815</v>
      </c>
      <c r="H27" t="s">
        <v>40</v>
      </c>
      <c r="I27">
        <v>96</v>
      </c>
      <c r="J27" t="s">
        <v>44</v>
      </c>
      <c r="K27">
        <v>5364.1784090000001</v>
      </c>
      <c r="L27">
        <v>-3468.6318978355098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19.469882560355938</v>
      </c>
      <c r="F28" s="4">
        <f t="shared" si="1"/>
        <v>7.1189735425612719</v>
      </c>
      <c r="H28" t="s">
        <v>41</v>
      </c>
      <c r="I28">
        <v>168</v>
      </c>
      <c r="J28" t="s">
        <v>44</v>
      </c>
      <c r="K28">
        <v>8628.7115229999999</v>
      </c>
      <c r="L28">
        <v>-6070.2350385545797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15.865934923049066</v>
      </c>
      <c r="F29" s="4">
        <f t="shared" si="1"/>
        <v>12.578823685037108</v>
      </c>
      <c r="H29" t="s">
        <v>40</v>
      </c>
      <c r="I29">
        <v>72</v>
      </c>
      <c r="J29" t="s">
        <v>37</v>
      </c>
      <c r="K29">
        <v>4538.0244119999998</v>
      </c>
      <c r="L29">
        <v>-2601.3795748390398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16.611904493910494</v>
      </c>
      <c r="F30" s="4">
        <f t="shared" si="1"/>
        <v>12.085653839636564</v>
      </c>
      <c r="H30" t="s">
        <v>40</v>
      </c>
      <c r="I30">
        <v>64</v>
      </c>
      <c r="J30" t="s">
        <v>44</v>
      </c>
      <c r="K30">
        <v>3852.6587979999999</v>
      </c>
      <c r="L30">
        <v>-2312.3494215198898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-4.2952178384631168E-2</v>
      </c>
      <c r="F37" s="5"/>
      <c r="I37" s="5">
        <f t="shared" ref="I37:J55" si="2">ABS(E37)</f>
        <v>4.2952178384631168E-2</v>
      </c>
      <c r="J37" s="5"/>
    </row>
    <row r="38" spans="4:10" x14ac:dyDescent="0.3">
      <c r="D38" s="3" t="s">
        <v>11</v>
      </c>
      <c r="E38" s="5">
        <f>E13-B13</f>
        <v>0.51307447396867545</v>
      </c>
      <c r="F38" s="4">
        <f>F13-C13</f>
        <v>0.39048019230637365</v>
      </c>
      <c r="I38" s="5">
        <f t="shared" si="2"/>
        <v>0.51307447396867545</v>
      </c>
      <c r="J38" s="4">
        <f t="shared" si="2"/>
        <v>0.39048019230637365</v>
      </c>
    </row>
    <row r="39" spans="4:10" x14ac:dyDescent="0.3">
      <c r="D39" s="3" t="s">
        <v>93</v>
      </c>
      <c r="E39" s="5">
        <f>E14-B14</f>
        <v>0.36888119460998681</v>
      </c>
      <c r="F39" s="4">
        <f>F14-C14</f>
        <v>0.96769456971641521</v>
      </c>
      <c r="I39" s="5">
        <f t="shared" si="2"/>
        <v>0.36888119460998681</v>
      </c>
      <c r="J39" s="4">
        <f t="shared" si="2"/>
        <v>0.96769456971641521</v>
      </c>
    </row>
    <row r="40" spans="4:10" x14ac:dyDescent="0.3">
      <c r="D40" t="s">
        <v>18</v>
      </c>
      <c r="E40" s="5">
        <f t="shared" ref="E40:F52" si="3">E15-B15</f>
        <v>0.19629163015781614</v>
      </c>
      <c r="F40" s="4">
        <f t="shared" si="3"/>
        <v>1.8726961479536497</v>
      </c>
      <c r="I40" s="5">
        <f t="shared" si="2"/>
        <v>0.19629163015781614</v>
      </c>
      <c r="J40" s="4">
        <f t="shared" si="2"/>
        <v>1.8726961479536497</v>
      </c>
    </row>
    <row r="41" spans="4:10" x14ac:dyDescent="0.3">
      <c r="D41" t="s">
        <v>20</v>
      </c>
      <c r="E41" s="5">
        <f t="shared" si="3"/>
        <v>0.49678335267303098</v>
      </c>
      <c r="F41" s="4">
        <f t="shared" si="3"/>
        <v>0.87178981605224415</v>
      </c>
      <c r="I41" s="5">
        <f t="shared" si="2"/>
        <v>0.49678335267303098</v>
      </c>
      <c r="J41" s="4">
        <f t="shared" si="2"/>
        <v>0.87178981605224415</v>
      </c>
    </row>
    <row r="42" spans="4:10" x14ac:dyDescent="0.3">
      <c r="D42" t="s">
        <v>19</v>
      </c>
      <c r="E42" s="5">
        <f t="shared" si="3"/>
        <v>-0.34115969275842417</v>
      </c>
      <c r="F42" s="4">
        <f t="shared" si="3"/>
        <v>2.9569404170132128</v>
      </c>
      <c r="I42" s="5">
        <f t="shared" si="2"/>
        <v>0.34115969275842417</v>
      </c>
      <c r="J42" s="4">
        <f t="shared" si="2"/>
        <v>2.9569404170132128</v>
      </c>
    </row>
    <row r="43" spans="4:10" x14ac:dyDescent="0.3">
      <c r="D43" t="s">
        <v>21</v>
      </c>
      <c r="E43" s="5">
        <f t="shared" si="3"/>
        <v>7.0304607133351738E-2</v>
      </c>
      <c r="F43" s="4">
        <f t="shared" si="3"/>
        <v>0.32958244113238599</v>
      </c>
      <c r="I43" s="5">
        <f t="shared" si="2"/>
        <v>7.0304607133351738E-2</v>
      </c>
      <c r="J43" s="4">
        <f t="shared" si="2"/>
        <v>0.32958244113238599</v>
      </c>
    </row>
    <row r="44" spans="4:10" x14ac:dyDescent="0.3">
      <c r="D44" t="s">
        <v>22</v>
      </c>
      <c r="E44" s="5">
        <f t="shared" si="3"/>
        <v>-0.43557032463476375</v>
      </c>
      <c r="F44" s="4">
        <f t="shared" si="3"/>
        <v>1.9503102701623618</v>
      </c>
      <c r="I44" s="5">
        <f t="shared" si="2"/>
        <v>0.43557032463476375</v>
      </c>
      <c r="J44" s="4">
        <f t="shared" si="2"/>
        <v>1.9503102701623618</v>
      </c>
    </row>
    <row r="45" spans="4:10" x14ac:dyDescent="0.3">
      <c r="D45" t="s">
        <v>23</v>
      </c>
      <c r="E45" s="5">
        <f t="shared" si="3"/>
        <v>-0.27735031302116298</v>
      </c>
      <c r="F45" s="4">
        <f t="shared" si="3"/>
        <v>-0.11523241932409078</v>
      </c>
      <c r="I45" s="5">
        <f t="shared" si="2"/>
        <v>0.27735031302116298</v>
      </c>
      <c r="J45" s="4">
        <f t="shared" si="2"/>
        <v>0.11523241932409078</v>
      </c>
    </row>
    <row r="46" spans="4:10" x14ac:dyDescent="0.3">
      <c r="D46" t="s">
        <v>24</v>
      </c>
      <c r="E46" s="5">
        <f t="shared" si="3"/>
        <v>-0.1248572517553086</v>
      </c>
      <c r="F46" s="4">
        <f t="shared" si="3"/>
        <v>3.6613621420094375</v>
      </c>
      <c r="I46" s="5">
        <f t="shared" si="2"/>
        <v>0.1248572517553086</v>
      </c>
      <c r="J46" s="4">
        <f t="shared" si="2"/>
        <v>3.6613621420094375</v>
      </c>
    </row>
    <row r="47" spans="4:10" x14ac:dyDescent="0.3">
      <c r="D47" t="s">
        <v>25</v>
      </c>
      <c r="E47" s="5">
        <f t="shared" si="3"/>
        <v>-0.22163844711939973</v>
      </c>
      <c r="F47" s="4">
        <f t="shared" si="3"/>
        <v>0.97755274926612756</v>
      </c>
      <c r="I47" s="5">
        <f t="shared" si="2"/>
        <v>0.22163844711939973</v>
      </c>
      <c r="J47" s="4">
        <f t="shared" si="2"/>
        <v>0.97755274926612756</v>
      </c>
    </row>
    <row r="48" spans="4:10" x14ac:dyDescent="0.3">
      <c r="D48" t="s">
        <v>26</v>
      </c>
      <c r="E48" s="5">
        <f t="shared" si="3"/>
        <v>-0.46531631239072802</v>
      </c>
      <c r="F48" s="4">
        <f t="shared" si="3"/>
        <v>-0.12780181030981552</v>
      </c>
      <c r="I48" s="5">
        <f t="shared" si="2"/>
        <v>0.46531631239072802</v>
      </c>
      <c r="J48" s="4">
        <f t="shared" si="2"/>
        <v>0.12780181030981552</v>
      </c>
    </row>
    <row r="49" spans="4:10" x14ac:dyDescent="0.3">
      <c r="D49" t="s">
        <v>27</v>
      </c>
      <c r="E49" s="5">
        <f t="shared" si="3"/>
        <v>-0.21934654381967889</v>
      </c>
      <c r="F49" s="4">
        <f t="shared" si="3"/>
        <v>1.4554133498562578</v>
      </c>
      <c r="I49" s="5">
        <f t="shared" si="2"/>
        <v>0.21934654381967889</v>
      </c>
      <c r="J49" s="4">
        <f t="shared" si="2"/>
        <v>1.4554133498562578</v>
      </c>
    </row>
    <row r="50" spans="4:10" x14ac:dyDescent="0.3">
      <c r="D50" t="s">
        <v>28</v>
      </c>
      <c r="E50" s="5">
        <f t="shared" si="3"/>
        <v>0.22446092685075314</v>
      </c>
      <c r="F50" s="4">
        <f t="shared" si="3"/>
        <v>-2.4594132123221257E-2</v>
      </c>
      <c r="I50" s="5">
        <f t="shared" si="2"/>
        <v>0.22446092685075314</v>
      </c>
      <c r="J50" s="4">
        <f t="shared" si="2"/>
        <v>2.4594132123221257E-2</v>
      </c>
    </row>
    <row r="51" spans="4:10" x14ac:dyDescent="0.3">
      <c r="D51" t="s">
        <v>29</v>
      </c>
      <c r="E51" s="5">
        <f t="shared" si="3"/>
        <v>-0.59495481577699039</v>
      </c>
      <c r="F51" s="4">
        <f t="shared" si="3"/>
        <v>2.1878571681680263</v>
      </c>
      <c r="I51" s="5">
        <f t="shared" si="2"/>
        <v>0.59495481577699039</v>
      </c>
      <c r="J51" s="4">
        <f t="shared" si="2"/>
        <v>2.1878571681680263</v>
      </c>
    </row>
    <row r="52" spans="4:10" x14ac:dyDescent="0.3">
      <c r="D52" t="s">
        <v>30</v>
      </c>
      <c r="E52" s="5">
        <f t="shared" si="3"/>
        <v>-7.3503522751678929E-2</v>
      </c>
      <c r="F52" s="4">
        <f t="shared" si="3"/>
        <v>2.3383787089828152</v>
      </c>
      <c r="I52" s="5">
        <f t="shared" si="2"/>
        <v>7.3503522751678929E-2</v>
      </c>
      <c r="J52" s="4">
        <f t="shared" si="2"/>
        <v>2.3383787089828152</v>
      </c>
    </row>
    <row r="53" spans="4:10" x14ac:dyDescent="0.3">
      <c r="D53" t="s">
        <v>31</v>
      </c>
      <c r="E53" s="5">
        <f>E28-B28</f>
        <v>7.9882560355937215E-2</v>
      </c>
      <c r="F53" s="4">
        <f>F28-C28</f>
        <v>-1.5810264574387274</v>
      </c>
      <c r="I53" s="5">
        <f t="shared" si="2"/>
        <v>7.9882560355937215E-2</v>
      </c>
      <c r="J53" s="4">
        <f t="shared" si="2"/>
        <v>1.5810264574387274</v>
      </c>
    </row>
    <row r="54" spans="4:10" x14ac:dyDescent="0.3">
      <c r="D54" t="s">
        <v>32</v>
      </c>
      <c r="E54" s="5">
        <f t="shared" ref="E54:F55" si="4">E29-B29</f>
        <v>-0.64406507695093573</v>
      </c>
      <c r="F54" s="4">
        <f t="shared" si="4"/>
        <v>2.1788236850371074</v>
      </c>
      <c r="I54" s="5">
        <f t="shared" si="2"/>
        <v>0.64406507695093573</v>
      </c>
      <c r="J54" s="4">
        <f t="shared" si="2"/>
        <v>2.1788236850371074</v>
      </c>
    </row>
    <row r="55" spans="4:10" x14ac:dyDescent="0.3">
      <c r="D55" t="s">
        <v>33</v>
      </c>
      <c r="E55" s="5">
        <f t="shared" si="4"/>
        <v>-0.21809550608950445</v>
      </c>
      <c r="F55" s="4">
        <f t="shared" si="4"/>
        <v>2.8856538396365643</v>
      </c>
      <c r="I55" s="5">
        <f t="shared" si="2"/>
        <v>0.21809550608950445</v>
      </c>
      <c r="J55" s="4">
        <f t="shared" si="2"/>
        <v>2.8856538396365643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-8.9954275773876602E-2</v>
      </c>
      <c r="F57" s="5">
        <f>AVERAGE(F38:F55)</f>
        <v>1.2875489265609514</v>
      </c>
      <c r="H57" t="s">
        <v>54</v>
      </c>
      <c r="I57" s="5">
        <f>AVERAGE(I37:I55)</f>
        <v>0.29518361743172411</v>
      </c>
      <c r="J57" s="5">
        <f>AVERAGE(J38:J55)</f>
        <v>1.4929550175827131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0.16196145695562281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2.1954406245985254</v>
      </c>
      <c r="J65" s="4">
        <f>ABS((C13-F13)/C13)*100</f>
        <v>13.94572115379906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1.6314957744802603</v>
      </c>
      <c r="J66" s="4">
        <f>ABS((C14-F14)/C14)*100</f>
        <v>30.146248277769942</v>
      </c>
    </row>
    <row r="67" spans="4:10" x14ac:dyDescent="0.3">
      <c r="E67" s="5"/>
      <c r="F67" s="5"/>
      <c r="H67" t="s">
        <v>18</v>
      </c>
      <c r="I67" s="4">
        <f t="shared" ref="I67:J82" si="5">ABS((B15-E15)/B15)*100</f>
        <v>1.1027619671787423</v>
      </c>
      <c r="J67" s="4">
        <f t="shared" si="5"/>
        <v>26.009668721578468</v>
      </c>
    </row>
    <row r="68" spans="4:10" x14ac:dyDescent="0.3">
      <c r="E68" s="5"/>
      <c r="F68" s="5"/>
      <c r="H68" t="s">
        <v>20</v>
      </c>
      <c r="I68" s="4">
        <f t="shared" si="5"/>
        <v>2.8732409061482418</v>
      </c>
      <c r="J68" s="4">
        <f t="shared" si="5"/>
        <v>7.9980717069013219</v>
      </c>
    </row>
    <row r="69" spans="4:10" x14ac:dyDescent="0.3">
      <c r="E69" s="5"/>
      <c r="F69" s="5"/>
      <c r="H69" t="s">
        <v>19</v>
      </c>
      <c r="I69" s="4">
        <f t="shared" si="5"/>
        <v>2.1869211074257962</v>
      </c>
      <c r="J69" s="4">
        <f t="shared" si="5"/>
        <v>31.795058247453902</v>
      </c>
    </row>
    <row r="70" spans="4:10" x14ac:dyDescent="0.3">
      <c r="E70" s="5"/>
      <c r="F70" s="5"/>
      <c r="H70" t="s">
        <v>21</v>
      </c>
      <c r="I70" s="4">
        <f t="shared" si="5"/>
        <v>0.38459850729404665</v>
      </c>
      <c r="J70" s="4">
        <f t="shared" si="5"/>
        <v>3.745255012868022</v>
      </c>
    </row>
    <row r="71" spans="4:10" x14ac:dyDescent="0.3">
      <c r="H71" t="s">
        <v>22</v>
      </c>
      <c r="I71" s="4">
        <f t="shared" si="5"/>
        <v>2.8283787313945696</v>
      </c>
      <c r="J71" s="4">
        <f t="shared" si="5"/>
        <v>17.107984825985628</v>
      </c>
    </row>
    <row r="72" spans="4:10" x14ac:dyDescent="0.3">
      <c r="E72" s="5"/>
      <c r="F72" s="5"/>
      <c r="H72" t="s">
        <v>23</v>
      </c>
      <c r="I72" s="4">
        <f t="shared" si="5"/>
        <v>2.0620841116815094</v>
      </c>
      <c r="J72" s="4">
        <f t="shared" si="5"/>
        <v>0.84729720091243232</v>
      </c>
    </row>
    <row r="73" spans="4:10" x14ac:dyDescent="0.3">
      <c r="H73" t="s">
        <v>24</v>
      </c>
      <c r="I73" s="4">
        <f t="shared" si="5"/>
        <v>0.67746745390834828</v>
      </c>
      <c r="J73" s="4">
        <f t="shared" si="5"/>
        <v>55.475183969839968</v>
      </c>
    </row>
    <row r="74" spans="4:10" x14ac:dyDescent="0.3">
      <c r="H74" t="s">
        <v>25</v>
      </c>
      <c r="I74" s="4">
        <f t="shared" si="5"/>
        <v>1.3014588791509085</v>
      </c>
      <c r="J74" s="4">
        <f t="shared" si="5"/>
        <v>9.7755274926612756</v>
      </c>
    </row>
    <row r="75" spans="4:10" x14ac:dyDescent="0.3">
      <c r="H75" t="s">
        <v>26</v>
      </c>
      <c r="I75" s="4">
        <f t="shared" si="5"/>
        <v>3.0294030754604693</v>
      </c>
      <c r="J75" s="4">
        <f t="shared" si="5"/>
        <v>0.8875125715959411</v>
      </c>
    </row>
    <row r="76" spans="4:10" x14ac:dyDescent="0.3">
      <c r="H76" t="s">
        <v>27</v>
      </c>
      <c r="I76" s="4">
        <f t="shared" si="5"/>
        <v>1.3489947344383695</v>
      </c>
      <c r="J76" s="4">
        <f t="shared" si="5"/>
        <v>14.410033166893644</v>
      </c>
    </row>
    <row r="77" spans="4:10" x14ac:dyDescent="0.3">
      <c r="H77" t="s">
        <v>28</v>
      </c>
      <c r="I77" s="4">
        <f t="shared" si="5"/>
        <v>1.5807107524700925</v>
      </c>
      <c r="J77" s="4">
        <f t="shared" si="5"/>
        <v>0.17693620232533278</v>
      </c>
    </row>
    <row r="78" spans="4:10" x14ac:dyDescent="0.3">
      <c r="H78" t="s">
        <v>29</v>
      </c>
      <c r="I78" s="4">
        <f t="shared" si="5"/>
        <v>3.3424427852639909</v>
      </c>
      <c r="J78" s="4">
        <f t="shared" si="5"/>
        <v>26.681184977658862</v>
      </c>
    </row>
    <row r="79" spans="4:10" x14ac:dyDescent="0.3">
      <c r="H79" t="s">
        <v>30</v>
      </c>
      <c r="I79" s="4">
        <f t="shared" si="5"/>
        <v>0.4090346285569223</v>
      </c>
      <c r="J79" s="4">
        <f t="shared" si="5"/>
        <v>34.387922190923753</v>
      </c>
    </row>
    <row r="80" spans="4:10" x14ac:dyDescent="0.3">
      <c r="H80" t="s">
        <v>31</v>
      </c>
      <c r="I80" s="4">
        <f t="shared" si="5"/>
        <v>0.41197813489395158</v>
      </c>
      <c r="J80" s="4">
        <f t="shared" si="5"/>
        <v>18.172717901594567</v>
      </c>
    </row>
    <row r="81" spans="8:10" x14ac:dyDescent="0.3">
      <c r="H81" t="s">
        <v>32</v>
      </c>
      <c r="I81" s="4">
        <f t="shared" si="5"/>
        <v>3.9010604297452192</v>
      </c>
      <c r="J81" s="4">
        <f t="shared" si="5"/>
        <v>20.950227740741418</v>
      </c>
    </row>
    <row r="82" spans="8:10" x14ac:dyDescent="0.3">
      <c r="H82" t="s">
        <v>33</v>
      </c>
      <c r="I82" s="4">
        <f t="shared" si="5"/>
        <v>1.2958734764676441</v>
      </c>
      <c r="J82" s="4">
        <f t="shared" si="5"/>
        <v>31.365802604745269</v>
      </c>
    </row>
    <row r="84" spans="8:10" x14ac:dyDescent="0.3">
      <c r="H84" t="s">
        <v>77</v>
      </c>
      <c r="I84" s="4">
        <f>AVERAGE(I64:I82)</f>
        <v>1.7223846072375384</v>
      </c>
      <c r="J84" s="4">
        <f>AVERAGE(J65:J82)</f>
        <v>19.104352998124934</v>
      </c>
    </row>
  </sheetData>
  <hyperlinks>
    <hyperlink ref="G1" location="Overview!A1" display="Overview!A1" xr:uid="{28CA3D12-35CF-4BED-B389-45FF94EC1207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484F2-A2AA-4C6D-A8FB-0B8D0C7241C5}">
  <dimension ref="A1:L84"/>
  <sheetViews>
    <sheetView workbookViewId="0">
      <selection activeCell="G1" sqref="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74</v>
      </c>
      <c r="G4" s="7" t="s">
        <v>100</v>
      </c>
      <c r="H4" s="7"/>
    </row>
    <row r="5" spans="1:12" x14ac:dyDescent="0.3">
      <c r="A5" s="8"/>
      <c r="G5" s="9" t="s">
        <v>121</v>
      </c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26.325695983613137</v>
      </c>
      <c r="F12" s="4">
        <f t="shared" ref="F12:F30" si="1">(L12/I12-$L$12/$I$12)*2625.4995</f>
        <v>0</v>
      </c>
      <c r="H12" t="s">
        <v>46</v>
      </c>
      <c r="I12">
        <v>81</v>
      </c>
      <c r="J12" t="s">
        <v>37</v>
      </c>
      <c r="K12">
        <v>3076.841731</v>
      </c>
      <c r="L12">
        <v>-2928.14478402033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23.919992546470521</v>
      </c>
      <c r="F13" s="4">
        <f t="shared" si="1"/>
        <v>3.2232010237831781</v>
      </c>
      <c r="H13" t="s">
        <v>35</v>
      </c>
      <c r="I13">
        <v>32</v>
      </c>
      <c r="J13" t="s">
        <v>38</v>
      </c>
      <c r="K13">
        <v>1337.7930590000001</v>
      </c>
      <c r="L13">
        <v>-1156.7586544860701</v>
      </c>
    </row>
    <row r="14" spans="1:12" x14ac:dyDescent="0.3">
      <c r="A14" s="3" t="s">
        <v>93</v>
      </c>
      <c r="B14">
        <v>22.61</v>
      </c>
      <c r="C14">
        <v>3.21</v>
      </c>
      <c r="E14" s="5">
        <f t="shared" si="0"/>
        <v>22.772531073333326</v>
      </c>
      <c r="F14" s="4">
        <f t="shared" si="1"/>
        <v>3.842361040555125</v>
      </c>
      <c r="H14" t="s">
        <v>94</v>
      </c>
      <c r="I14">
        <v>96</v>
      </c>
      <c r="J14" t="s">
        <v>44</v>
      </c>
      <c r="K14">
        <v>4215.6051820000002</v>
      </c>
      <c r="L14">
        <v>-3470.2533241998099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17.836242198572116</v>
      </c>
      <c r="F15" s="4">
        <f t="shared" si="1"/>
        <v>8.6529092284772027</v>
      </c>
      <c r="H15" t="s">
        <v>34</v>
      </c>
      <c r="I15">
        <v>48</v>
      </c>
      <c r="J15" t="s">
        <v>37</v>
      </c>
      <c r="K15">
        <v>2691.149821</v>
      </c>
      <c r="L15">
        <v>-1735.0387145253501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17.481927944993263</v>
      </c>
      <c r="F16" s="4">
        <f t="shared" si="1"/>
        <v>10.918136602856141</v>
      </c>
      <c r="H16" t="s">
        <v>39</v>
      </c>
      <c r="I16">
        <v>80</v>
      </c>
      <c r="J16" t="s">
        <v>38</v>
      </c>
      <c r="K16">
        <v>4576.1543149999998</v>
      </c>
      <c r="L16">
        <v>-2891.6621685086202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15.272082490437372</v>
      </c>
      <c r="F17" s="4">
        <f t="shared" si="1"/>
        <v>11.280515395099794</v>
      </c>
      <c r="H17" t="s">
        <v>40</v>
      </c>
      <c r="I17">
        <v>64</v>
      </c>
      <c r="J17" t="s">
        <v>38</v>
      </c>
      <c r="K17">
        <v>4190.6531109999996</v>
      </c>
      <c r="L17">
        <v>-2313.3209013476999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18.15337829485674</v>
      </c>
      <c r="F18" s="4">
        <f t="shared" si="1"/>
        <v>8.5115628847068514</v>
      </c>
      <c r="H18" t="s">
        <v>41</v>
      </c>
      <c r="I18">
        <v>96</v>
      </c>
      <c r="J18" t="s">
        <v>42</v>
      </c>
      <c r="K18">
        <v>5288.271882</v>
      </c>
      <c r="L18">
        <v>-3470.08259730497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15.065044818677816</v>
      </c>
      <c r="F19" s="4">
        <f t="shared" si="1"/>
        <v>12.384985141369402</v>
      </c>
      <c r="H19" t="s">
        <v>40</v>
      </c>
      <c r="I19">
        <v>36</v>
      </c>
      <c r="J19" t="s">
        <v>37</v>
      </c>
      <c r="K19">
        <v>2389.6377630000002</v>
      </c>
      <c r="L19">
        <v>-1301.2278628761301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13.174320660772182</v>
      </c>
      <c r="F20" s="4">
        <f t="shared" si="1"/>
        <v>13.185718031090772</v>
      </c>
      <c r="H20" t="s">
        <v>40</v>
      </c>
      <c r="I20">
        <v>192</v>
      </c>
      <c r="J20" t="s">
        <v>43</v>
      </c>
      <c r="K20">
        <v>14573.806494</v>
      </c>
      <c r="L20">
        <v>-6939.8233785905104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18.212857421082028</v>
      </c>
      <c r="F21" s="4">
        <f t="shared" si="1"/>
        <v>9.2577400703060047</v>
      </c>
      <c r="H21" t="s">
        <v>34</v>
      </c>
      <c r="I21">
        <v>72</v>
      </c>
      <c r="J21" t="s">
        <v>42</v>
      </c>
      <c r="K21">
        <v>3953.2511749999999</v>
      </c>
      <c r="L21">
        <v>-2602.5414852982499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16.788744624139042</v>
      </c>
      <c r="F22" s="4">
        <f t="shared" si="1"/>
        <v>10.449409542948382</v>
      </c>
      <c r="H22" t="s">
        <v>34</v>
      </c>
      <c r="I22">
        <v>64</v>
      </c>
      <c r="J22" t="s">
        <v>44</v>
      </c>
      <c r="K22">
        <v>3812.0777600000001</v>
      </c>
      <c r="L22">
        <v>-2313.3411606448499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14.938817662612381</v>
      </c>
      <c r="F23" s="4">
        <f t="shared" si="1"/>
        <v>13.29873151785921</v>
      </c>
      <c r="H23" t="s">
        <v>40</v>
      </c>
      <c r="I23">
        <v>64</v>
      </c>
      <c r="J23" t="s">
        <v>38</v>
      </c>
      <c r="K23">
        <v>4284.1409169999997</v>
      </c>
      <c r="L23">
        <v>-2313.2717046779399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15.978278574857445</v>
      </c>
      <c r="F24" s="4">
        <f t="shared" si="1"/>
        <v>10.673705063731209</v>
      </c>
      <c r="H24" t="s">
        <v>45</v>
      </c>
      <c r="I24">
        <v>128</v>
      </c>
      <c r="J24" t="s">
        <v>42</v>
      </c>
      <c r="K24">
        <v>8010.8754769999996</v>
      </c>
      <c r="L24">
        <v>-4626.6713862936504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14.471590451970997</v>
      </c>
      <c r="F25" s="4">
        <f t="shared" si="1"/>
        <v>13.318491897788082</v>
      </c>
      <c r="H25" t="s">
        <v>40</v>
      </c>
      <c r="I25">
        <v>34</v>
      </c>
      <c r="J25" t="s">
        <v>37</v>
      </c>
      <c r="K25">
        <v>2349.430777</v>
      </c>
      <c r="L25">
        <v>-1228.9253372148801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17.221548060605251</v>
      </c>
      <c r="F26" s="4">
        <f t="shared" si="1"/>
        <v>9.2511446448986678</v>
      </c>
      <c r="H26" t="s">
        <v>40</v>
      </c>
      <c r="I26">
        <v>96</v>
      </c>
      <c r="J26" t="s">
        <v>38</v>
      </c>
      <c r="K26">
        <v>5574.4117580000002</v>
      </c>
      <c r="L26">
        <v>-3470.0555548892398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17.830133114148051</v>
      </c>
      <c r="F27" s="4">
        <f t="shared" si="1"/>
        <v>8.4262862572794734</v>
      </c>
      <c r="H27" t="s">
        <v>40</v>
      </c>
      <c r="I27">
        <v>96</v>
      </c>
      <c r="J27" t="s">
        <v>44</v>
      </c>
      <c r="K27">
        <v>5384.143763</v>
      </c>
      <c r="L27">
        <v>-3470.0857153997299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19.35144452204398</v>
      </c>
      <c r="F28" s="4">
        <f t="shared" si="1"/>
        <v>6.7482880706369466</v>
      </c>
      <c r="H28" t="s">
        <v>41</v>
      </c>
      <c r="I28">
        <v>168</v>
      </c>
      <c r="J28" t="s">
        <v>44</v>
      </c>
      <c r="K28">
        <v>8681.5224469999994</v>
      </c>
      <c r="L28">
        <v>-6072.7573734022199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15.942441790777181</v>
      </c>
      <c r="F29" s="4">
        <f t="shared" si="1"/>
        <v>11.379424568870911</v>
      </c>
      <c r="H29" t="s">
        <v>40</v>
      </c>
      <c r="I29">
        <v>72</v>
      </c>
      <c r="J29" t="s">
        <v>37</v>
      </c>
      <c r="K29">
        <v>4516.2466919999997</v>
      </c>
      <c r="L29">
        <v>-2602.4833015949598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16.500209915025998</v>
      </c>
      <c r="F30" s="4">
        <f t="shared" si="1"/>
        <v>11.197955295701149</v>
      </c>
      <c r="H30" t="s">
        <v>40</v>
      </c>
      <c r="I30">
        <v>64</v>
      </c>
      <c r="J30" t="s">
        <v>44</v>
      </c>
      <c r="K30">
        <v>3878.7385330000002</v>
      </c>
      <c r="L30">
        <v>-2313.3229138585998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-0.19430401638686234</v>
      </c>
      <c r="F37" s="5"/>
      <c r="I37" s="5">
        <f t="shared" ref="I37:J55" si="2">ABS(E37)</f>
        <v>0.19430401638686234</v>
      </c>
      <c r="J37" s="5"/>
    </row>
    <row r="38" spans="4:10" x14ac:dyDescent="0.3">
      <c r="D38" s="3" t="s">
        <v>11</v>
      </c>
      <c r="E38" s="5">
        <f>E13-B13</f>
        <v>0.54999254647051998</v>
      </c>
      <c r="F38" s="4">
        <f>F13-C13</f>
        <v>0.42320102378317825</v>
      </c>
      <c r="I38" s="5">
        <f t="shared" si="2"/>
        <v>0.54999254647051998</v>
      </c>
      <c r="J38" s="4">
        <f t="shared" si="2"/>
        <v>0.42320102378317825</v>
      </c>
    </row>
    <row r="39" spans="4:10" x14ac:dyDescent="0.3">
      <c r="D39" s="3" t="s">
        <v>93</v>
      </c>
      <c r="E39" s="5">
        <f>E14-B14</f>
        <v>0.1625310733333265</v>
      </c>
      <c r="F39" s="4">
        <f>F14-C14</f>
        <v>0.63236104055512499</v>
      </c>
      <c r="I39" s="5">
        <f t="shared" si="2"/>
        <v>0.1625310733333265</v>
      </c>
      <c r="J39" s="4">
        <f t="shared" si="2"/>
        <v>0.63236104055512499</v>
      </c>
    </row>
    <row r="40" spans="4:10" x14ac:dyDescent="0.3">
      <c r="D40" t="s">
        <v>18</v>
      </c>
      <c r="E40" s="5">
        <f t="shared" ref="E40:F52" si="3">E15-B15</f>
        <v>3.6242198572114859E-2</v>
      </c>
      <c r="F40" s="4">
        <f t="shared" si="3"/>
        <v>1.4529092284772025</v>
      </c>
      <c r="I40" s="5">
        <f t="shared" si="2"/>
        <v>3.6242198572114859E-2</v>
      </c>
      <c r="J40" s="4">
        <f t="shared" si="2"/>
        <v>1.4529092284772025</v>
      </c>
    </row>
    <row r="41" spans="4:10" x14ac:dyDescent="0.3">
      <c r="D41" t="s">
        <v>20</v>
      </c>
      <c r="E41" s="5">
        <f t="shared" si="3"/>
        <v>0.19192794499326382</v>
      </c>
      <c r="F41" s="4">
        <f t="shared" si="3"/>
        <v>1.8136602856140271E-2</v>
      </c>
      <c r="I41" s="5">
        <f t="shared" si="2"/>
        <v>0.19192794499326382</v>
      </c>
      <c r="J41" s="4">
        <f t="shared" si="2"/>
        <v>1.8136602856140271E-2</v>
      </c>
    </row>
    <row r="42" spans="4:10" x14ac:dyDescent="0.3">
      <c r="D42" t="s">
        <v>19</v>
      </c>
      <c r="E42" s="5">
        <f t="shared" si="3"/>
        <v>-0.32791750956262788</v>
      </c>
      <c r="F42" s="4">
        <f t="shared" si="3"/>
        <v>1.9805153950997934</v>
      </c>
      <c r="I42" s="5">
        <f t="shared" si="2"/>
        <v>0.32791750956262788</v>
      </c>
      <c r="J42" s="4">
        <f t="shared" si="2"/>
        <v>1.9805153950997934</v>
      </c>
    </row>
    <row r="43" spans="4:10" x14ac:dyDescent="0.3">
      <c r="D43" t="s">
        <v>21</v>
      </c>
      <c r="E43" s="5">
        <f t="shared" si="3"/>
        <v>-0.12662170514326121</v>
      </c>
      <c r="F43" s="4">
        <f t="shared" si="3"/>
        <v>-0.2884371152931493</v>
      </c>
      <c r="I43" s="5">
        <f t="shared" si="2"/>
        <v>0.12662170514326121</v>
      </c>
      <c r="J43" s="4">
        <f t="shared" si="2"/>
        <v>0.2884371152931493</v>
      </c>
    </row>
    <row r="44" spans="4:10" x14ac:dyDescent="0.3">
      <c r="D44" t="s">
        <v>22</v>
      </c>
      <c r="E44" s="5">
        <f t="shared" si="3"/>
        <v>-0.33495518132218471</v>
      </c>
      <c r="F44" s="4">
        <f t="shared" si="3"/>
        <v>0.98498514136940152</v>
      </c>
      <c r="I44" s="5">
        <f t="shared" si="2"/>
        <v>0.33495518132218471</v>
      </c>
      <c r="J44" s="4">
        <f t="shared" si="2"/>
        <v>0.98498514136940152</v>
      </c>
    </row>
    <row r="45" spans="4:10" x14ac:dyDescent="0.3">
      <c r="D45" t="s">
        <v>23</v>
      </c>
      <c r="E45" s="5">
        <f t="shared" si="3"/>
        <v>-0.27567933922781762</v>
      </c>
      <c r="F45" s="4">
        <f t="shared" si="3"/>
        <v>-0.41428196890922742</v>
      </c>
      <c r="I45" s="5">
        <f t="shared" si="2"/>
        <v>0.27567933922781762</v>
      </c>
      <c r="J45" s="4">
        <f t="shared" si="2"/>
        <v>0.41428196890922742</v>
      </c>
    </row>
    <row r="46" spans="4:10" x14ac:dyDescent="0.3">
      <c r="D46" t="s">
        <v>24</v>
      </c>
      <c r="E46" s="5">
        <f t="shared" si="3"/>
        <v>-0.21714257891797217</v>
      </c>
      <c r="F46" s="4">
        <f t="shared" si="3"/>
        <v>2.657740070306005</v>
      </c>
      <c r="I46" s="5">
        <f t="shared" si="2"/>
        <v>0.21714257891797217</v>
      </c>
      <c r="J46" s="4">
        <f t="shared" si="2"/>
        <v>2.657740070306005</v>
      </c>
    </row>
    <row r="47" spans="4:10" x14ac:dyDescent="0.3">
      <c r="D47" t="s">
        <v>25</v>
      </c>
      <c r="E47" s="5">
        <f t="shared" si="3"/>
        <v>-0.24125537586095902</v>
      </c>
      <c r="F47" s="4">
        <f t="shared" si="3"/>
        <v>0.44940954294838242</v>
      </c>
      <c r="I47" s="5">
        <f t="shared" si="2"/>
        <v>0.24125537586095902</v>
      </c>
      <c r="J47" s="4">
        <f t="shared" si="2"/>
        <v>0.44940954294838242</v>
      </c>
    </row>
    <row r="48" spans="4:10" x14ac:dyDescent="0.3">
      <c r="D48" t="s">
        <v>26</v>
      </c>
      <c r="E48" s="5">
        <f t="shared" si="3"/>
        <v>-0.42118233738761823</v>
      </c>
      <c r="F48" s="4">
        <f t="shared" si="3"/>
        <v>-1.1012684821407905</v>
      </c>
      <c r="I48" s="5">
        <f t="shared" si="2"/>
        <v>0.42118233738761823</v>
      </c>
      <c r="J48" s="4">
        <f t="shared" si="2"/>
        <v>1.1012684821407905</v>
      </c>
    </row>
    <row r="49" spans="4:10" x14ac:dyDescent="0.3">
      <c r="D49" t="s">
        <v>27</v>
      </c>
      <c r="E49" s="5">
        <f t="shared" si="3"/>
        <v>-0.28172142514255682</v>
      </c>
      <c r="F49" s="4">
        <f t="shared" si="3"/>
        <v>0.57370506373120911</v>
      </c>
      <c r="I49" s="5">
        <f t="shared" si="2"/>
        <v>0.28172142514255682</v>
      </c>
      <c r="J49" s="4">
        <f t="shared" si="2"/>
        <v>0.57370506373120911</v>
      </c>
    </row>
    <row r="50" spans="4:10" x14ac:dyDescent="0.3">
      <c r="D50" t="s">
        <v>28</v>
      </c>
      <c r="E50" s="5">
        <f t="shared" si="3"/>
        <v>0.27159045197099729</v>
      </c>
      <c r="F50" s="4">
        <f t="shared" si="3"/>
        <v>-0.5815081022119184</v>
      </c>
      <c r="I50" s="5">
        <f t="shared" si="2"/>
        <v>0.27159045197099729</v>
      </c>
      <c r="J50" s="4">
        <f t="shared" si="2"/>
        <v>0.5815081022119184</v>
      </c>
    </row>
    <row r="51" spans="4:10" x14ac:dyDescent="0.3">
      <c r="D51" t="s">
        <v>29</v>
      </c>
      <c r="E51" s="5">
        <f t="shared" si="3"/>
        <v>-0.57845193939474981</v>
      </c>
      <c r="F51" s="4">
        <f t="shared" si="3"/>
        <v>1.0511446448986685</v>
      </c>
      <c r="I51" s="5">
        <f t="shared" si="2"/>
        <v>0.57845193939474981</v>
      </c>
      <c r="J51" s="4">
        <f t="shared" si="2"/>
        <v>1.0511446448986685</v>
      </c>
    </row>
    <row r="52" spans="4:10" x14ac:dyDescent="0.3">
      <c r="D52" t="s">
        <v>30</v>
      </c>
      <c r="E52" s="5">
        <f t="shared" si="3"/>
        <v>-0.13986688585194784</v>
      </c>
      <c r="F52" s="4">
        <f t="shared" si="3"/>
        <v>1.6262862572794736</v>
      </c>
      <c r="I52" s="5">
        <f t="shared" si="2"/>
        <v>0.13986688585194784</v>
      </c>
      <c r="J52" s="4">
        <f t="shared" si="2"/>
        <v>1.6262862572794736</v>
      </c>
    </row>
    <row r="53" spans="4:10" x14ac:dyDescent="0.3">
      <c r="D53" t="s">
        <v>31</v>
      </c>
      <c r="E53" s="5">
        <f>E28-B28</f>
        <v>-3.8555477956020212E-2</v>
      </c>
      <c r="F53" s="4">
        <f>F28-C28</f>
        <v>-1.9517119293630527</v>
      </c>
      <c r="I53" s="5">
        <f t="shared" si="2"/>
        <v>3.8555477956020212E-2</v>
      </c>
      <c r="J53" s="4">
        <f t="shared" si="2"/>
        <v>1.9517119293630527</v>
      </c>
    </row>
    <row r="54" spans="4:10" x14ac:dyDescent="0.3">
      <c r="D54" t="s">
        <v>32</v>
      </c>
      <c r="E54" s="5">
        <f t="shared" ref="E54:F55" si="4">E29-B29</f>
        <v>-0.56755820922282041</v>
      </c>
      <c r="F54" s="4">
        <f t="shared" si="4"/>
        <v>0.97942456887091112</v>
      </c>
      <c r="I54" s="5">
        <f t="shared" si="2"/>
        <v>0.56755820922282041</v>
      </c>
      <c r="J54" s="4">
        <f t="shared" si="2"/>
        <v>0.97942456887091112</v>
      </c>
    </row>
    <row r="55" spans="4:10" x14ac:dyDescent="0.3">
      <c r="D55" t="s">
        <v>33</v>
      </c>
      <c r="E55" s="5">
        <f t="shared" si="4"/>
        <v>-0.32979008497400031</v>
      </c>
      <c r="F55" s="4">
        <f t="shared" si="4"/>
        <v>1.9979552957011499</v>
      </c>
      <c r="I55" s="5">
        <f t="shared" si="2"/>
        <v>0.32979008497400031</v>
      </c>
      <c r="J55" s="4">
        <f t="shared" si="2"/>
        <v>1.9979552957011499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-0.15066936057953559</v>
      </c>
      <c r="F57" s="5">
        <f>AVERAGE(F38:F55)</f>
        <v>0.5828092376643611</v>
      </c>
      <c r="H57" t="s">
        <v>54</v>
      </c>
      <c r="I57" s="5">
        <f>AVERAGE(I37:I55)</f>
        <v>0.2782782253521906</v>
      </c>
      <c r="J57" s="5">
        <f>AVERAGE(J38:J55)</f>
        <v>1.0647211929885989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0.73266974504850058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2.3534126934981598</v>
      </c>
      <c r="J65" s="4">
        <f>ABS((C13-F13)/C13)*100</f>
        <v>15.114322277970652</v>
      </c>
    </row>
    <row r="66" spans="4:10" x14ac:dyDescent="0.3">
      <c r="D66" s="3"/>
      <c r="E66" s="5"/>
      <c r="F66" s="5"/>
      <c r="H66" s="3" t="s">
        <v>93</v>
      </c>
      <c r="I66" s="4">
        <f>ABS((B14-E14)/B14)*100</f>
        <v>0.71884596786079835</v>
      </c>
      <c r="J66" s="4">
        <f>ABS((C14-F14)/C14)*100</f>
        <v>19.699720889567757</v>
      </c>
    </row>
    <row r="67" spans="4:10" x14ac:dyDescent="0.3">
      <c r="E67" s="5"/>
      <c r="F67" s="5"/>
      <c r="H67" t="s">
        <v>18</v>
      </c>
      <c r="I67" s="4">
        <f t="shared" ref="I67:J82" si="5">ABS((B15-E15)/B15)*100</f>
        <v>0.20360785714671267</v>
      </c>
      <c r="J67" s="4">
        <f t="shared" si="5"/>
        <v>20.179294839961145</v>
      </c>
    </row>
    <row r="68" spans="4:10" x14ac:dyDescent="0.3">
      <c r="E68" s="5"/>
      <c r="F68" s="5"/>
      <c r="H68" t="s">
        <v>20</v>
      </c>
      <c r="I68" s="4">
        <f t="shared" si="5"/>
        <v>1.1100517350680383</v>
      </c>
      <c r="J68" s="4">
        <f t="shared" si="5"/>
        <v>0.16639085189119512</v>
      </c>
    </row>
    <row r="69" spans="4:10" x14ac:dyDescent="0.3">
      <c r="E69" s="5"/>
      <c r="F69" s="5"/>
      <c r="H69" t="s">
        <v>19</v>
      </c>
      <c r="I69" s="4">
        <f t="shared" si="5"/>
        <v>2.1020353177091531</v>
      </c>
      <c r="J69" s="4">
        <f t="shared" si="5"/>
        <v>21.295864463438637</v>
      </c>
    </row>
    <row r="70" spans="4:10" x14ac:dyDescent="0.3">
      <c r="E70" s="5"/>
      <c r="F70" s="5"/>
      <c r="H70" t="s">
        <v>21</v>
      </c>
      <c r="I70" s="4">
        <f t="shared" si="5"/>
        <v>0.69267891216226041</v>
      </c>
      <c r="J70" s="4">
        <f t="shared" si="5"/>
        <v>3.2776944919676052</v>
      </c>
    </row>
    <row r="71" spans="4:10" x14ac:dyDescent="0.3">
      <c r="H71" t="s">
        <v>22</v>
      </c>
      <c r="I71" s="4">
        <f t="shared" si="5"/>
        <v>2.1750336449492513</v>
      </c>
      <c r="J71" s="4">
        <f t="shared" si="5"/>
        <v>8.6402205383280837</v>
      </c>
    </row>
    <row r="72" spans="4:10" x14ac:dyDescent="0.3">
      <c r="E72" s="5"/>
      <c r="F72" s="5"/>
      <c r="H72" t="s">
        <v>23</v>
      </c>
      <c r="I72" s="4">
        <f t="shared" si="5"/>
        <v>2.0496605147049638</v>
      </c>
      <c r="J72" s="4">
        <f t="shared" si="5"/>
        <v>3.0461909478619664</v>
      </c>
    </row>
    <row r="73" spans="4:10" x14ac:dyDescent="0.3">
      <c r="H73" t="s">
        <v>24</v>
      </c>
      <c r="I73" s="4">
        <f t="shared" si="5"/>
        <v>1.178201730428498</v>
      </c>
      <c r="J73" s="4">
        <f t="shared" si="5"/>
        <v>40.268788944030383</v>
      </c>
    </row>
    <row r="74" spans="4:10" x14ac:dyDescent="0.3">
      <c r="H74" t="s">
        <v>25</v>
      </c>
      <c r="I74" s="4">
        <f t="shared" si="5"/>
        <v>1.4166493004166705</v>
      </c>
      <c r="J74" s="4">
        <f t="shared" si="5"/>
        <v>4.4940954294838242</v>
      </c>
    </row>
    <row r="75" spans="4:10" x14ac:dyDescent="0.3">
      <c r="H75" t="s">
        <v>26</v>
      </c>
      <c r="I75" s="4">
        <f t="shared" si="5"/>
        <v>2.742072509033973</v>
      </c>
      <c r="J75" s="4">
        <f t="shared" si="5"/>
        <v>7.6476977926443785</v>
      </c>
    </row>
    <row r="76" spans="4:10" x14ac:dyDescent="0.3">
      <c r="H76" t="s">
        <v>27</v>
      </c>
      <c r="I76" s="4">
        <f t="shared" si="5"/>
        <v>1.7326040906676312</v>
      </c>
      <c r="J76" s="4">
        <f t="shared" si="5"/>
        <v>5.6802481557545459</v>
      </c>
    </row>
    <row r="77" spans="4:10" x14ac:dyDescent="0.3">
      <c r="H77" t="s">
        <v>28</v>
      </c>
      <c r="I77" s="4">
        <f t="shared" si="5"/>
        <v>1.912608816697164</v>
      </c>
      <c r="J77" s="4">
        <f t="shared" si="5"/>
        <v>4.1835115267044491</v>
      </c>
    </row>
    <row r="78" spans="4:10" x14ac:dyDescent="0.3">
      <c r="H78" t="s">
        <v>29</v>
      </c>
      <c r="I78" s="4">
        <f t="shared" si="5"/>
        <v>3.2497299965997177</v>
      </c>
      <c r="J78" s="4">
        <f t="shared" si="5"/>
        <v>12.818837132910593</v>
      </c>
    </row>
    <row r="79" spans="4:10" x14ac:dyDescent="0.3">
      <c r="H79" t="s">
        <v>30</v>
      </c>
      <c r="I79" s="4">
        <f t="shared" si="5"/>
        <v>0.77833548053393353</v>
      </c>
      <c r="J79" s="4">
        <f t="shared" si="5"/>
        <v>23.915974371756967</v>
      </c>
    </row>
    <row r="80" spans="4:10" x14ac:dyDescent="0.3">
      <c r="H80" t="s">
        <v>31</v>
      </c>
      <c r="I80" s="4">
        <f t="shared" si="5"/>
        <v>0.1988420730068087</v>
      </c>
      <c r="J80" s="4">
        <f t="shared" si="5"/>
        <v>22.433470452448883</v>
      </c>
    </row>
    <row r="81" spans="8:10" x14ac:dyDescent="0.3">
      <c r="H81" t="s">
        <v>32</v>
      </c>
      <c r="I81" s="4">
        <f t="shared" si="5"/>
        <v>3.4376632902654172</v>
      </c>
      <c r="J81" s="4">
        <f t="shared" si="5"/>
        <v>9.4175439314510676</v>
      </c>
    </row>
    <row r="82" spans="8:10" x14ac:dyDescent="0.3">
      <c r="H82" t="s">
        <v>33</v>
      </c>
      <c r="I82" s="4">
        <f t="shared" si="5"/>
        <v>1.959537046785504</v>
      </c>
      <c r="J82" s="4">
        <f t="shared" si="5"/>
        <v>21.716905388055981</v>
      </c>
    </row>
    <row r="84" spans="8:10" x14ac:dyDescent="0.3">
      <c r="H84" t="s">
        <v>77</v>
      </c>
      <c r="I84" s="4">
        <f>AVERAGE(I64:I82)</f>
        <v>1.6181179327675346</v>
      </c>
      <c r="J84" s="4">
        <f>AVERAGE(J65:J82)</f>
        <v>13.555376245901563</v>
      </c>
    </row>
  </sheetData>
  <hyperlinks>
    <hyperlink ref="G1" location="Overview!A1" display="Overview!A1" xr:uid="{B9E173F6-CB28-4514-8BBC-67618DC2DB0E}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C0119-F5A5-4235-B746-016205012207}">
  <dimension ref="A1:AJ94"/>
  <sheetViews>
    <sheetView workbookViewId="0">
      <selection activeCell="F1" sqref="F1:G1"/>
    </sheetView>
  </sheetViews>
  <sheetFormatPr baseColWidth="10" defaultRowHeight="14.4" x14ac:dyDescent="0.3"/>
  <cols>
    <col min="19" max="19" width="12" bestFit="1" customWidth="1"/>
  </cols>
  <sheetData>
    <row r="1" spans="1:36" ht="15.6" x14ac:dyDescent="0.35">
      <c r="A1" s="2" t="s">
        <v>2</v>
      </c>
      <c r="G1" s="13" t="s">
        <v>198</v>
      </c>
    </row>
    <row r="3" spans="1:36" x14ac:dyDescent="0.3">
      <c r="A3" s="2" t="s">
        <v>0</v>
      </c>
    </row>
    <row r="4" spans="1:36" x14ac:dyDescent="0.3">
      <c r="A4" s="1" t="s">
        <v>129</v>
      </c>
    </row>
    <row r="7" spans="1:36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  <c r="O7" s="2" t="s">
        <v>155</v>
      </c>
      <c r="AC7" s="2" t="s">
        <v>51</v>
      </c>
    </row>
    <row r="8" spans="1:36" ht="16.2" x14ac:dyDescent="0.3">
      <c r="A8" t="s">
        <v>84</v>
      </c>
      <c r="O8" t="s">
        <v>5</v>
      </c>
    </row>
    <row r="9" spans="1:36" x14ac:dyDescent="0.3">
      <c r="Q9" t="s">
        <v>150</v>
      </c>
      <c r="R9" t="s">
        <v>78</v>
      </c>
      <c r="S9" t="s">
        <v>85</v>
      </c>
      <c r="T9" t="s">
        <v>79</v>
      </c>
      <c r="U9" t="s">
        <v>80</v>
      </c>
      <c r="V9" t="s">
        <v>149</v>
      </c>
      <c r="W9" t="s">
        <v>72</v>
      </c>
      <c r="X9" t="s">
        <v>71</v>
      </c>
      <c r="Z9" t="s">
        <v>152</v>
      </c>
      <c r="AA9" t="s">
        <v>153</v>
      </c>
      <c r="AC9" t="s">
        <v>78</v>
      </c>
      <c r="AD9" t="s">
        <v>85</v>
      </c>
      <c r="AE9" t="s">
        <v>79</v>
      </c>
      <c r="AF9" t="s">
        <v>80</v>
      </c>
      <c r="AG9" t="s">
        <v>149</v>
      </c>
      <c r="AH9" t="s">
        <v>72</v>
      </c>
      <c r="AI9" t="s">
        <v>71</v>
      </c>
    </row>
    <row r="10" spans="1:36" ht="15.6" x14ac:dyDescent="0.35">
      <c r="B10" s="2" t="s">
        <v>4</v>
      </c>
      <c r="C10" s="2"/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  <c r="O10" t="s">
        <v>82</v>
      </c>
      <c r="P10" t="s">
        <v>148</v>
      </c>
      <c r="Q10" s="5">
        <f>B14</f>
        <v>12.76430852782743</v>
      </c>
      <c r="R10" s="5">
        <f>E14</f>
        <v>12.517077400740632</v>
      </c>
      <c r="S10" s="5">
        <f>E26</f>
        <v>12.532822879562007</v>
      </c>
      <c r="T10" s="5">
        <f>E38</f>
        <v>12.840118753822093</v>
      </c>
      <c r="U10" s="5">
        <f>E50</f>
        <v>12.638261628421118</v>
      </c>
      <c r="V10" s="5">
        <f>E62</f>
        <v>12.748590184127021</v>
      </c>
      <c r="W10" s="5">
        <f>E74</f>
        <v>12.486511734449444</v>
      </c>
      <c r="X10" s="5">
        <f>E86</f>
        <v>12.59121433926761</v>
      </c>
      <c r="Z10" s="5">
        <f t="shared" ref="Z10:Z15" si="0">MIN(R10:X10)</f>
        <v>12.486511734449444</v>
      </c>
      <c r="AA10" s="5">
        <f>MAX(R10:X10)</f>
        <v>12.840118753822093</v>
      </c>
      <c r="AC10" s="5">
        <f>R10-$Q10</f>
        <v>-0.24723112708679729</v>
      </c>
      <c r="AD10" s="5">
        <f t="shared" ref="AD10:AI15" si="1">S10-$Q10</f>
        <v>-0.23148564826542284</v>
      </c>
      <c r="AE10" s="5">
        <f t="shared" si="1"/>
        <v>7.5810225994663583E-2</v>
      </c>
      <c r="AF10" s="5">
        <f t="shared" si="1"/>
        <v>-0.12604689940631175</v>
      </c>
      <c r="AG10" s="5">
        <f t="shared" si="1"/>
        <v>-1.5718343700408255E-2</v>
      </c>
      <c r="AH10" s="5">
        <f t="shared" si="1"/>
        <v>-0.27779679337798591</v>
      </c>
      <c r="AI10" s="5">
        <f t="shared" si="1"/>
        <v>-0.17309418855981917</v>
      </c>
      <c r="AJ10" s="5"/>
    </row>
    <row r="11" spans="1:36" ht="16.2" x14ac:dyDescent="0.3">
      <c r="B11" t="s">
        <v>5</v>
      </c>
      <c r="E11" t="s">
        <v>5</v>
      </c>
      <c r="F11" t="s">
        <v>49</v>
      </c>
      <c r="K11" t="s">
        <v>13</v>
      </c>
      <c r="L11" t="s">
        <v>14</v>
      </c>
      <c r="O11" t="s">
        <v>81</v>
      </c>
      <c r="P11" t="s">
        <v>148</v>
      </c>
      <c r="Q11" s="5">
        <f>B15</f>
        <v>11.069206022832105</v>
      </c>
      <c r="R11" s="5">
        <f>E15</f>
        <v>10.695986466739118</v>
      </c>
      <c r="S11" s="5">
        <f>E27</f>
        <v>10.701102772584433</v>
      </c>
      <c r="T11" s="5">
        <f>E39</f>
        <v>10.926862478670042</v>
      </c>
      <c r="U11" s="5">
        <f>E51</f>
        <v>10.777195284767176</v>
      </c>
      <c r="V11" s="5">
        <f>E63</f>
        <v>10.861874433501272</v>
      </c>
      <c r="W11" s="5">
        <f>E75</f>
        <v>10.649907843884636</v>
      </c>
      <c r="X11" s="5">
        <f>E87</f>
        <v>10.703413080960692</v>
      </c>
      <c r="Z11" s="5">
        <f t="shared" si="0"/>
        <v>10.649907843884636</v>
      </c>
      <c r="AA11" s="5">
        <f t="shared" ref="AA11:AA15" si="2">MAX(R11:X11)</f>
        <v>10.926862478670042</v>
      </c>
      <c r="AC11" s="5">
        <f t="shared" ref="AC11:AC15" si="3">R11-$Q11</f>
        <v>-0.3732195560929874</v>
      </c>
      <c r="AD11" s="5">
        <f t="shared" si="1"/>
        <v>-0.36810325024767288</v>
      </c>
      <c r="AE11" s="5">
        <f t="shared" si="1"/>
        <v>-0.1423435441620633</v>
      </c>
      <c r="AF11" s="5">
        <f t="shared" si="1"/>
        <v>-0.2920107380649295</v>
      </c>
      <c r="AG11" s="5">
        <f t="shared" si="1"/>
        <v>-0.20733158933083295</v>
      </c>
      <c r="AH11" s="5">
        <f t="shared" si="1"/>
        <v>-0.41929817894746968</v>
      </c>
      <c r="AI11" s="5">
        <f t="shared" si="1"/>
        <v>-0.36579294187141365</v>
      </c>
      <c r="AJ11" s="5"/>
    </row>
    <row r="12" spans="1:36" x14ac:dyDescent="0.3">
      <c r="A12" t="s">
        <v>130</v>
      </c>
      <c r="O12" t="s">
        <v>83</v>
      </c>
      <c r="P12" t="s">
        <v>148</v>
      </c>
      <c r="Q12" s="5">
        <f>B16</f>
        <v>11.402781529530461</v>
      </c>
      <c r="R12" s="5">
        <f>E16</f>
        <v>11.11367766266876</v>
      </c>
      <c r="S12" s="5">
        <f>E28</f>
        <v>11.133413057990934</v>
      </c>
      <c r="T12" s="5">
        <f>E40</f>
        <v>11.422234867086763</v>
      </c>
      <c r="U12" s="5">
        <f>E52</f>
        <v>11.23213191454672</v>
      </c>
      <c r="V12" s="5">
        <f>E64</f>
        <v>11.314024914551942</v>
      </c>
      <c r="W12" s="5">
        <f>E76</f>
        <v>11.118106800976431</v>
      </c>
      <c r="X12" s="5">
        <f>E88</f>
        <v>11.176518011598281</v>
      </c>
      <c r="Z12" s="5">
        <f t="shared" si="0"/>
        <v>11.11367766266876</v>
      </c>
      <c r="AA12" s="5">
        <f t="shared" si="2"/>
        <v>11.422234867086763</v>
      </c>
      <c r="AC12" s="5">
        <f t="shared" si="3"/>
        <v>-0.28910386686170142</v>
      </c>
      <c r="AD12" s="5">
        <f t="shared" si="1"/>
        <v>-0.26936847153952748</v>
      </c>
      <c r="AE12" s="5">
        <f t="shared" si="1"/>
        <v>1.945333755630152E-2</v>
      </c>
      <c r="AF12" s="5">
        <f t="shared" si="1"/>
        <v>-0.17064961498374132</v>
      </c>
      <c r="AG12" s="5">
        <f t="shared" si="1"/>
        <v>-8.8756614978519721E-2</v>
      </c>
      <c r="AH12" s="5">
        <f t="shared" si="1"/>
        <v>-0.28467472855403031</v>
      </c>
      <c r="AI12" s="5">
        <f t="shared" si="1"/>
        <v>-0.22626351793218014</v>
      </c>
      <c r="AJ12" s="5"/>
    </row>
    <row r="13" spans="1:36" x14ac:dyDescent="0.3">
      <c r="A13" s="3" t="s">
        <v>10</v>
      </c>
      <c r="B13">
        <v>26.52</v>
      </c>
      <c r="E13" s="5">
        <f>I13/K13*1000</f>
        <v>26.139720528391372</v>
      </c>
      <c r="F13" s="4">
        <f t="shared" ref="F13" si="4">(L13/I13-$L$13/$I$13)*2625.4995</f>
        <v>0</v>
      </c>
      <c r="H13" t="s">
        <v>46</v>
      </c>
      <c r="I13">
        <v>81</v>
      </c>
      <c r="J13" t="s">
        <v>37</v>
      </c>
      <c r="K13" s="12">
        <v>3098.7324410000001</v>
      </c>
      <c r="L13">
        <v>-2930.4661566087502</v>
      </c>
      <c r="O13" t="s">
        <v>82</v>
      </c>
      <c r="P13" t="s">
        <v>151</v>
      </c>
      <c r="Q13" s="5">
        <f>B14</f>
        <v>12.76430852782743</v>
      </c>
      <c r="R13" s="5">
        <f>E20</f>
        <v>12.545554535520077</v>
      </c>
      <c r="S13" s="5">
        <f>E32</f>
        <v>12.577098954875323</v>
      </c>
      <c r="T13" s="5">
        <f>E44</f>
        <v>12.913347062937367</v>
      </c>
      <c r="U13" s="5">
        <f>E56</f>
        <v>12.688346589977751</v>
      </c>
      <c r="V13" s="5">
        <f>E68</f>
        <v>12.790289681652864</v>
      </c>
      <c r="W13" s="5">
        <f>E80</f>
        <v>12.52773543731618</v>
      </c>
      <c r="X13" s="5">
        <f>E92</f>
        <v>12.632063295247125</v>
      </c>
      <c r="Z13" s="5">
        <f t="shared" si="0"/>
        <v>12.52773543731618</v>
      </c>
      <c r="AA13" s="5">
        <f t="shared" si="2"/>
        <v>12.913347062937367</v>
      </c>
      <c r="AC13" s="5">
        <f t="shared" si="3"/>
        <v>-0.21875399230735226</v>
      </c>
      <c r="AD13" s="5">
        <f t="shared" si="1"/>
        <v>-0.18720957295210638</v>
      </c>
      <c r="AE13" s="5">
        <f t="shared" si="1"/>
        <v>0.1490385351099377</v>
      </c>
      <c r="AF13" s="5">
        <f t="shared" si="1"/>
        <v>-7.5961937849678307E-2</v>
      </c>
      <c r="AG13" s="5">
        <f t="shared" si="1"/>
        <v>2.5981153825433978E-2</v>
      </c>
      <c r="AH13" s="5">
        <f t="shared" si="1"/>
        <v>-0.23657309051124997</v>
      </c>
      <c r="AI13" s="5">
        <f t="shared" si="1"/>
        <v>-0.13224523258030452</v>
      </c>
      <c r="AJ13" s="5"/>
    </row>
    <row r="14" spans="1:36" x14ac:dyDescent="0.3">
      <c r="A14" t="s">
        <v>82</v>
      </c>
      <c r="B14" s="5">
        <f>T42</f>
        <v>12.76430852782743</v>
      </c>
      <c r="E14" s="5">
        <f t="shared" ref="E14" si="5">I14/K14*1000</f>
        <v>12.517077400740632</v>
      </c>
      <c r="F14" s="4">
        <f t="shared" ref="F14" si="6">(L14/I14-$L$13/$I$13)*2625.4995</f>
        <v>14.7319904064593</v>
      </c>
      <c r="H14" t="s">
        <v>40</v>
      </c>
      <c r="I14">
        <v>80</v>
      </c>
      <c r="J14" t="s">
        <v>44</v>
      </c>
      <c r="K14" s="12">
        <v>6391.2682999999997</v>
      </c>
      <c r="L14">
        <v>-2893.83867255426</v>
      </c>
      <c r="O14" t="s">
        <v>81</v>
      </c>
      <c r="P14" t="s">
        <v>151</v>
      </c>
      <c r="Q14" s="5">
        <f>B15</f>
        <v>11.069206022832105</v>
      </c>
      <c r="R14" s="5">
        <f>E21</f>
        <v>10.709244171455289</v>
      </c>
      <c r="S14" s="5">
        <f>E33</f>
        <v>10.723205960368571</v>
      </c>
      <c r="T14" s="5">
        <f>E45</f>
        <v>10.995630373599782</v>
      </c>
      <c r="U14" s="5">
        <f>E57</f>
        <v>10.815304776995404</v>
      </c>
      <c r="V14" s="5">
        <f>E69</f>
        <v>10.884259123718845</v>
      </c>
      <c r="W14" s="5">
        <f>E81</f>
        <v>10.688191236160169</v>
      </c>
      <c r="X14" s="5">
        <f>E93</f>
        <v>10.777746584958333</v>
      </c>
      <c r="Z14" s="5">
        <f t="shared" si="0"/>
        <v>10.688191236160169</v>
      </c>
      <c r="AA14" s="5">
        <f t="shared" si="2"/>
        <v>10.995630373599782</v>
      </c>
      <c r="AC14" s="5">
        <f t="shared" si="3"/>
        <v>-0.35996185137681636</v>
      </c>
      <c r="AD14" s="5">
        <f t="shared" si="1"/>
        <v>-0.34600006246353487</v>
      </c>
      <c r="AE14" s="5">
        <f t="shared" si="1"/>
        <v>-7.3575649232322959E-2</v>
      </c>
      <c r="AF14" s="5">
        <f t="shared" si="1"/>
        <v>-0.25390124583670115</v>
      </c>
      <c r="AG14" s="5">
        <f t="shared" si="1"/>
        <v>-0.18494689911326034</v>
      </c>
      <c r="AH14" s="5">
        <f t="shared" si="1"/>
        <v>-0.38101478667193689</v>
      </c>
      <c r="AI14" s="5">
        <f t="shared" si="1"/>
        <v>-0.29145943787377249</v>
      </c>
      <c r="AJ14" s="5"/>
    </row>
    <row r="15" spans="1:36" x14ac:dyDescent="0.3">
      <c r="A15" s="3" t="s">
        <v>81</v>
      </c>
      <c r="B15" s="5">
        <f>T43</f>
        <v>11.069206022832105</v>
      </c>
      <c r="E15" s="5">
        <f t="shared" ref="E15" si="7">I15/K15*1000</f>
        <v>10.695986466739118</v>
      </c>
      <c r="F15" s="4">
        <f>(L15/I15-$L$13/$I$13)*2625.4995</f>
        <v>19.804495400635069</v>
      </c>
      <c r="H15" t="s">
        <v>40</v>
      </c>
      <c r="I15">
        <v>96</v>
      </c>
      <c r="J15" t="s">
        <v>44</v>
      </c>
      <c r="K15" s="12">
        <v>8975.329232</v>
      </c>
      <c r="L15">
        <v>-3472.4209336039899</v>
      </c>
      <c r="O15" t="s">
        <v>83</v>
      </c>
      <c r="P15" t="s">
        <v>151</v>
      </c>
      <c r="Q15" s="5">
        <f>B16</f>
        <v>11.402781529530461</v>
      </c>
      <c r="R15" s="5">
        <f>E22</f>
        <v>11.14931642518512</v>
      </c>
      <c r="S15" s="5">
        <f>E34</f>
        <v>11.169190154266435</v>
      </c>
      <c r="T15" s="5">
        <f>E46</f>
        <v>11.495216864211171</v>
      </c>
      <c r="U15" s="5">
        <f>E58</f>
        <v>11.276830816787381</v>
      </c>
      <c r="V15" s="5">
        <f>E70</f>
        <v>11.355135807355415</v>
      </c>
      <c r="W15" s="5">
        <f>E82</f>
        <v>11.14775342619131</v>
      </c>
      <c r="X15" s="5">
        <f>E94</f>
        <v>11.22183335660797</v>
      </c>
      <c r="Z15" s="5">
        <f t="shared" si="0"/>
        <v>11.14775342619131</v>
      </c>
      <c r="AA15" s="5">
        <f t="shared" si="2"/>
        <v>11.495216864211171</v>
      </c>
      <c r="AC15" s="5">
        <f t="shared" si="3"/>
        <v>-0.25346510434534153</v>
      </c>
      <c r="AD15" s="5">
        <f t="shared" si="1"/>
        <v>-0.23359137526402662</v>
      </c>
      <c r="AE15" s="5">
        <f t="shared" si="1"/>
        <v>9.2435334680709857E-2</v>
      </c>
      <c r="AF15" s="5">
        <f t="shared" si="1"/>
        <v>-0.12595071274308012</v>
      </c>
      <c r="AG15" s="5">
        <f t="shared" si="1"/>
        <v>-4.7645722175046146E-2</v>
      </c>
      <c r="AH15" s="5">
        <f t="shared" si="1"/>
        <v>-0.25502810333915171</v>
      </c>
      <c r="AI15" s="5">
        <f t="shared" si="1"/>
        <v>-0.18094817292249132</v>
      </c>
      <c r="AJ15" s="5"/>
    </row>
    <row r="16" spans="1:36" x14ac:dyDescent="0.3">
      <c r="A16" t="s">
        <v>83</v>
      </c>
      <c r="B16" s="5">
        <f>T44</f>
        <v>11.402781529530461</v>
      </c>
      <c r="E16" s="5">
        <f t="shared" ref="E16" si="8">I16/K16*1000</f>
        <v>11.11367766266876</v>
      </c>
      <c r="F16" s="4">
        <f t="shared" ref="F16" si="9">(L16/I16-$L$13/$I$13)*2625.4995</f>
        <v>13.821503486901314</v>
      </c>
      <c r="H16" t="s">
        <v>40</v>
      </c>
      <c r="I16">
        <v>240</v>
      </c>
      <c r="J16" t="s">
        <v>42</v>
      </c>
      <c r="K16" s="12">
        <v>21595.011775999999</v>
      </c>
      <c r="L16">
        <v>-8681.5992463439106</v>
      </c>
    </row>
    <row r="17" spans="1:28" x14ac:dyDescent="0.3">
      <c r="K17" s="12"/>
    </row>
    <row r="18" spans="1:28" x14ac:dyDescent="0.3">
      <c r="A18" t="s">
        <v>131</v>
      </c>
      <c r="K18" s="12"/>
      <c r="O18" s="2" t="s">
        <v>154</v>
      </c>
    </row>
    <row r="19" spans="1:28" x14ac:dyDescent="0.3">
      <c r="A19" t="s">
        <v>10</v>
      </c>
      <c r="B19">
        <v>26.52</v>
      </c>
      <c r="E19" s="5">
        <f>I19/K19*1000</f>
        <v>25.993424236807048</v>
      </c>
      <c r="F19" s="4">
        <f>(L19/I19-$L$19/$I$19)*2625.4995</f>
        <v>0</v>
      </c>
      <c r="H19" t="s">
        <v>46</v>
      </c>
      <c r="I19">
        <v>81</v>
      </c>
      <c r="J19" t="s">
        <v>37</v>
      </c>
      <c r="K19" s="12">
        <v>3116.1727390000001</v>
      </c>
      <c r="L19">
        <v>-2931.67688063163</v>
      </c>
      <c r="O19" t="s">
        <v>49</v>
      </c>
    </row>
    <row r="20" spans="1:28" x14ac:dyDescent="0.3">
      <c r="A20" t="s">
        <v>82</v>
      </c>
      <c r="B20" s="5">
        <v>12.76430852782743</v>
      </c>
      <c r="C20" s="5"/>
      <c r="D20" s="5"/>
      <c r="E20" s="5">
        <f>I20/K20*1000</f>
        <v>12.545554535520077</v>
      </c>
      <c r="F20" s="4">
        <f>(L20/I20-$L$19/$I$19)*2625.4995</f>
        <v>14.151577197150409</v>
      </c>
      <c r="H20" t="s">
        <v>40</v>
      </c>
      <c r="I20">
        <v>80</v>
      </c>
      <c r="J20" t="s">
        <v>44</v>
      </c>
      <c r="K20" s="12">
        <v>6376.7607699999999</v>
      </c>
      <c r="L20">
        <v>-2895.05213478522</v>
      </c>
      <c r="R20" t="s">
        <v>78</v>
      </c>
      <c r="S20" t="s">
        <v>85</v>
      </c>
      <c r="T20" t="s">
        <v>79</v>
      </c>
      <c r="U20" t="s">
        <v>80</v>
      </c>
      <c r="V20" t="s">
        <v>149</v>
      </c>
      <c r="W20" t="s">
        <v>72</v>
      </c>
      <c r="X20" t="s">
        <v>71</v>
      </c>
      <c r="Z20" t="s">
        <v>152</v>
      </c>
      <c r="AA20" t="s">
        <v>153</v>
      </c>
      <c r="AB20" t="s">
        <v>156</v>
      </c>
    </row>
    <row r="21" spans="1:28" x14ac:dyDescent="0.3">
      <c r="A21" t="s">
        <v>81</v>
      </c>
      <c r="B21" s="5">
        <v>11.069206022832105</v>
      </c>
      <c r="C21" s="5"/>
      <c r="D21" s="5"/>
      <c r="E21" s="5">
        <f>I21/K21*1000</f>
        <v>10.709244171455289</v>
      </c>
      <c r="F21" s="4">
        <f>(L21/I21-$L$19/$I$19)*2625.4995</f>
        <v>19.418533051449518</v>
      </c>
      <c r="H21" t="s">
        <v>40</v>
      </c>
      <c r="I21">
        <v>96</v>
      </c>
      <c r="J21" t="s">
        <v>44</v>
      </c>
      <c r="K21" s="12">
        <v>8964.2180590000007</v>
      </c>
      <c r="L21">
        <v>-3473.86997828833</v>
      </c>
      <c r="O21" t="s">
        <v>82</v>
      </c>
      <c r="P21" t="s">
        <v>148</v>
      </c>
      <c r="R21" s="5">
        <f>F14</f>
        <v>14.7319904064593</v>
      </c>
      <c r="S21" s="4">
        <f>F26</f>
        <v>15.113241489871687</v>
      </c>
      <c r="T21" s="4">
        <f>F38</f>
        <v>15.118118455770725</v>
      </c>
      <c r="U21" s="4">
        <f>F50</f>
        <v>16.586306297978961</v>
      </c>
      <c r="V21" s="4">
        <f>F62</f>
        <v>14.876133996478048</v>
      </c>
      <c r="W21" s="4">
        <f>F74</f>
        <v>16.675535979881044</v>
      </c>
      <c r="X21" s="4">
        <f>F86</f>
        <v>15.462323006045839</v>
      </c>
      <c r="Z21" s="5">
        <f t="shared" ref="Z21:Z26" si="10">MIN(R21:X21)</f>
        <v>14.7319904064593</v>
      </c>
      <c r="AA21" s="5">
        <f>MAX(R21:X21)</f>
        <v>16.675535979881044</v>
      </c>
      <c r="AB21" s="5">
        <f>AA21-Z21</f>
        <v>1.9435455734217442</v>
      </c>
    </row>
    <row r="22" spans="1:28" x14ac:dyDescent="0.3">
      <c r="A22" t="s">
        <v>83</v>
      </c>
      <c r="B22" s="5">
        <v>11.402781529530461</v>
      </c>
      <c r="C22" s="5"/>
      <c r="D22" s="5"/>
      <c r="E22" s="5">
        <f>I22/K22*1000</f>
        <v>11.14931642518512</v>
      </c>
      <c r="F22" s="4">
        <f>(L22/I22-$L$19/$I$19)*2625.4995</f>
        <v>13.183915840401927</v>
      </c>
      <c r="H22" t="s">
        <v>40</v>
      </c>
      <c r="I22">
        <v>240</v>
      </c>
      <c r="J22" t="s">
        <v>42</v>
      </c>
      <c r="K22" s="12">
        <v>21525.983373999999</v>
      </c>
      <c r="L22">
        <v>-8685.2448594193993</v>
      </c>
      <c r="O22" t="s">
        <v>81</v>
      </c>
      <c r="P22" t="s">
        <v>148</v>
      </c>
      <c r="R22" s="5">
        <f>F15</f>
        <v>19.804495400635069</v>
      </c>
      <c r="S22" s="4">
        <f>F27</f>
        <v>19.903598650822939</v>
      </c>
      <c r="T22" s="4">
        <f>F39</f>
        <v>20.903356387117356</v>
      </c>
      <c r="U22" s="4">
        <f>F51</f>
        <v>22.647266583997531</v>
      </c>
      <c r="V22" s="4">
        <f>F63</f>
        <v>20.561975605212993</v>
      </c>
      <c r="W22" s="4">
        <f>F75</f>
        <v>21.415278207288008</v>
      </c>
      <c r="X22" s="4">
        <f>F87</f>
        <v>21.141925324159775</v>
      </c>
      <c r="Z22" s="5">
        <f t="shared" si="10"/>
        <v>19.804495400635069</v>
      </c>
      <c r="AA22" s="5">
        <f t="shared" ref="AA22:AA26" si="11">MAX(R22:X22)</f>
        <v>22.647266583997531</v>
      </c>
      <c r="AB22" s="5">
        <f t="shared" ref="AB22:AB26" si="12">AA22-Z22</f>
        <v>2.842771183362462</v>
      </c>
    </row>
    <row r="23" spans="1:28" x14ac:dyDescent="0.3">
      <c r="K23" s="12"/>
      <c r="O23" t="s">
        <v>83</v>
      </c>
      <c r="P23" t="s">
        <v>148</v>
      </c>
      <c r="R23" s="5">
        <f>F16</f>
        <v>13.821503486901314</v>
      </c>
      <c r="S23" s="4">
        <f>F28</f>
        <v>14.282797548160937</v>
      </c>
      <c r="T23" s="4">
        <f>F40</f>
        <v>14.055996287702607</v>
      </c>
      <c r="U23" s="4">
        <f>F52</f>
        <v>15.464463862701864</v>
      </c>
      <c r="V23" s="4">
        <f>F64</f>
        <v>13.808925345833218</v>
      </c>
      <c r="W23" s="4">
        <f>F76</f>
        <v>15.781822446995942</v>
      </c>
      <c r="X23" s="4">
        <f>F88</f>
        <v>14.324751085413824</v>
      </c>
      <c r="Z23" s="5">
        <f t="shared" si="10"/>
        <v>13.808925345833218</v>
      </c>
      <c r="AA23" s="5">
        <f t="shared" si="11"/>
        <v>15.781822446995942</v>
      </c>
      <c r="AB23" s="5">
        <f t="shared" si="12"/>
        <v>1.9728971011627241</v>
      </c>
    </row>
    <row r="24" spans="1:28" x14ac:dyDescent="0.3">
      <c r="A24" t="s">
        <v>143</v>
      </c>
      <c r="K24" s="12"/>
      <c r="O24" t="s">
        <v>82</v>
      </c>
      <c r="P24" t="s">
        <v>151</v>
      </c>
      <c r="R24" s="5">
        <f>F20</f>
        <v>14.151577197150409</v>
      </c>
      <c r="S24" s="4">
        <f>F32</f>
        <v>14.149599175857041</v>
      </c>
      <c r="T24" s="4">
        <f>F44</f>
        <v>14.323859902542262</v>
      </c>
      <c r="U24" s="4">
        <f>F56</f>
        <v>15.926204230576023</v>
      </c>
      <c r="V24" s="4">
        <f>F68</f>
        <v>14.346764388484463</v>
      </c>
      <c r="W24" s="4">
        <f>F80</f>
        <v>15.689400575334988</v>
      </c>
      <c r="X24" s="4">
        <f>F92</f>
        <v>14.213750671616882</v>
      </c>
      <c r="Z24" s="5">
        <f t="shared" si="10"/>
        <v>14.149599175857041</v>
      </c>
      <c r="AA24" s="5">
        <f t="shared" si="11"/>
        <v>15.926204230576023</v>
      </c>
      <c r="AB24" s="5">
        <f t="shared" si="12"/>
        <v>1.7766050547189813</v>
      </c>
    </row>
    <row r="25" spans="1:28" x14ac:dyDescent="0.3">
      <c r="A25" t="s">
        <v>10</v>
      </c>
      <c r="B25">
        <v>26.52</v>
      </c>
      <c r="E25" s="5">
        <f t="shared" ref="E25" si="13">I25/K25*1000</f>
        <v>26.389099773180639</v>
      </c>
      <c r="F25" s="4">
        <f>(L25/I25-$L$25/$I$25)*2625.4995</f>
        <v>0</v>
      </c>
      <c r="H25" t="s">
        <v>46</v>
      </c>
      <c r="I25">
        <v>81</v>
      </c>
      <c r="J25" t="s">
        <v>37</v>
      </c>
      <c r="K25" s="12">
        <v>3069.4491549999998</v>
      </c>
      <c r="L25">
        <v>-2933.85892520375</v>
      </c>
      <c r="O25" t="s">
        <v>81</v>
      </c>
      <c r="P25" t="s">
        <v>151</v>
      </c>
      <c r="R25" s="5">
        <f t="shared" ref="R25:R26" si="14">F21</f>
        <v>19.418533051449518</v>
      </c>
      <c r="S25" s="4">
        <f t="shared" ref="S25:S26" si="15">F33</f>
        <v>19.143686523281083</v>
      </c>
      <c r="T25" s="4">
        <f t="shared" ref="T25:T26" si="16">F45</f>
        <v>20.318730729614252</v>
      </c>
      <c r="U25" s="4">
        <f t="shared" ref="U25:U26" si="17">F57</f>
        <v>22.177519017520343</v>
      </c>
      <c r="V25" s="4">
        <f t="shared" ref="V25:V26" si="18">F69</f>
        <v>20.240623730515299</v>
      </c>
      <c r="W25" s="4">
        <f t="shared" ref="W25:W26" si="19">F81</f>
        <v>20.63970569093982</v>
      </c>
      <c r="X25" s="4">
        <f t="shared" ref="X25:X26" si="20">F93</f>
        <v>20.172721696054918</v>
      </c>
      <c r="Z25" s="5">
        <f t="shared" si="10"/>
        <v>19.143686523281083</v>
      </c>
      <c r="AA25" s="5">
        <f t="shared" si="11"/>
        <v>22.177519017520343</v>
      </c>
      <c r="AB25" s="5">
        <f t="shared" si="12"/>
        <v>3.0338324942392596</v>
      </c>
    </row>
    <row r="26" spans="1:28" x14ac:dyDescent="0.3">
      <c r="A26" t="s">
        <v>82</v>
      </c>
      <c r="B26" s="5">
        <v>12.76430852782743</v>
      </c>
      <c r="E26" s="5">
        <f>I26/K26*1000</f>
        <v>12.532822879562007</v>
      </c>
      <c r="F26" s="4">
        <f t="shared" ref="F26:F28" si="21">(L26/I26-$L$25/$I$25)*2625.4995</f>
        <v>15.113241489871687</v>
      </c>
      <c r="H26" t="s">
        <v>40</v>
      </c>
      <c r="I26">
        <v>80</v>
      </c>
      <c r="J26" t="s">
        <v>44</v>
      </c>
      <c r="K26" s="12">
        <v>6383.2386980000001</v>
      </c>
      <c r="L26">
        <v>-2897.17793824711</v>
      </c>
      <c r="O26" t="s">
        <v>83</v>
      </c>
      <c r="P26" t="s">
        <v>151</v>
      </c>
      <c r="R26" s="5">
        <f t="shared" si="14"/>
        <v>13.183915840401927</v>
      </c>
      <c r="S26" s="4">
        <f t="shared" si="15"/>
        <v>13.272330720668899</v>
      </c>
      <c r="T26" s="4">
        <f t="shared" si="16"/>
        <v>13.195105308362466</v>
      </c>
      <c r="U26" s="4">
        <f t="shared" si="17"/>
        <v>14.765524278455308</v>
      </c>
      <c r="V26" s="4">
        <f t="shared" si="18"/>
        <v>13.233811734888995</v>
      </c>
      <c r="W26" s="4">
        <f t="shared" si="19"/>
        <v>14.759562251555097</v>
      </c>
      <c r="X26" s="4">
        <f t="shared" si="20"/>
        <v>13.062578969235934</v>
      </c>
      <c r="Z26" s="5">
        <f t="shared" si="10"/>
        <v>13.062578969235934</v>
      </c>
      <c r="AA26" s="5">
        <f t="shared" si="11"/>
        <v>14.765524278455308</v>
      </c>
      <c r="AB26" s="5">
        <f t="shared" si="12"/>
        <v>1.7029453092193734</v>
      </c>
    </row>
    <row r="27" spans="1:28" x14ac:dyDescent="0.3">
      <c r="A27" t="s">
        <v>81</v>
      </c>
      <c r="B27" s="5">
        <v>11.069206022832105</v>
      </c>
      <c r="E27" s="5">
        <f>I27/K27*1000</f>
        <v>10.701102772584433</v>
      </c>
      <c r="F27" s="4">
        <f t="shared" si="21"/>
        <v>19.903598650822939</v>
      </c>
      <c r="H27" t="s">
        <v>40</v>
      </c>
      <c r="I27">
        <v>96</v>
      </c>
      <c r="J27" t="s">
        <v>44</v>
      </c>
      <c r="K27" s="12">
        <v>8971.0380359999999</v>
      </c>
      <c r="L27">
        <v>-3476.43836902164</v>
      </c>
    </row>
    <row r="28" spans="1:28" x14ac:dyDescent="0.3">
      <c r="A28" t="s">
        <v>83</v>
      </c>
      <c r="B28" s="5">
        <v>11.402781529530461</v>
      </c>
      <c r="E28" s="5">
        <f>I28/K28*1000</f>
        <v>11.133413057990934</v>
      </c>
      <c r="F28" s="4">
        <f t="shared" si="21"/>
        <v>14.282797548160937</v>
      </c>
      <c r="H28" t="s">
        <v>40</v>
      </c>
      <c r="I28">
        <v>240</v>
      </c>
      <c r="J28" t="s">
        <v>42</v>
      </c>
      <c r="K28" s="12">
        <v>21556.731862000001</v>
      </c>
      <c r="L28">
        <v>-8691.6097265996304</v>
      </c>
    </row>
    <row r="29" spans="1:28" x14ac:dyDescent="0.3">
      <c r="K29" s="12"/>
    </row>
    <row r="30" spans="1:28" x14ac:dyDescent="0.3">
      <c r="A30" t="s">
        <v>144</v>
      </c>
      <c r="K30" s="12"/>
    </row>
    <row r="31" spans="1:28" x14ac:dyDescent="0.3">
      <c r="A31" t="s">
        <v>10</v>
      </c>
      <c r="B31">
        <v>26.52</v>
      </c>
      <c r="E31" s="5">
        <f t="shared" ref="E31" si="22">I31/K31*1000</f>
        <v>26.197887269375894</v>
      </c>
      <c r="F31" s="4">
        <f>(L31/I31-$L$31/$I$31)*2625.4995</f>
        <v>0</v>
      </c>
      <c r="H31" t="s">
        <v>46</v>
      </c>
      <c r="I31">
        <v>81</v>
      </c>
      <c r="J31" t="s">
        <v>37</v>
      </c>
      <c r="K31" s="12">
        <v>3091.8523759999998</v>
      </c>
      <c r="L31">
        <v>-2935.0674007968801</v>
      </c>
    </row>
    <row r="32" spans="1:28" x14ac:dyDescent="0.3">
      <c r="A32" t="s">
        <v>82</v>
      </c>
      <c r="B32" s="5">
        <v>12.76430852782743</v>
      </c>
      <c r="E32" s="5">
        <f>I32/K32*1000</f>
        <v>12.577098954875323</v>
      </c>
      <c r="F32" s="4">
        <f t="shared" ref="F32:F34" si="23">(L32/I32-$L$31/$I$31)*2625.4995</f>
        <v>14.149599175857041</v>
      </c>
      <c r="H32" t="s">
        <v>40</v>
      </c>
      <c r="I32">
        <v>80</v>
      </c>
      <c r="J32" t="s">
        <v>44</v>
      </c>
      <c r="K32" s="12">
        <v>6360.7673189999996</v>
      </c>
      <c r="L32">
        <v>-2898.4008569479101</v>
      </c>
    </row>
    <row r="33" spans="1:20" x14ac:dyDescent="0.3">
      <c r="A33" t="s">
        <v>81</v>
      </c>
      <c r="B33" s="5">
        <v>11.069206022832105</v>
      </c>
      <c r="E33" s="5">
        <f>I33/K33*1000</f>
        <v>10.723205960368571</v>
      </c>
      <c r="F33" s="4">
        <f t="shared" si="23"/>
        <v>19.143686523281083</v>
      </c>
      <c r="H33" t="s">
        <v>40</v>
      </c>
      <c r="I33">
        <v>96</v>
      </c>
      <c r="J33" t="s">
        <v>44</v>
      </c>
      <c r="K33" s="12">
        <v>8952.5465010000007</v>
      </c>
      <c r="L33">
        <v>-3477.8984221761302</v>
      </c>
    </row>
    <row r="34" spans="1:20" x14ac:dyDescent="0.3">
      <c r="A34" t="s">
        <v>83</v>
      </c>
      <c r="B34" s="5">
        <v>11.402781529530461</v>
      </c>
      <c r="E34" s="5">
        <f>I34/K34*1000</f>
        <v>11.169190154266435</v>
      </c>
      <c r="F34" s="4">
        <f t="shared" si="23"/>
        <v>13.272330720668899</v>
      </c>
      <c r="H34" t="s">
        <v>40</v>
      </c>
      <c r="I34">
        <v>240</v>
      </c>
      <c r="J34" t="s">
        <v>42</v>
      </c>
      <c r="K34" s="12">
        <v>21487.681442000001</v>
      </c>
      <c r="L34">
        <v>-8695.2827629859294</v>
      </c>
    </row>
    <row r="35" spans="1:20" x14ac:dyDescent="0.3">
      <c r="K35" s="12"/>
    </row>
    <row r="36" spans="1:20" x14ac:dyDescent="0.3">
      <c r="A36" t="s">
        <v>132</v>
      </c>
      <c r="K36" s="12"/>
    </row>
    <row r="37" spans="1:20" x14ac:dyDescent="0.3">
      <c r="A37" s="3" t="s">
        <v>10</v>
      </c>
      <c r="B37">
        <v>26.52</v>
      </c>
      <c r="E37" s="5">
        <f t="shared" ref="E37" si="24">I37/K37*1000</f>
        <v>26.46375990202468</v>
      </c>
      <c r="F37" s="4">
        <f>(L37/I37-$L$37/$I$37)*2625.4995</f>
        <v>0</v>
      </c>
      <c r="H37" t="s">
        <v>46</v>
      </c>
      <c r="I37">
        <v>81</v>
      </c>
      <c r="J37" t="s">
        <v>37</v>
      </c>
      <c r="K37" s="12">
        <v>3060.7895589999998</v>
      </c>
      <c r="L37">
        <v>-2957.0564140400502</v>
      </c>
      <c r="O37" s="2" t="s">
        <v>124</v>
      </c>
    </row>
    <row r="38" spans="1:20" x14ac:dyDescent="0.3">
      <c r="A38" t="s">
        <v>82</v>
      </c>
      <c r="B38" s="5">
        <v>12.76430852782743</v>
      </c>
      <c r="E38" s="5">
        <f>I38/K38*1000</f>
        <v>12.840118753822093</v>
      </c>
      <c r="F38" s="4">
        <f>(L38/I38-$L$37/$I$37)*2625.4995</f>
        <v>15.118118455770725</v>
      </c>
      <c r="H38" t="s">
        <v>40</v>
      </c>
      <c r="I38">
        <v>80</v>
      </c>
      <c r="J38" t="s">
        <v>44</v>
      </c>
      <c r="K38" s="12">
        <v>6230.4719709999999</v>
      </c>
      <c r="L38">
        <v>-2920.0888897292798</v>
      </c>
      <c r="O38" t="s">
        <v>145</v>
      </c>
    </row>
    <row r="39" spans="1:20" x14ac:dyDescent="0.3">
      <c r="A39" s="3" t="s">
        <v>81</v>
      </c>
      <c r="B39" s="5">
        <v>11.069206022832105</v>
      </c>
      <c r="E39" s="5">
        <f>I39/K39*1000</f>
        <v>10.926862478670042</v>
      </c>
      <c r="F39" s="4">
        <f>(L39/I39-$L$37/$I$37)*2625.4995</f>
        <v>20.903356387117356</v>
      </c>
      <c r="H39" t="s">
        <v>40</v>
      </c>
      <c r="I39">
        <v>96</v>
      </c>
      <c r="J39" t="s">
        <v>44</v>
      </c>
      <c r="K39" s="12">
        <v>8785.6875830000008</v>
      </c>
      <c r="L39">
        <v>-3503.8951335112902</v>
      </c>
    </row>
    <row r="40" spans="1:20" x14ac:dyDescent="0.3">
      <c r="A40" t="s">
        <v>83</v>
      </c>
      <c r="B40" s="5">
        <v>11.402781529530461</v>
      </c>
      <c r="E40" s="5">
        <f t="shared" ref="E40" si="25">I40/K40*1000</f>
        <v>11.422234867086763</v>
      </c>
      <c r="F40" s="4">
        <f t="shared" ref="F40" si="26">(L40/I40-$L$37/$I$37)*2625.4995</f>
        <v>14.055996287702607</v>
      </c>
      <c r="H40" t="s">
        <v>40</v>
      </c>
      <c r="I40">
        <v>240</v>
      </c>
      <c r="J40" t="s">
        <v>42</v>
      </c>
      <c r="K40" s="12">
        <v>21011.649891000001</v>
      </c>
      <c r="L40">
        <v>-8760.3637590255403</v>
      </c>
      <c r="O40" t="s">
        <v>122</v>
      </c>
      <c r="P40" t="s">
        <v>125</v>
      </c>
      <c r="Q40" t="s">
        <v>123</v>
      </c>
      <c r="R40" t="s">
        <v>126</v>
      </c>
      <c r="S40" t="s">
        <v>127</v>
      </c>
      <c r="T40" t="s">
        <v>128</v>
      </c>
    </row>
    <row r="41" spans="1:20" ht="16.2" x14ac:dyDescent="0.3">
      <c r="K41" s="12"/>
      <c r="O41" t="s">
        <v>13</v>
      </c>
      <c r="P41" t="s">
        <v>13</v>
      </c>
      <c r="Q41" t="s">
        <v>13</v>
      </c>
      <c r="R41" t="s">
        <v>147</v>
      </c>
      <c r="S41" t="s">
        <v>146</v>
      </c>
      <c r="T41" t="s">
        <v>5</v>
      </c>
    </row>
    <row r="42" spans="1:20" x14ac:dyDescent="0.3">
      <c r="A42" t="s">
        <v>133</v>
      </c>
      <c r="K42" s="12"/>
      <c r="O42" s="10">
        <v>21.5046</v>
      </c>
      <c r="P42" s="11">
        <v>21.275700000000001</v>
      </c>
      <c r="Q42" s="11">
        <v>14.463800000000001</v>
      </c>
      <c r="R42" s="10">
        <v>108.72</v>
      </c>
      <c r="S42">
        <f>O42*P42*Q42*SIN(R42/180*PI())</f>
        <v>6267.4762072377243</v>
      </c>
      <c r="T42">
        <f>I14/S42*1000</f>
        <v>12.76430852782743</v>
      </c>
    </row>
    <row r="43" spans="1:20" x14ac:dyDescent="0.3">
      <c r="A43" s="3" t="s">
        <v>10</v>
      </c>
      <c r="B43">
        <v>26.52</v>
      </c>
      <c r="E43" s="5">
        <f t="shared" ref="E43" si="27">I43/K43*1000</f>
        <v>26.366034209153376</v>
      </c>
      <c r="F43" s="4">
        <f>(L43/I43-$L$43/$I$43)*2625.4995</f>
        <v>0</v>
      </c>
      <c r="H43" t="s">
        <v>46</v>
      </c>
      <c r="I43">
        <v>81</v>
      </c>
      <c r="J43" t="s">
        <v>37</v>
      </c>
      <c r="K43" s="12">
        <v>3072.1343740000002</v>
      </c>
      <c r="L43">
        <v>-2958.3361659228299</v>
      </c>
      <c r="O43">
        <v>25.277999999999999</v>
      </c>
      <c r="P43">
        <v>24.664999999999999</v>
      </c>
      <c r="Q43">
        <v>14.417400000000001</v>
      </c>
      <c r="R43">
        <v>105.244</v>
      </c>
      <c r="S43">
        <f>O43*P43*Q43*SIN(R43/180*PI())</f>
        <v>8672.7087563447458</v>
      </c>
      <c r="T43">
        <f>I15/S43*1000</f>
        <v>11.069206022832105</v>
      </c>
    </row>
    <row r="44" spans="1:20" x14ac:dyDescent="0.3">
      <c r="A44" t="s">
        <v>82</v>
      </c>
      <c r="B44" s="5">
        <v>12.76430852782743</v>
      </c>
      <c r="C44" s="5"/>
      <c r="D44" s="5"/>
      <c r="E44" s="5">
        <f>I44/K44*1000</f>
        <v>12.913347062937367</v>
      </c>
      <c r="F44" s="4">
        <f>(L44/I44-$L$43/$I$43)*2625.4995</f>
        <v>14.323859902542262</v>
      </c>
      <c r="H44" t="s">
        <v>40</v>
      </c>
      <c r="I44">
        <v>80</v>
      </c>
      <c r="J44" t="s">
        <v>44</v>
      </c>
      <c r="K44" s="12">
        <v>6195.1405480000003</v>
      </c>
      <c r="L44">
        <v>-2921.3770435758802</v>
      </c>
      <c r="O44">
        <v>18.829999999999998</v>
      </c>
      <c r="P44">
        <v>54.9</v>
      </c>
      <c r="Q44">
        <v>20.36</v>
      </c>
      <c r="S44">
        <f>O44*P44*Q44</f>
        <v>21047.496119999996</v>
      </c>
      <c r="T44">
        <f>I16/S44*1000</f>
        <v>11.402781529530461</v>
      </c>
    </row>
    <row r="45" spans="1:20" x14ac:dyDescent="0.3">
      <c r="A45" t="s">
        <v>81</v>
      </c>
      <c r="B45" s="5">
        <v>11.069206022832105</v>
      </c>
      <c r="C45" s="5"/>
      <c r="D45" s="5"/>
      <c r="E45" s="5">
        <f>I45/K45*1000</f>
        <v>10.995630373599782</v>
      </c>
      <c r="F45" s="4">
        <f>(L45/I45-$L$43/$I$43)*2625.4995</f>
        <v>20.318730729614252</v>
      </c>
      <c r="H45" t="s">
        <v>40</v>
      </c>
      <c r="I45">
        <v>96</v>
      </c>
      <c r="J45" t="s">
        <v>44</v>
      </c>
      <c r="K45" s="12">
        <v>8730.7409160000007</v>
      </c>
      <c r="L45">
        <v>-3505.4332530113002</v>
      </c>
    </row>
    <row r="46" spans="1:20" x14ac:dyDescent="0.3">
      <c r="A46" t="s">
        <v>83</v>
      </c>
      <c r="B46" s="5">
        <v>11.402781529530461</v>
      </c>
      <c r="C46" s="5"/>
      <c r="D46" s="5"/>
      <c r="E46" s="5">
        <f>I46/K46*1000</f>
        <v>11.495216864211171</v>
      </c>
      <c r="F46" s="4">
        <f t="shared" ref="F46" si="28">(L46/I46-$L$43/$I$43)*2625.4995</f>
        <v>13.195105308362466</v>
      </c>
      <c r="H46" t="s">
        <v>40</v>
      </c>
      <c r="I46">
        <v>240</v>
      </c>
      <c r="J46" t="s">
        <v>42</v>
      </c>
      <c r="K46" s="12">
        <v>20878.249</v>
      </c>
      <c r="L46">
        <v>-8764.2343115138501</v>
      </c>
    </row>
    <row r="47" spans="1:20" x14ac:dyDescent="0.3">
      <c r="K47" s="12"/>
    </row>
    <row r="48" spans="1:20" x14ac:dyDescent="0.3">
      <c r="A48" t="s">
        <v>134</v>
      </c>
      <c r="K48" s="12"/>
    </row>
    <row r="49" spans="1:12" x14ac:dyDescent="0.3">
      <c r="A49" s="3" t="s">
        <v>10</v>
      </c>
      <c r="B49">
        <v>26.52</v>
      </c>
      <c r="E49" s="5">
        <f t="shared" ref="E49" si="29">I49/K49*1000</f>
        <v>25.992171818883634</v>
      </c>
      <c r="F49" s="4">
        <f>(L49/I49-$L$49/$I$49)*2625.4995</f>
        <v>0</v>
      </c>
      <c r="H49" t="s">
        <v>46</v>
      </c>
      <c r="I49">
        <v>81</v>
      </c>
      <c r="J49" t="s">
        <v>37</v>
      </c>
      <c r="K49" s="12">
        <v>3116.3228899999999</v>
      </c>
      <c r="L49">
        <v>-2946.2635851199102</v>
      </c>
    </row>
    <row r="50" spans="1:12" x14ac:dyDescent="0.3">
      <c r="A50" t="s">
        <v>82</v>
      </c>
      <c r="B50" s="5">
        <v>12.76430852782743</v>
      </c>
      <c r="E50" s="5">
        <f>I50/K50*1000</f>
        <v>12.638261628421118</v>
      </c>
      <c r="F50" s="4">
        <f>(L50/I50-$L$49/$I$49)*2625.4995</f>
        <v>16.586306297978961</v>
      </c>
      <c r="H50" t="s">
        <v>40</v>
      </c>
      <c r="I50">
        <v>80</v>
      </c>
      <c r="J50" t="s">
        <v>44</v>
      </c>
      <c r="K50" s="12">
        <v>6329.9844830000002</v>
      </c>
      <c r="L50">
        <v>-2909.3845693509602</v>
      </c>
    </row>
    <row r="51" spans="1:12" x14ac:dyDescent="0.3">
      <c r="A51" s="3" t="s">
        <v>81</v>
      </c>
      <c r="B51" s="5">
        <v>11.069206022832105</v>
      </c>
      <c r="E51" s="5">
        <f>I51/K51*1000</f>
        <v>10.777195284767176</v>
      </c>
      <c r="F51" s="4">
        <f>(L51/I51-$L$49/$I$49)*2625.4995</f>
        <v>22.647266583997531</v>
      </c>
      <c r="H51" t="s">
        <v>40</v>
      </c>
      <c r="I51">
        <v>96</v>
      </c>
      <c r="J51" t="s">
        <v>44</v>
      </c>
      <c r="K51" s="12">
        <v>8907.6979179999998</v>
      </c>
      <c r="L51">
        <v>-3491.0398674152998</v>
      </c>
    </row>
    <row r="52" spans="1:12" x14ac:dyDescent="0.3">
      <c r="A52" t="s">
        <v>83</v>
      </c>
      <c r="B52" s="5">
        <v>11.402781529530461</v>
      </c>
      <c r="E52" s="5">
        <f t="shared" ref="E52" si="30">I52/K52*1000</f>
        <v>11.23213191454672</v>
      </c>
      <c r="F52" s="4">
        <f t="shared" ref="F52" si="31">(L52/I52-$L$49/$I$49)*2625.4995</f>
        <v>15.464463862701864</v>
      </c>
      <c r="H52" t="s">
        <v>40</v>
      </c>
      <c r="I52">
        <v>240</v>
      </c>
      <c r="J52" t="s">
        <v>42</v>
      </c>
      <c r="K52" s="12">
        <v>21367.270419</v>
      </c>
      <c r="L52">
        <v>-8728.2562569905094</v>
      </c>
    </row>
    <row r="53" spans="1:12" x14ac:dyDescent="0.3">
      <c r="K53" s="12"/>
    </row>
    <row r="54" spans="1:12" x14ac:dyDescent="0.3">
      <c r="A54" t="s">
        <v>135</v>
      </c>
      <c r="K54" s="12"/>
    </row>
    <row r="55" spans="1:12" x14ac:dyDescent="0.3">
      <c r="A55" s="3" t="s">
        <v>10</v>
      </c>
      <c r="B55">
        <v>26.52</v>
      </c>
      <c r="E55" s="5">
        <f t="shared" ref="E55" si="32">I55/K55*1000</f>
        <v>25.729839279607191</v>
      </c>
      <c r="F55" s="4">
        <f>(L55/I55-$L$55/$I$55)*2625.4995</f>
        <v>0</v>
      </c>
      <c r="H55" t="s">
        <v>46</v>
      </c>
      <c r="I55">
        <v>81</v>
      </c>
      <c r="J55" t="s">
        <v>37</v>
      </c>
      <c r="K55" s="12">
        <v>3148.09584</v>
      </c>
      <c r="L55">
        <v>-2947.5500939931699</v>
      </c>
    </row>
    <row r="56" spans="1:12" x14ac:dyDescent="0.3">
      <c r="A56" t="s">
        <v>82</v>
      </c>
      <c r="B56" s="5">
        <v>12.76430852782743</v>
      </c>
      <c r="C56" s="5"/>
      <c r="D56" s="5"/>
      <c r="E56" s="5">
        <f>I56/K56*1000</f>
        <v>12.688346589977751</v>
      </c>
      <c r="F56" s="4">
        <f>(L56/I56-$L$55/$I$55)*2625.4995</f>
        <v>15.926204230576023</v>
      </c>
      <c r="H56" t="s">
        <v>40</v>
      </c>
      <c r="I56">
        <v>80</v>
      </c>
      <c r="J56" t="s">
        <v>44</v>
      </c>
      <c r="K56" s="12">
        <v>6304.9980100000002</v>
      </c>
      <c r="L56">
        <v>-2910.6753089676399</v>
      </c>
    </row>
    <row r="57" spans="1:12" x14ac:dyDescent="0.3">
      <c r="A57" t="s">
        <v>81</v>
      </c>
      <c r="B57" s="5">
        <v>11.069206022832105</v>
      </c>
      <c r="C57" s="5"/>
      <c r="D57" s="5"/>
      <c r="E57" s="5">
        <f>I57/K57*1000</f>
        <v>10.815304776995404</v>
      </c>
      <c r="F57" s="4">
        <f>(L57/I57-$L$55/$I$55)*2625.4995</f>
        <v>22.177519017520343</v>
      </c>
      <c r="H57" t="s">
        <v>40</v>
      </c>
      <c r="I57">
        <v>96</v>
      </c>
      <c r="J57" t="s">
        <v>44</v>
      </c>
      <c r="K57" s="12">
        <v>8876.3101900000001</v>
      </c>
      <c r="L57">
        <v>-3492.5817947437099</v>
      </c>
    </row>
    <row r="58" spans="1:12" x14ac:dyDescent="0.3">
      <c r="A58" t="s">
        <v>83</v>
      </c>
      <c r="B58" s="5">
        <v>11.402781529530461</v>
      </c>
      <c r="C58" s="5"/>
      <c r="D58" s="5"/>
      <c r="E58" s="5">
        <f>I58/K58*1000</f>
        <v>11.276830816787381</v>
      </c>
      <c r="F58" s="4">
        <f t="shared" ref="F58" si="33">(L58/I58-$L$55/$I$55)*2625.4995</f>
        <v>14.765524278455308</v>
      </c>
      <c r="H58" t="s">
        <v>40</v>
      </c>
      <c r="I58">
        <v>240</v>
      </c>
      <c r="J58" t="s">
        <v>42</v>
      </c>
      <c r="K58" s="12">
        <v>21282.575210999999</v>
      </c>
      <c r="L58" s="5">
        <v>-8732.1320260236807</v>
      </c>
    </row>
    <row r="59" spans="1:12" x14ac:dyDescent="0.3">
      <c r="K59" s="12"/>
    </row>
    <row r="60" spans="1:12" x14ac:dyDescent="0.3">
      <c r="A60" t="s">
        <v>136</v>
      </c>
      <c r="K60" s="12"/>
    </row>
    <row r="61" spans="1:12" x14ac:dyDescent="0.3">
      <c r="A61" s="3" t="s">
        <v>10</v>
      </c>
      <c r="B61">
        <v>26.52</v>
      </c>
      <c r="E61" s="5">
        <f t="shared" ref="E61" si="34">I61/K61*1000</f>
        <v>26.229351837720955</v>
      </c>
      <c r="F61" s="4">
        <f>(L61/I61-$L$61/$I$61)*2625.4995</f>
        <v>0</v>
      </c>
      <c r="H61" t="s">
        <v>46</v>
      </c>
      <c r="I61">
        <v>81</v>
      </c>
      <c r="J61" t="s">
        <v>37</v>
      </c>
      <c r="K61" s="12">
        <v>3088.1434089999998</v>
      </c>
      <c r="L61">
        <v>-2951.7724887057998</v>
      </c>
    </row>
    <row r="62" spans="1:12" x14ac:dyDescent="0.3">
      <c r="A62" t="s">
        <v>82</v>
      </c>
      <c r="B62" s="5">
        <v>12.76430852782743</v>
      </c>
      <c r="E62" s="5">
        <f>I62/K62*1000</f>
        <v>12.748590184127021</v>
      </c>
      <c r="F62" s="4">
        <f>(L62/I62-$L$61/$I$61)*2625.4995</f>
        <v>14.876133996478048</v>
      </c>
      <c r="H62" t="s">
        <v>40</v>
      </c>
      <c r="I62">
        <v>80</v>
      </c>
      <c r="J62" t="s">
        <v>44</v>
      </c>
      <c r="K62" s="12">
        <v>6275.2036770000004</v>
      </c>
      <c r="L62">
        <v>-2914.8775714025601</v>
      </c>
    </row>
    <row r="63" spans="1:12" x14ac:dyDescent="0.3">
      <c r="A63" s="3" t="s">
        <v>81</v>
      </c>
      <c r="B63" s="5">
        <v>11.069206022832105</v>
      </c>
      <c r="E63" s="5">
        <f>I63/K63*1000</f>
        <v>10.861874433501272</v>
      </c>
      <c r="F63" s="4">
        <f>(L63/I63-$L$61/$I$61)*2625.4995</f>
        <v>20.561975605212993</v>
      </c>
      <c r="H63" t="s">
        <v>40</v>
      </c>
      <c r="I63">
        <v>96</v>
      </c>
      <c r="J63" t="s">
        <v>44</v>
      </c>
      <c r="K63" s="12">
        <v>8838.2535250000001</v>
      </c>
      <c r="L63">
        <v>-3497.64518589317</v>
      </c>
    </row>
    <row r="64" spans="1:12" x14ac:dyDescent="0.3">
      <c r="A64" t="s">
        <v>83</v>
      </c>
      <c r="B64" s="5">
        <v>11.402781529530461</v>
      </c>
      <c r="E64" s="5">
        <f t="shared" ref="E64" si="35">I64/K64*1000</f>
        <v>11.314024914551942</v>
      </c>
      <c r="F64" s="4">
        <f t="shared" ref="F64" si="36">(L64/I64-$L$61/$I$61)*2625.4995</f>
        <v>13.808925345833218</v>
      </c>
      <c r="H64" t="s">
        <v>40</v>
      </c>
      <c r="I64">
        <v>240</v>
      </c>
      <c r="J64" t="s">
        <v>42</v>
      </c>
      <c r="K64" s="12">
        <v>21212.610173000001</v>
      </c>
      <c r="L64">
        <v>-8744.7302690067409</v>
      </c>
    </row>
    <row r="65" spans="1:12" x14ac:dyDescent="0.3">
      <c r="K65" s="12"/>
    </row>
    <row r="66" spans="1:12" x14ac:dyDescent="0.3">
      <c r="A66" t="s">
        <v>137</v>
      </c>
      <c r="K66" s="12"/>
    </row>
    <row r="67" spans="1:12" x14ac:dyDescent="0.3">
      <c r="A67" s="3" t="s">
        <v>10</v>
      </c>
      <c r="B67">
        <v>26.52</v>
      </c>
      <c r="E67" s="5">
        <f t="shared" ref="E67" si="37">I67/K67*1000</f>
        <v>25.951608993317741</v>
      </c>
      <c r="F67" s="4">
        <f>(L67/I67-$L$67/$I$67)*2625.4995</f>
        <v>0</v>
      </c>
      <c r="H67" t="s">
        <v>46</v>
      </c>
      <c r="I67">
        <v>81</v>
      </c>
      <c r="J67" t="s">
        <v>37</v>
      </c>
      <c r="K67" s="12">
        <v>3121.1937579999999</v>
      </c>
      <c r="L67">
        <v>-2953.0601864016398</v>
      </c>
    </row>
    <row r="68" spans="1:12" x14ac:dyDescent="0.3">
      <c r="A68" t="s">
        <v>82</v>
      </c>
      <c r="B68" s="5">
        <v>12.76430852782743</v>
      </c>
      <c r="E68" s="5">
        <f>I68/K68*1000</f>
        <v>12.790289681652864</v>
      </c>
      <c r="F68" s="4">
        <f>(L68/I68-$L$67/$I$67)*2625.4995</f>
        <v>14.346764388484463</v>
      </c>
      <c r="H68" t="s">
        <v>40</v>
      </c>
      <c r="I68">
        <v>80</v>
      </c>
      <c r="J68" t="s">
        <v>44</v>
      </c>
      <c r="K68" s="12">
        <v>6254.7449660000002</v>
      </c>
      <c r="L68">
        <v>-2916.1655016956602</v>
      </c>
    </row>
    <row r="69" spans="1:12" x14ac:dyDescent="0.3">
      <c r="A69" s="3" t="s">
        <v>81</v>
      </c>
      <c r="B69" s="5">
        <v>11.069206022832105</v>
      </c>
      <c r="E69" s="5">
        <f>I69/K69*1000</f>
        <v>10.884259123718845</v>
      </c>
      <c r="F69" s="4">
        <f>(L69/I69-$L$67/$I$67)*2625.4995</f>
        <v>20.240623730515299</v>
      </c>
      <c r="H69" t="s">
        <v>40</v>
      </c>
      <c r="I69">
        <v>96</v>
      </c>
      <c r="J69" t="s">
        <v>44</v>
      </c>
      <c r="K69" s="12">
        <v>8820.0766729999996</v>
      </c>
      <c r="L69">
        <v>-3499.1830961865398</v>
      </c>
    </row>
    <row r="70" spans="1:12" x14ac:dyDescent="0.3">
      <c r="A70" t="s">
        <v>83</v>
      </c>
      <c r="B70" s="5">
        <v>11.402781529530461</v>
      </c>
      <c r="E70" s="5">
        <f t="shared" ref="E70" si="38">I70/K70*1000</f>
        <v>11.355135807355415</v>
      </c>
      <c r="F70" s="4">
        <f t="shared" ref="F70" si="39">(L70/I70-$L$67/$I$67)*2625.4995</f>
        <v>13.233811734888995</v>
      </c>
      <c r="H70" t="s">
        <v>40</v>
      </c>
      <c r="I70">
        <v>240</v>
      </c>
      <c r="J70" t="s">
        <v>42</v>
      </c>
      <c r="K70" s="12">
        <v>21135.810621000001</v>
      </c>
      <c r="L70">
        <v>-8748.5982413992006</v>
      </c>
    </row>
    <row r="71" spans="1:12" x14ac:dyDescent="0.3">
      <c r="K71" s="12"/>
    </row>
    <row r="72" spans="1:12" x14ac:dyDescent="0.3">
      <c r="A72" t="s">
        <v>138</v>
      </c>
      <c r="K72" s="12"/>
    </row>
    <row r="73" spans="1:12" x14ac:dyDescent="0.3">
      <c r="A73" s="3" t="s">
        <v>10</v>
      </c>
      <c r="B73">
        <v>26.52</v>
      </c>
      <c r="E73" s="5">
        <f t="shared" ref="E73" si="40">I73/K73*1000</f>
        <v>26.660889394565139</v>
      </c>
      <c r="F73" s="4">
        <f>(L73/I73-$L$73/$I$73)*2625.4995</f>
        <v>0</v>
      </c>
      <c r="H73" t="s">
        <v>46</v>
      </c>
      <c r="I73">
        <v>81</v>
      </c>
      <c r="J73" t="s">
        <v>37</v>
      </c>
      <c r="K73" s="12">
        <v>3038.1582100000001</v>
      </c>
      <c r="L73">
        <v>-2932.7512763384798</v>
      </c>
    </row>
    <row r="74" spans="1:12" x14ac:dyDescent="0.3">
      <c r="A74" t="s">
        <v>82</v>
      </c>
      <c r="B74" s="5">
        <v>12.76430852782743</v>
      </c>
      <c r="E74" s="5">
        <f>I74/K74*1000</f>
        <v>12.486511734449444</v>
      </c>
      <c r="F74" s="4">
        <f>(L74/I74-$L$73/$I$73)*2625.4995</f>
        <v>16.675535979881044</v>
      </c>
      <c r="H74" t="s">
        <v>40</v>
      </c>
      <c r="I74">
        <v>80</v>
      </c>
      <c r="J74" t="s">
        <v>44</v>
      </c>
      <c r="K74" s="12">
        <v>6406.9134519999998</v>
      </c>
      <c r="L74">
        <v>-2896.0363603330402</v>
      </c>
    </row>
    <row r="75" spans="1:12" x14ac:dyDescent="0.3">
      <c r="A75" s="3" t="s">
        <v>81</v>
      </c>
      <c r="B75" s="5">
        <v>11.069206022832105</v>
      </c>
      <c r="E75" s="5">
        <f>I75/K75*1000</f>
        <v>10.649907843884636</v>
      </c>
      <c r="F75" s="4">
        <f>(L75/I75-$L$73/$I$73)*2625.4995</f>
        <v>21.415278207288008</v>
      </c>
      <c r="H75" t="s">
        <v>40</v>
      </c>
      <c r="I75">
        <v>96</v>
      </c>
      <c r="J75" t="s">
        <v>44</v>
      </c>
      <c r="K75" s="12">
        <v>9014.1625079999994</v>
      </c>
      <c r="L75">
        <v>-3475.0703262330198</v>
      </c>
    </row>
    <row r="76" spans="1:12" x14ac:dyDescent="0.3">
      <c r="A76" t="s">
        <v>83</v>
      </c>
      <c r="B76" s="5">
        <v>11.402781529530461</v>
      </c>
      <c r="E76" s="5">
        <f t="shared" ref="E76" si="41">I76/K76*1000</f>
        <v>11.118106800976431</v>
      </c>
      <c r="F76" s="4">
        <f t="shared" ref="F76" si="42">(L76/I76-$L$73/$I$73)*2625.4995</f>
        <v>15.781822446995942</v>
      </c>
      <c r="H76" t="s">
        <v>40</v>
      </c>
      <c r="I76">
        <v>240</v>
      </c>
      <c r="J76" t="s">
        <v>42</v>
      </c>
      <c r="K76" s="12">
        <v>21586.408936</v>
      </c>
      <c r="L76">
        <v>-8688.1907764052303</v>
      </c>
    </row>
    <row r="77" spans="1:12" x14ac:dyDescent="0.3">
      <c r="K77" s="12"/>
    </row>
    <row r="78" spans="1:12" x14ac:dyDescent="0.3">
      <c r="A78" t="s">
        <v>139</v>
      </c>
      <c r="K78" s="12"/>
    </row>
    <row r="79" spans="1:12" x14ac:dyDescent="0.3">
      <c r="A79" s="3" t="s">
        <v>10</v>
      </c>
      <c r="B79">
        <v>26.52</v>
      </c>
      <c r="E79" s="5">
        <f t="shared" ref="E79" si="43">I79/K79*1000</f>
        <v>26.485585975326096</v>
      </c>
      <c r="F79" s="4">
        <f>(L79/I79-$L$79/$I$79)*2625.4995</f>
        <v>0</v>
      </c>
      <c r="H79" t="s">
        <v>46</v>
      </c>
      <c r="I79">
        <v>81</v>
      </c>
      <c r="J79" t="s">
        <v>37</v>
      </c>
      <c r="K79" s="12">
        <v>3058.2672429999998</v>
      </c>
      <c r="L79">
        <v>-2933.9748258660402</v>
      </c>
    </row>
    <row r="80" spans="1:12" x14ac:dyDescent="0.3">
      <c r="A80" t="s">
        <v>82</v>
      </c>
      <c r="B80" s="5">
        <v>12.76430852782743</v>
      </c>
      <c r="E80" s="5">
        <f>I80/K80*1000</f>
        <v>12.52773543731618</v>
      </c>
      <c r="F80" s="4">
        <f>(L80/I80-$L$79/$I$79)*2625.4995</f>
        <v>15.689400575334988</v>
      </c>
      <c r="H80" t="s">
        <v>40</v>
      </c>
      <c r="I80">
        <v>80</v>
      </c>
      <c r="J80" t="s">
        <v>44</v>
      </c>
      <c r="K80" s="12">
        <v>6385.8308950000001</v>
      </c>
      <c r="L80">
        <v>-2897.27485224361</v>
      </c>
    </row>
    <row r="81" spans="1:12" x14ac:dyDescent="0.3">
      <c r="A81" s="3" t="s">
        <v>81</v>
      </c>
      <c r="B81" s="5">
        <v>11.069206022832105</v>
      </c>
      <c r="E81" s="5">
        <f>I81/K81*1000</f>
        <v>10.688191236160169</v>
      </c>
      <c r="F81" s="4">
        <f>(L81/I81-$L$79/$I$79)*2625.4995</f>
        <v>20.63970569093982</v>
      </c>
      <c r="H81" t="s">
        <v>40</v>
      </c>
      <c r="I81">
        <v>96</v>
      </c>
      <c r="J81" t="s">
        <v>44</v>
      </c>
      <c r="K81" s="12">
        <v>8981.8752189999996</v>
      </c>
      <c r="L81">
        <v>-3476.5488174051102</v>
      </c>
    </row>
    <row r="82" spans="1:12" x14ac:dyDescent="0.3">
      <c r="A82" t="s">
        <v>83</v>
      </c>
      <c r="B82" s="5">
        <v>11.402781529530461</v>
      </c>
      <c r="E82" s="5">
        <f t="shared" ref="E82" si="44">I82/K82*1000</f>
        <v>11.14775342619131</v>
      </c>
      <c r="F82" s="4">
        <f t="shared" ref="F82" si="45">(L82/I82-$L$79/$I$79)*2625.4995</f>
        <v>14.759562251555097</v>
      </c>
      <c r="H82" t="s">
        <v>40</v>
      </c>
      <c r="I82">
        <v>240</v>
      </c>
      <c r="J82" t="s">
        <v>42</v>
      </c>
      <c r="K82" s="12">
        <v>21529.001478999999</v>
      </c>
      <c r="L82">
        <v>-8691.9095543465992</v>
      </c>
    </row>
    <row r="83" spans="1:12" x14ac:dyDescent="0.3">
      <c r="K83" s="12"/>
    </row>
    <row r="84" spans="1:12" x14ac:dyDescent="0.3">
      <c r="A84" t="s">
        <v>140</v>
      </c>
      <c r="K84" s="12"/>
    </row>
    <row r="85" spans="1:12" x14ac:dyDescent="0.3">
      <c r="A85" s="3" t="s">
        <v>10</v>
      </c>
      <c r="B85">
        <v>26.52</v>
      </c>
      <c r="E85" s="5">
        <f t="shared" ref="E85" si="46">I85/K85*1000</f>
        <v>25.763137710582331</v>
      </c>
      <c r="F85" s="4">
        <f>(L85/I85-$L$85/$I$85)*2625.4995</f>
        <v>0</v>
      </c>
      <c r="H85" t="s">
        <v>46</v>
      </c>
      <c r="I85">
        <v>81</v>
      </c>
      <c r="J85" t="s">
        <v>37</v>
      </c>
      <c r="K85" s="12">
        <v>3144.0269779999999</v>
      </c>
      <c r="L85">
        <v>-2957.09483697314</v>
      </c>
    </row>
    <row r="86" spans="1:12" x14ac:dyDescent="0.3">
      <c r="A86" t="s">
        <v>82</v>
      </c>
      <c r="B86" s="5">
        <v>12.76430852782743</v>
      </c>
      <c r="E86" s="5">
        <f>I86/K86*1000</f>
        <v>12.59121433926761</v>
      </c>
      <c r="F86" s="4">
        <f>(L86/I86-$L$85/$I$85)*2625.4995</f>
        <v>15.462323006045839</v>
      </c>
      <c r="H86" t="s">
        <v>40</v>
      </c>
      <c r="I86">
        <v>80</v>
      </c>
      <c r="J86" t="s">
        <v>44</v>
      </c>
      <c r="K86" s="12">
        <v>6353.636579</v>
      </c>
      <c r="L86">
        <v>-2920.11635025746</v>
      </c>
    </row>
    <row r="87" spans="1:12" x14ac:dyDescent="0.3">
      <c r="A87" s="3" t="s">
        <v>81</v>
      </c>
      <c r="B87" s="5">
        <v>11.069206022832105</v>
      </c>
      <c r="E87" s="5">
        <f>I87/K87*1000</f>
        <v>10.703413080960692</v>
      </c>
      <c r="F87" s="4">
        <f>(L87/I87-$L$85/$I$85)*2625.4995</f>
        <v>21.141925324159775</v>
      </c>
      <c r="H87" t="s">
        <v>40</v>
      </c>
      <c r="I87">
        <v>96</v>
      </c>
      <c r="J87" t="s">
        <v>44</v>
      </c>
      <c r="K87" s="12">
        <v>8969.1016569999992</v>
      </c>
      <c r="L87">
        <v>-3503.93194865541</v>
      </c>
    </row>
    <row r="88" spans="1:12" x14ac:dyDescent="0.3">
      <c r="A88" t="s">
        <v>83</v>
      </c>
      <c r="B88" s="5">
        <v>11.402781529530461</v>
      </c>
      <c r="E88" s="5">
        <f t="shared" ref="E88" si="47">I88/K88*1000</f>
        <v>11.176518011598281</v>
      </c>
      <c r="F88" s="4">
        <f t="shared" ref="F88" si="48">(L88/I88-$L$85/$I$85)*2625.4995</f>
        <v>14.324751085413824</v>
      </c>
      <c r="H88" t="s">
        <v>40</v>
      </c>
      <c r="I88">
        <v>240</v>
      </c>
      <c r="J88" t="s">
        <v>42</v>
      </c>
      <c r="K88" s="12">
        <v>21473.593095</v>
      </c>
      <c r="L88">
        <v>-8760.4530375607792</v>
      </c>
    </row>
    <row r="89" spans="1:12" x14ac:dyDescent="0.3">
      <c r="K89" s="12"/>
    </row>
    <row r="90" spans="1:12" x14ac:dyDescent="0.3">
      <c r="A90" t="s">
        <v>142</v>
      </c>
      <c r="K90" s="12"/>
    </row>
    <row r="91" spans="1:12" x14ac:dyDescent="0.3">
      <c r="A91" s="3" t="s">
        <v>10</v>
      </c>
      <c r="B91">
        <v>26.52</v>
      </c>
      <c r="E91" s="5">
        <f t="shared" ref="E91:E94" si="49">I91/K91*1000</f>
        <v>25.91921599555457</v>
      </c>
      <c r="F91" s="4">
        <f>(L91/I91-$L$91/$I$91)*2625.4995</f>
        <v>0</v>
      </c>
      <c r="H91" t="s">
        <v>46</v>
      </c>
      <c r="I91">
        <v>81</v>
      </c>
      <c r="J91" t="s">
        <v>37</v>
      </c>
      <c r="K91" s="12">
        <v>3125.094525</v>
      </c>
      <c r="L91">
        <v>-2958.37804485897</v>
      </c>
    </row>
    <row r="92" spans="1:12" x14ac:dyDescent="0.3">
      <c r="A92" t="s">
        <v>82</v>
      </c>
      <c r="B92" s="5">
        <v>12.76430852782743</v>
      </c>
      <c r="E92" s="5">
        <f t="shared" si="49"/>
        <v>12.632063295247125</v>
      </c>
      <c r="F92" s="4">
        <f t="shared" ref="F92:F94" si="50">(L92/I92-$L$91/$I$91)*2625.4995</f>
        <v>14.213750671616882</v>
      </c>
      <c r="H92" t="s">
        <v>40</v>
      </c>
      <c r="I92">
        <v>80</v>
      </c>
      <c r="J92" t="s">
        <v>44</v>
      </c>
      <c r="K92" s="12">
        <v>6333.0904959999998</v>
      </c>
      <c r="L92">
        <v>-2921.42176055959</v>
      </c>
    </row>
    <row r="93" spans="1:12" x14ac:dyDescent="0.3">
      <c r="A93" s="3" t="s">
        <v>81</v>
      </c>
      <c r="B93" s="5">
        <v>11.069206022832105</v>
      </c>
      <c r="E93" s="5">
        <f t="shared" si="49"/>
        <v>10.777746584958333</v>
      </c>
      <c r="F93" s="4">
        <f t="shared" si="50"/>
        <v>20.172721696054918</v>
      </c>
      <c r="H93" t="s">
        <v>40</v>
      </c>
      <c r="I93">
        <v>96</v>
      </c>
      <c r="J93" t="s">
        <v>44</v>
      </c>
      <c r="K93" s="12">
        <v>8907.2422740000002</v>
      </c>
      <c r="L93">
        <v>-3505.4882260490399</v>
      </c>
    </row>
    <row r="94" spans="1:12" x14ac:dyDescent="0.3">
      <c r="A94" t="s">
        <v>83</v>
      </c>
      <c r="B94" s="5">
        <v>11.402781529530461</v>
      </c>
      <c r="E94" s="5">
        <f t="shared" si="49"/>
        <v>11.22183335660797</v>
      </c>
      <c r="F94" s="4">
        <f t="shared" si="50"/>
        <v>13.062578969235934</v>
      </c>
      <c r="H94" t="s">
        <v>40</v>
      </c>
      <c r="I94">
        <v>240</v>
      </c>
      <c r="J94" t="s">
        <v>42</v>
      </c>
      <c r="K94" s="12">
        <v>21386.879699000001</v>
      </c>
      <c r="L94">
        <v>-8764.3705116392302</v>
      </c>
    </row>
  </sheetData>
  <hyperlinks>
    <hyperlink ref="G1" location="Overview!A1" display="Overview!A1" xr:uid="{C4FDB60D-11FF-4A6F-B935-772E51222CAE}"/>
  </hyperlink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4916-28FF-422F-9550-86CAB6BE288B}">
  <dimension ref="A1:L84"/>
  <sheetViews>
    <sheetView zoomScaleNormal="100" workbookViewId="0">
      <selection activeCell="G1" sqref="G1"/>
    </sheetView>
  </sheetViews>
  <sheetFormatPr baseColWidth="10" defaultRowHeight="14.4" x14ac:dyDescent="0.3"/>
  <cols>
    <col min="1" max="1" width="18" customWidth="1"/>
    <col min="10" max="10" width="14.109375" customWidth="1"/>
  </cols>
  <sheetData>
    <row r="1" spans="1:12" ht="15.6" x14ac:dyDescent="0.35">
      <c r="A1" s="2" t="s">
        <v>2</v>
      </c>
      <c r="G1" s="13" t="s">
        <v>198</v>
      </c>
    </row>
    <row r="3" spans="1:12" x14ac:dyDescent="0.3">
      <c r="A3" s="2" t="s">
        <v>0</v>
      </c>
      <c r="B3" s="2"/>
      <c r="C3" s="2"/>
      <c r="D3" s="2"/>
      <c r="E3" s="2"/>
      <c r="F3" s="2"/>
      <c r="G3" s="2" t="s">
        <v>55</v>
      </c>
    </row>
    <row r="4" spans="1:12" x14ac:dyDescent="0.3">
      <c r="A4" s="1" t="s">
        <v>1</v>
      </c>
      <c r="G4" s="7" t="s">
        <v>57</v>
      </c>
      <c r="H4" s="7"/>
    </row>
    <row r="5" spans="1:12" x14ac:dyDescent="0.3">
      <c r="G5" t="s">
        <v>102</v>
      </c>
    </row>
    <row r="7" spans="1:12" x14ac:dyDescent="0.3">
      <c r="A7" s="2" t="s">
        <v>3</v>
      </c>
      <c r="E7" s="2" t="s">
        <v>50</v>
      </c>
      <c r="H7" s="2" t="s">
        <v>17</v>
      </c>
      <c r="I7" s="2"/>
      <c r="K7" s="2" t="s">
        <v>16</v>
      </c>
    </row>
    <row r="8" spans="1:12" x14ac:dyDescent="0.3">
      <c r="A8" t="s">
        <v>7</v>
      </c>
    </row>
    <row r="10" spans="1:12" ht="15.6" x14ac:dyDescent="0.35">
      <c r="B10" s="2" t="s">
        <v>4</v>
      </c>
      <c r="C10" s="2" t="s">
        <v>47</v>
      </c>
      <c r="E10" s="2" t="s">
        <v>4</v>
      </c>
      <c r="F10" s="2" t="s">
        <v>48</v>
      </c>
      <c r="H10" s="2" t="s">
        <v>8</v>
      </c>
      <c r="I10" s="2" t="s">
        <v>9</v>
      </c>
      <c r="J10" s="2" t="s">
        <v>36</v>
      </c>
      <c r="K10" s="2" t="s">
        <v>12</v>
      </c>
      <c r="L10" s="2" t="s">
        <v>15</v>
      </c>
    </row>
    <row r="11" spans="1:12" ht="16.2" x14ac:dyDescent="0.3">
      <c r="B11" t="s">
        <v>5</v>
      </c>
      <c r="C11" t="s">
        <v>49</v>
      </c>
      <c r="E11" t="s">
        <v>5</v>
      </c>
      <c r="F11" t="s">
        <v>49</v>
      </c>
      <c r="K11" t="s">
        <v>13</v>
      </c>
      <c r="L11" t="s">
        <v>14</v>
      </c>
    </row>
    <row r="12" spans="1:12" x14ac:dyDescent="0.3">
      <c r="A12" s="3" t="s">
        <v>10</v>
      </c>
      <c r="B12">
        <v>26.52</v>
      </c>
      <c r="C12">
        <v>0</v>
      </c>
      <c r="E12" s="5">
        <f t="shared" ref="E12:E30" si="0">I12/K12*1000</f>
        <v>26.516936495341081</v>
      </c>
      <c r="F12" s="4">
        <f t="shared" ref="F12:F30" si="1">(L12/I12-$L$12/$I$12)*2625.4995</f>
        <v>0</v>
      </c>
      <c r="G12" s="4"/>
      <c r="H12" t="s">
        <v>46</v>
      </c>
      <c r="I12">
        <v>81</v>
      </c>
      <c r="J12" t="s">
        <v>37</v>
      </c>
      <c r="K12">
        <v>3054.6515060000002</v>
      </c>
      <c r="L12">
        <v>-2930.8442387954201</v>
      </c>
    </row>
    <row r="13" spans="1:12" x14ac:dyDescent="0.3">
      <c r="A13" s="3" t="s">
        <v>11</v>
      </c>
      <c r="B13">
        <v>23.37</v>
      </c>
      <c r="C13">
        <v>2.8</v>
      </c>
      <c r="E13" s="5">
        <f t="shared" si="0"/>
        <v>23.97761572681026</v>
      </c>
      <c r="F13" s="4">
        <f t="shared" si="1"/>
        <v>3.4931175216414863</v>
      </c>
      <c r="G13" s="4"/>
      <c r="H13" t="s">
        <v>35</v>
      </c>
      <c r="I13">
        <v>32</v>
      </c>
      <c r="J13" t="s">
        <v>38</v>
      </c>
      <c r="K13">
        <v>1334.5780649999999</v>
      </c>
      <c r="L13">
        <v>-1157.8218159706</v>
      </c>
    </row>
    <row r="14" spans="1:12" x14ac:dyDescent="0.3">
      <c r="A14" s="3" t="s">
        <v>93</v>
      </c>
      <c r="B14">
        <v>22.61</v>
      </c>
      <c r="C14">
        <v>3.21</v>
      </c>
      <c r="E14" s="5">
        <f>I14/K14*1000</f>
        <v>23.049072350899813</v>
      </c>
      <c r="F14" s="4">
        <f>(L14/I14-$L$12/$I$12)*2625.4995</f>
        <v>4.5025170044326615</v>
      </c>
      <c r="G14" s="4"/>
      <c r="H14" t="s">
        <v>94</v>
      </c>
      <c r="I14">
        <v>96</v>
      </c>
      <c r="J14" t="s">
        <v>44</v>
      </c>
      <c r="K14">
        <v>4165.0266240000001</v>
      </c>
      <c r="L14">
        <v>-3473.4285397538101</v>
      </c>
    </row>
    <row r="15" spans="1:12" x14ac:dyDescent="0.3">
      <c r="A15" t="s">
        <v>18</v>
      </c>
      <c r="B15">
        <v>17.8</v>
      </c>
      <c r="C15">
        <v>7.2</v>
      </c>
      <c r="E15" s="5">
        <f t="shared" si="0"/>
        <v>18.060284350982251</v>
      </c>
      <c r="F15" s="4">
        <f t="shared" si="1"/>
        <v>9.1561185886698961</v>
      </c>
      <c r="G15" s="4"/>
      <c r="H15" t="s">
        <v>34</v>
      </c>
      <c r="I15">
        <v>48</v>
      </c>
      <c r="J15" t="s">
        <v>37</v>
      </c>
      <c r="K15">
        <v>2657.7654630000002</v>
      </c>
      <c r="L15">
        <v>-1736.6291916371099</v>
      </c>
    </row>
    <row r="16" spans="1:12" x14ac:dyDescent="0.3">
      <c r="A16" t="s">
        <v>20</v>
      </c>
      <c r="B16">
        <v>17.29</v>
      </c>
      <c r="C16">
        <v>10.9</v>
      </c>
      <c r="E16" s="5">
        <f t="shared" si="0"/>
        <v>17.867659290780026</v>
      </c>
      <c r="F16" s="4">
        <f t="shared" si="1"/>
        <v>11.977222644151912</v>
      </c>
      <c r="G16" s="4"/>
      <c r="H16" t="s">
        <v>39</v>
      </c>
      <c r="I16">
        <v>80</v>
      </c>
      <c r="J16" t="s">
        <v>38</v>
      </c>
      <c r="K16">
        <v>4477.36319</v>
      </c>
      <c r="L16">
        <v>-2894.2960259142901</v>
      </c>
    </row>
    <row r="17" spans="1:12" x14ac:dyDescent="0.3">
      <c r="A17" t="s">
        <v>19</v>
      </c>
      <c r="B17">
        <v>15.6</v>
      </c>
      <c r="C17">
        <v>9.3000000000000007</v>
      </c>
      <c r="E17" s="5">
        <f t="shared" si="0"/>
        <v>15.34341709257575</v>
      </c>
      <c r="F17" s="4">
        <f t="shared" si="1"/>
        <v>12.341660996984135</v>
      </c>
      <c r="G17" s="4"/>
      <c r="H17" t="s">
        <v>40</v>
      </c>
      <c r="I17">
        <v>64</v>
      </c>
      <c r="J17" t="s">
        <v>38</v>
      </c>
      <c r="K17">
        <v>4171.16993</v>
      </c>
      <c r="L17">
        <v>-2315.42793706774</v>
      </c>
    </row>
    <row r="18" spans="1:12" x14ac:dyDescent="0.3">
      <c r="A18" t="s">
        <v>21</v>
      </c>
      <c r="B18">
        <v>18.28</v>
      </c>
      <c r="C18">
        <v>8.8000000000000007</v>
      </c>
      <c r="E18" s="5">
        <f t="shared" si="0"/>
        <v>18.419053490727578</v>
      </c>
      <c r="F18" s="4">
        <f t="shared" si="1"/>
        <v>9.2067388732060067</v>
      </c>
      <c r="G18" s="4"/>
      <c r="H18" t="s">
        <v>41</v>
      </c>
      <c r="I18">
        <v>96</v>
      </c>
      <c r="J18" t="s">
        <v>42</v>
      </c>
      <c r="K18">
        <v>5211.9942019999999</v>
      </c>
      <c r="L18">
        <v>-3473.2565323703002</v>
      </c>
    </row>
    <row r="19" spans="1:12" x14ac:dyDescent="0.3">
      <c r="A19" t="s">
        <v>22</v>
      </c>
      <c r="B19">
        <v>15.4</v>
      </c>
      <c r="C19">
        <v>11.4</v>
      </c>
      <c r="E19" s="5">
        <f t="shared" si="0"/>
        <v>14.989160501146827</v>
      </c>
      <c r="F19" s="4">
        <f t="shared" si="1"/>
        <v>13.649332033542288</v>
      </c>
      <c r="G19" s="4"/>
      <c r="H19" t="s">
        <v>40</v>
      </c>
      <c r="I19">
        <v>36</v>
      </c>
      <c r="J19" t="s">
        <v>37</v>
      </c>
      <c r="K19">
        <v>2401.7355739999998</v>
      </c>
      <c r="L19">
        <v>-1302.4102842382799</v>
      </c>
    </row>
    <row r="20" spans="1:12" x14ac:dyDescent="0.3">
      <c r="A20" t="s">
        <v>23</v>
      </c>
      <c r="B20">
        <v>13.45</v>
      </c>
      <c r="C20">
        <v>13.6</v>
      </c>
      <c r="E20" s="5">
        <f t="shared" si="0"/>
        <v>13.207678490425481</v>
      </c>
      <c r="F20" s="4">
        <f t="shared" si="1"/>
        <v>13.705664502472153</v>
      </c>
      <c r="G20" s="4"/>
      <c r="H20" t="s">
        <v>40</v>
      </c>
      <c r="I20">
        <v>192</v>
      </c>
      <c r="J20" t="s">
        <v>43</v>
      </c>
      <c r="K20">
        <v>14536.998318</v>
      </c>
      <c r="L20">
        <v>-6946.18406307032</v>
      </c>
    </row>
    <row r="21" spans="1:12" x14ac:dyDescent="0.3">
      <c r="A21" t="s">
        <v>24</v>
      </c>
      <c r="B21">
        <v>18.43</v>
      </c>
      <c r="C21">
        <v>6.6</v>
      </c>
      <c r="E21" s="5">
        <f t="shared" si="0"/>
        <v>18.350493003376531</v>
      </c>
      <c r="F21" s="4">
        <f t="shared" si="1"/>
        <v>10.217714328574806</v>
      </c>
      <c r="G21" s="4"/>
      <c r="H21" t="s">
        <v>34</v>
      </c>
      <c r="I21">
        <v>72</v>
      </c>
      <c r="J21" t="s">
        <v>42</v>
      </c>
      <c r="K21">
        <v>3923.600308</v>
      </c>
      <c r="L21">
        <v>-2604.9146749407801</v>
      </c>
    </row>
    <row r="22" spans="1:12" x14ac:dyDescent="0.3">
      <c r="A22" t="s">
        <v>25</v>
      </c>
      <c r="B22">
        <v>17.03</v>
      </c>
      <c r="C22">
        <v>10</v>
      </c>
      <c r="E22" s="5">
        <f t="shared" si="0"/>
        <v>16.918205837319118</v>
      </c>
      <c r="F22" s="4">
        <f t="shared" si="1"/>
        <v>10.955754259578072</v>
      </c>
      <c r="G22" s="4"/>
      <c r="H22" t="s">
        <v>34</v>
      </c>
      <c r="I22">
        <v>64</v>
      </c>
      <c r="J22" t="s">
        <v>44</v>
      </c>
      <c r="K22">
        <v>3782.9070419999998</v>
      </c>
      <c r="L22">
        <v>-2315.4617203654302</v>
      </c>
    </row>
    <row r="23" spans="1:12" x14ac:dyDescent="0.3">
      <c r="A23" t="s">
        <v>26</v>
      </c>
      <c r="B23">
        <v>15.36</v>
      </c>
      <c r="C23">
        <v>14.4</v>
      </c>
      <c r="E23" s="5">
        <f t="shared" si="0"/>
        <v>14.942093507710359</v>
      </c>
      <c r="F23" s="4">
        <f t="shared" si="1"/>
        <v>14.402976922833647</v>
      </c>
      <c r="G23" s="4"/>
      <c r="H23" t="s">
        <v>40</v>
      </c>
      <c r="I23">
        <v>64</v>
      </c>
      <c r="J23" t="s">
        <v>38</v>
      </c>
      <c r="K23">
        <v>4283.2016789999998</v>
      </c>
      <c r="L23">
        <v>-2315.3776897836501</v>
      </c>
    </row>
    <row r="24" spans="1:12" x14ac:dyDescent="0.3">
      <c r="A24" t="s">
        <v>27</v>
      </c>
      <c r="B24">
        <v>16.260000000000002</v>
      </c>
      <c r="C24">
        <v>10.1</v>
      </c>
      <c r="E24" s="5">
        <f t="shared" si="0"/>
        <v>16.09928452513093</v>
      </c>
      <c r="F24" s="4">
        <f t="shared" si="1"/>
        <v>11.775142187495231</v>
      </c>
      <c r="G24" s="4"/>
      <c r="H24" t="s">
        <v>45</v>
      </c>
      <c r="I24">
        <v>128</v>
      </c>
      <c r="J24" t="s">
        <v>42</v>
      </c>
      <c r="K24">
        <v>7950.6638819999998</v>
      </c>
      <c r="L24">
        <v>-4630.8834934161596</v>
      </c>
    </row>
    <row r="25" spans="1:12" x14ac:dyDescent="0.3">
      <c r="A25" t="s">
        <v>28</v>
      </c>
      <c r="B25">
        <v>14.2</v>
      </c>
      <c r="C25">
        <v>13.9</v>
      </c>
      <c r="E25" s="5">
        <f t="shared" si="0"/>
        <v>14.466183855851654</v>
      </c>
      <c r="F25" s="4">
        <f t="shared" si="1"/>
        <v>14.054994064218686</v>
      </c>
      <c r="G25" s="4"/>
      <c r="H25" t="s">
        <v>40</v>
      </c>
      <c r="I25">
        <v>34</v>
      </c>
      <c r="J25" t="s">
        <v>37</v>
      </c>
      <c r="K25">
        <v>2350.3088539999999</v>
      </c>
      <c r="L25">
        <v>-1230.04890404662</v>
      </c>
    </row>
    <row r="26" spans="1:12" x14ac:dyDescent="0.3">
      <c r="A26" t="s">
        <v>29</v>
      </c>
      <c r="B26">
        <v>17.8</v>
      </c>
      <c r="C26">
        <v>8.1999999999999993</v>
      </c>
      <c r="E26" s="5">
        <f t="shared" si="0"/>
        <v>17.693162886799119</v>
      </c>
      <c r="F26" s="4">
        <f t="shared" si="1"/>
        <v>9.9373737597759444</v>
      </c>
      <c r="G26" s="4"/>
      <c r="H26" t="s">
        <v>40</v>
      </c>
      <c r="I26">
        <v>96</v>
      </c>
      <c r="J26" t="s">
        <v>38</v>
      </c>
      <c r="K26">
        <v>5425.8246879999997</v>
      </c>
      <c r="L26">
        <v>-3473.22981709227</v>
      </c>
    </row>
    <row r="27" spans="1:12" x14ac:dyDescent="0.3">
      <c r="A27" t="s">
        <v>30</v>
      </c>
      <c r="B27">
        <v>17.97</v>
      </c>
      <c r="C27">
        <v>6.8</v>
      </c>
      <c r="E27" s="5">
        <f t="shared" si="0"/>
        <v>17.983872891173341</v>
      </c>
      <c r="F27" s="4">
        <f t="shared" si="1"/>
        <v>9.1535452846425809</v>
      </c>
      <c r="G27" s="4"/>
      <c r="H27" t="s">
        <v>40</v>
      </c>
      <c r="I27">
        <v>96</v>
      </c>
      <c r="J27" t="s">
        <v>44</v>
      </c>
      <c r="K27">
        <v>5338.1160209999998</v>
      </c>
      <c r="L27">
        <v>-3473.25847736572</v>
      </c>
    </row>
    <row r="28" spans="1:12" x14ac:dyDescent="0.3">
      <c r="A28" t="s">
        <v>31</v>
      </c>
      <c r="B28">
        <v>19.39</v>
      </c>
      <c r="C28">
        <v>8.6999999999999993</v>
      </c>
      <c r="E28" s="5">
        <f t="shared" si="0"/>
        <v>19.540468859536976</v>
      </c>
      <c r="F28" s="4">
        <f t="shared" si="1"/>
        <v>7.2129699822239619</v>
      </c>
      <c r="G28" s="4"/>
      <c r="H28" t="s">
        <v>41</v>
      </c>
      <c r="I28">
        <v>168</v>
      </c>
      <c r="J28" t="s">
        <v>44</v>
      </c>
      <c r="K28">
        <v>8597.5419120000006</v>
      </c>
      <c r="L28">
        <v>-6078.3265085809799</v>
      </c>
    </row>
    <row r="29" spans="1:12" x14ac:dyDescent="0.3">
      <c r="A29" t="s">
        <v>32</v>
      </c>
      <c r="B29">
        <v>16.510000000000002</v>
      </c>
      <c r="C29">
        <v>10.4</v>
      </c>
      <c r="E29" s="5">
        <f t="shared" si="0"/>
        <v>15.913918794707588</v>
      </c>
      <c r="F29" s="4">
        <f t="shared" si="1"/>
        <v>12.635823825704035</v>
      </c>
      <c r="G29" s="4"/>
      <c r="H29" t="s">
        <v>40</v>
      </c>
      <c r="I29">
        <v>72</v>
      </c>
      <c r="J29" t="s">
        <v>37</v>
      </c>
      <c r="K29">
        <v>4524.3412969999999</v>
      </c>
      <c r="L29">
        <v>-2604.8483622700701</v>
      </c>
    </row>
    <row r="30" spans="1:12" x14ac:dyDescent="0.3">
      <c r="A30" t="s">
        <v>33</v>
      </c>
      <c r="B30">
        <v>16.829999999999998</v>
      </c>
      <c r="C30">
        <v>9.1999999999999993</v>
      </c>
      <c r="E30" s="5">
        <f t="shared" si="0"/>
        <v>16.684107763682288</v>
      </c>
      <c r="F30" s="4">
        <f t="shared" si="1"/>
        <v>12.269553680183177</v>
      </c>
      <c r="G30" s="4"/>
      <c r="H30" t="s">
        <v>40</v>
      </c>
      <c r="I30">
        <v>64</v>
      </c>
      <c r="J30" t="s">
        <v>44</v>
      </c>
      <c r="K30">
        <v>3835.985772</v>
      </c>
      <c r="L30">
        <v>-2315.42969477833</v>
      </c>
    </row>
    <row r="33" spans="4:10" x14ac:dyDescent="0.3">
      <c r="E33" s="2" t="s">
        <v>51</v>
      </c>
      <c r="I33" s="2" t="s">
        <v>53</v>
      </c>
    </row>
    <row r="35" spans="4:10" ht="15.6" x14ac:dyDescent="0.35">
      <c r="E35" s="2" t="s">
        <v>4</v>
      </c>
      <c r="F35" s="2" t="s">
        <v>48</v>
      </c>
      <c r="I35" s="2" t="s">
        <v>4</v>
      </c>
      <c r="J35" s="2" t="s">
        <v>48</v>
      </c>
    </row>
    <row r="36" spans="4:10" ht="16.2" x14ac:dyDescent="0.3">
      <c r="E36" t="s">
        <v>5</v>
      </c>
      <c r="F36" t="s">
        <v>49</v>
      </c>
      <c r="I36" t="s">
        <v>5</v>
      </c>
      <c r="J36" t="s">
        <v>49</v>
      </c>
    </row>
    <row r="37" spans="4:10" x14ac:dyDescent="0.3">
      <c r="D37" s="3" t="s">
        <v>10</v>
      </c>
      <c r="E37" s="5">
        <f>E12-B12</f>
        <v>-3.063504658918248E-3</v>
      </c>
      <c r="F37" s="5"/>
      <c r="I37" s="5">
        <f t="shared" ref="I37:J55" si="2">ABS(E37)</f>
        <v>3.063504658918248E-3</v>
      </c>
      <c r="J37" s="5"/>
    </row>
    <row r="38" spans="4:10" x14ac:dyDescent="0.3">
      <c r="D38" s="3" t="s">
        <v>11</v>
      </c>
      <c r="E38" s="5">
        <f>E13-B13</f>
        <v>0.6076157268102591</v>
      </c>
      <c r="F38" s="4">
        <f>F13-C13</f>
        <v>0.69311752164148643</v>
      </c>
      <c r="I38" s="5">
        <f t="shared" si="2"/>
        <v>0.6076157268102591</v>
      </c>
      <c r="J38" s="4">
        <f t="shared" si="2"/>
        <v>0.69311752164148643</v>
      </c>
    </row>
    <row r="39" spans="4:10" x14ac:dyDescent="0.3">
      <c r="D39" s="3" t="s">
        <v>93</v>
      </c>
      <c r="E39" s="5">
        <f>E14-B14</f>
        <v>0.43907235089981356</v>
      </c>
      <c r="F39" s="4">
        <f>F14-C14</f>
        <v>1.2925170044326615</v>
      </c>
      <c r="I39" s="5">
        <f t="shared" si="2"/>
        <v>0.43907235089981356</v>
      </c>
      <c r="J39" s="4">
        <f t="shared" si="2"/>
        <v>1.2925170044326615</v>
      </c>
    </row>
    <row r="40" spans="4:10" x14ac:dyDescent="0.3">
      <c r="D40" t="s">
        <v>18</v>
      </c>
      <c r="E40" s="5">
        <f t="shared" ref="E40:F52" si="3">E15-B15</f>
        <v>0.26028435098224989</v>
      </c>
      <c r="F40" s="4">
        <f t="shared" si="3"/>
        <v>1.956118588669896</v>
      </c>
      <c r="I40" s="5">
        <f t="shared" si="2"/>
        <v>0.26028435098224989</v>
      </c>
      <c r="J40" s="4">
        <f t="shared" si="2"/>
        <v>1.956118588669896</v>
      </c>
    </row>
    <row r="41" spans="4:10" x14ac:dyDescent="0.3">
      <c r="D41" t="s">
        <v>20</v>
      </c>
      <c r="E41" s="5">
        <f t="shared" si="3"/>
        <v>0.57765929078002642</v>
      </c>
      <c r="F41" s="4">
        <f t="shared" si="3"/>
        <v>1.0772226441519113</v>
      </c>
      <c r="I41" s="5">
        <f t="shared" si="2"/>
        <v>0.57765929078002642</v>
      </c>
      <c r="J41" s="4">
        <f t="shared" si="2"/>
        <v>1.0772226441519113</v>
      </c>
    </row>
    <row r="42" spans="4:10" x14ac:dyDescent="0.3">
      <c r="D42" t="s">
        <v>19</v>
      </c>
      <c r="E42" s="5">
        <f t="shared" si="3"/>
        <v>-0.25658290742424938</v>
      </c>
      <c r="F42" s="4">
        <f t="shared" si="3"/>
        <v>3.0416609969841346</v>
      </c>
      <c r="I42" s="5">
        <f t="shared" si="2"/>
        <v>0.25658290742424938</v>
      </c>
      <c r="J42" s="4">
        <f t="shared" si="2"/>
        <v>3.0416609969841346</v>
      </c>
    </row>
    <row r="43" spans="4:10" x14ac:dyDescent="0.3">
      <c r="D43" t="s">
        <v>21</v>
      </c>
      <c r="E43" s="5">
        <f t="shared" si="3"/>
        <v>0.13905349072757645</v>
      </c>
      <c r="F43" s="4">
        <f t="shared" si="3"/>
        <v>0.40673887320600599</v>
      </c>
      <c r="I43" s="5">
        <f t="shared" si="2"/>
        <v>0.13905349072757645</v>
      </c>
      <c r="J43" s="4">
        <f t="shared" si="2"/>
        <v>0.40673887320600599</v>
      </c>
    </row>
    <row r="44" spans="4:10" x14ac:dyDescent="0.3">
      <c r="D44" t="s">
        <v>22</v>
      </c>
      <c r="E44" s="5">
        <f t="shared" si="3"/>
        <v>-0.41083949885317317</v>
      </c>
      <c r="F44" s="4">
        <f t="shared" si="3"/>
        <v>2.2493320335422879</v>
      </c>
      <c r="I44" s="5">
        <f t="shared" si="2"/>
        <v>0.41083949885317317</v>
      </c>
      <c r="J44" s="4">
        <f t="shared" si="2"/>
        <v>2.2493320335422879</v>
      </c>
    </row>
    <row r="45" spans="4:10" x14ac:dyDescent="0.3">
      <c r="D45" t="s">
        <v>23</v>
      </c>
      <c r="E45" s="5">
        <f t="shared" si="3"/>
        <v>-0.24232150957451815</v>
      </c>
      <c r="F45" s="4">
        <f t="shared" si="3"/>
        <v>0.10566450247215364</v>
      </c>
      <c r="I45" s="5">
        <f t="shared" si="2"/>
        <v>0.24232150957451815</v>
      </c>
      <c r="J45" s="4">
        <f t="shared" si="2"/>
        <v>0.10566450247215364</v>
      </c>
    </row>
    <row r="46" spans="4:10" x14ac:dyDescent="0.3">
      <c r="D46" t="s">
        <v>24</v>
      </c>
      <c r="E46" s="5">
        <f t="shared" si="3"/>
        <v>-7.9506996623468495E-2</v>
      </c>
      <c r="F46" s="4">
        <f t="shared" si="3"/>
        <v>3.6177143285748059</v>
      </c>
      <c r="I46" s="5">
        <f t="shared" si="2"/>
        <v>7.9506996623468495E-2</v>
      </c>
      <c r="J46" s="4">
        <f t="shared" si="2"/>
        <v>3.6177143285748059</v>
      </c>
    </row>
    <row r="47" spans="4:10" x14ac:dyDescent="0.3">
      <c r="D47" t="s">
        <v>25</v>
      </c>
      <c r="E47" s="5">
        <f t="shared" si="3"/>
        <v>-0.1117941626808836</v>
      </c>
      <c r="F47" s="4">
        <f t="shared" si="3"/>
        <v>0.9557542595780717</v>
      </c>
      <c r="I47" s="5">
        <f t="shared" si="2"/>
        <v>0.1117941626808836</v>
      </c>
      <c r="J47" s="4">
        <f t="shared" si="2"/>
        <v>0.9557542595780717</v>
      </c>
    </row>
    <row r="48" spans="4:10" x14ac:dyDescent="0.3">
      <c r="D48" t="s">
        <v>26</v>
      </c>
      <c r="E48" s="5">
        <f t="shared" si="3"/>
        <v>-0.4179064922896405</v>
      </c>
      <c r="F48" s="4">
        <f t="shared" si="3"/>
        <v>2.9769228336462561E-3</v>
      </c>
      <c r="I48" s="5">
        <f t="shared" si="2"/>
        <v>0.4179064922896405</v>
      </c>
      <c r="J48" s="4">
        <f t="shared" si="2"/>
        <v>2.9769228336462561E-3</v>
      </c>
    </row>
    <row r="49" spans="4:10" x14ac:dyDescent="0.3">
      <c r="D49" t="s">
        <v>27</v>
      </c>
      <c r="E49" s="5">
        <f t="shared" si="3"/>
        <v>-0.16071547486907178</v>
      </c>
      <c r="F49" s="4">
        <f t="shared" si="3"/>
        <v>1.675142187495231</v>
      </c>
      <c r="I49" s="5">
        <f t="shared" si="2"/>
        <v>0.16071547486907178</v>
      </c>
      <c r="J49" s="4">
        <f t="shared" si="2"/>
        <v>1.675142187495231</v>
      </c>
    </row>
    <row r="50" spans="4:10" x14ac:dyDescent="0.3">
      <c r="D50" t="s">
        <v>28</v>
      </c>
      <c r="E50" s="5">
        <f t="shared" si="3"/>
        <v>0.26618385585165427</v>
      </c>
      <c r="F50" s="4">
        <f t="shared" si="3"/>
        <v>0.15499406421868578</v>
      </c>
      <c r="I50" s="5">
        <f t="shared" si="2"/>
        <v>0.26618385585165427</v>
      </c>
      <c r="J50" s="4">
        <f t="shared" si="2"/>
        <v>0.15499406421868578</v>
      </c>
    </row>
    <row r="51" spans="4:10" x14ac:dyDescent="0.3">
      <c r="D51" t="s">
        <v>29</v>
      </c>
      <c r="E51" s="5">
        <f t="shared" si="3"/>
        <v>-0.10683711320088207</v>
      </c>
      <c r="F51" s="4">
        <f t="shared" si="3"/>
        <v>1.7373737597759451</v>
      </c>
      <c r="I51" s="5">
        <f t="shared" si="2"/>
        <v>0.10683711320088207</v>
      </c>
      <c r="J51" s="4">
        <f t="shared" si="2"/>
        <v>1.7373737597759451</v>
      </c>
    </row>
    <row r="52" spans="4:10" x14ac:dyDescent="0.3">
      <c r="D52" t="s">
        <v>30</v>
      </c>
      <c r="E52" s="5">
        <f t="shared" si="3"/>
        <v>1.3872891173342339E-2</v>
      </c>
      <c r="F52" s="4">
        <f t="shared" si="3"/>
        <v>2.3535452846425811</v>
      </c>
      <c r="I52" s="5">
        <f t="shared" si="2"/>
        <v>1.3872891173342339E-2</v>
      </c>
      <c r="J52" s="4">
        <f t="shared" si="2"/>
        <v>2.3535452846425811</v>
      </c>
    </row>
    <row r="53" spans="4:10" x14ac:dyDescent="0.3">
      <c r="D53" t="s">
        <v>31</v>
      </c>
      <c r="E53" s="5">
        <f>E28-B28</f>
        <v>0.15046885953697497</v>
      </c>
      <c r="F53" s="4">
        <f>F28-C28</f>
        <v>-1.4870300177760374</v>
      </c>
      <c r="I53" s="5">
        <f t="shared" si="2"/>
        <v>0.15046885953697497</v>
      </c>
      <c r="J53" s="4">
        <f t="shared" si="2"/>
        <v>1.4870300177760374</v>
      </c>
    </row>
    <row r="54" spans="4:10" x14ac:dyDescent="0.3">
      <c r="D54" t="s">
        <v>32</v>
      </c>
      <c r="E54" s="5">
        <f t="shared" ref="E54:F55" si="4">E29-B29</f>
        <v>-0.59608120529241404</v>
      </c>
      <c r="F54" s="4">
        <f t="shared" si="4"/>
        <v>2.2358238257040348</v>
      </c>
      <c r="I54" s="5">
        <f t="shared" si="2"/>
        <v>0.59608120529241404</v>
      </c>
      <c r="J54" s="4">
        <f t="shared" si="2"/>
        <v>2.2358238257040348</v>
      </c>
    </row>
    <row r="55" spans="4:10" x14ac:dyDescent="0.3">
      <c r="D55" t="s">
        <v>33</v>
      </c>
      <c r="E55" s="5">
        <f t="shared" si="4"/>
        <v>-0.1458922363177102</v>
      </c>
      <c r="F55" s="4">
        <f t="shared" si="4"/>
        <v>3.0695536801831782</v>
      </c>
      <c r="I55" s="5">
        <f t="shared" si="2"/>
        <v>0.1458922363177102</v>
      </c>
      <c r="J55" s="4">
        <f t="shared" si="2"/>
        <v>3.0695536801831782</v>
      </c>
    </row>
    <row r="56" spans="4:10" x14ac:dyDescent="0.3">
      <c r="E56" s="5"/>
      <c r="F56" s="5"/>
    </row>
    <row r="57" spans="4:10" x14ac:dyDescent="0.3">
      <c r="D57" t="s">
        <v>52</v>
      </c>
      <c r="E57" s="5">
        <f>AVERAGE(E37:E55)</f>
        <v>-4.0700150012122436E-3</v>
      </c>
      <c r="F57" s="5">
        <f>AVERAGE(F38:F55)</f>
        <v>1.3965678033517048</v>
      </c>
      <c r="H57" t="s">
        <v>54</v>
      </c>
      <c r="I57" s="5">
        <f>AVERAGE(I37:I55)</f>
        <v>0.26240799571299089</v>
      </c>
      <c r="J57" s="5">
        <f>AVERAGE(J38:J55)</f>
        <v>1.5617933608823753</v>
      </c>
    </row>
    <row r="60" spans="4:10" x14ac:dyDescent="0.3">
      <c r="I60" s="2" t="s">
        <v>75</v>
      </c>
    </row>
    <row r="61" spans="4:10" x14ac:dyDescent="0.3">
      <c r="E61" s="6"/>
    </row>
    <row r="62" spans="4:10" ht="15.6" x14ac:dyDescent="0.35">
      <c r="E62" s="6"/>
      <c r="I62" s="2" t="s">
        <v>4</v>
      </c>
      <c r="J62" s="2" t="s">
        <v>48</v>
      </c>
    </row>
    <row r="63" spans="4:10" x14ac:dyDescent="0.3">
      <c r="E63" s="2"/>
      <c r="F63" s="2"/>
      <c r="I63" t="s">
        <v>76</v>
      </c>
      <c r="J63" t="s">
        <v>76</v>
      </c>
    </row>
    <row r="64" spans="4:10" x14ac:dyDescent="0.3">
      <c r="H64" s="3" t="s">
        <v>10</v>
      </c>
      <c r="I64" s="4">
        <f>ABS((B12-E12)/B12)*100</f>
        <v>1.1551676692753574E-2</v>
      </c>
      <c r="J64" s="4"/>
    </row>
    <row r="65" spans="4:10" x14ac:dyDescent="0.3">
      <c r="D65" s="3"/>
      <c r="E65" s="5"/>
      <c r="F65" s="5"/>
      <c r="H65" s="3" t="s">
        <v>11</v>
      </c>
      <c r="I65" s="4">
        <f>ABS((B13-E13)/B13)*100</f>
        <v>2.5999817150631541</v>
      </c>
      <c r="J65" s="4">
        <f>ABS((C13-F13)/C13)*100</f>
        <v>24.754197201481659</v>
      </c>
    </row>
    <row r="66" spans="4:10" x14ac:dyDescent="0.3">
      <c r="D66" s="3"/>
      <c r="E66" s="5"/>
      <c r="F66" s="5"/>
      <c r="H66" s="3" t="s">
        <v>93</v>
      </c>
      <c r="I66" s="4"/>
      <c r="J66" s="4"/>
    </row>
    <row r="67" spans="4:10" x14ac:dyDescent="0.3">
      <c r="E67" s="5"/>
      <c r="F67" s="5"/>
      <c r="H67" t="s">
        <v>18</v>
      </c>
      <c r="I67" s="4">
        <f t="shared" ref="I67:J82" si="5">ABS((B15-E15)/B15)*100</f>
        <v>1.4622716347317408</v>
      </c>
      <c r="J67" s="4">
        <f t="shared" si="5"/>
        <v>27.168313731526332</v>
      </c>
    </row>
    <row r="68" spans="4:10" x14ac:dyDescent="0.3">
      <c r="E68" s="5"/>
      <c r="F68" s="5"/>
      <c r="H68" t="s">
        <v>20</v>
      </c>
      <c r="I68" s="4">
        <f t="shared" si="5"/>
        <v>3.3410022601505287</v>
      </c>
      <c r="J68" s="4">
        <f t="shared" si="5"/>
        <v>9.8827765518523965</v>
      </c>
    </row>
    <row r="69" spans="4:10" x14ac:dyDescent="0.3">
      <c r="E69" s="5"/>
      <c r="F69" s="5"/>
      <c r="H69" t="s">
        <v>19</v>
      </c>
      <c r="I69" s="4">
        <f t="shared" si="5"/>
        <v>1.6447622270785216</v>
      </c>
      <c r="J69" s="4">
        <f t="shared" si="5"/>
        <v>32.706032225635859</v>
      </c>
    </row>
    <row r="70" spans="4:10" x14ac:dyDescent="0.3">
      <c r="E70" s="5"/>
      <c r="F70" s="5"/>
      <c r="H70" t="s">
        <v>21</v>
      </c>
      <c r="I70" s="4">
        <f t="shared" si="5"/>
        <v>0.76068649194516647</v>
      </c>
      <c r="J70" s="4">
        <f t="shared" si="5"/>
        <v>4.6220326500682498</v>
      </c>
    </row>
    <row r="71" spans="4:10" x14ac:dyDescent="0.3">
      <c r="H71" t="s">
        <v>22</v>
      </c>
      <c r="I71" s="4">
        <f t="shared" si="5"/>
        <v>2.6677889535920336</v>
      </c>
      <c r="J71" s="4">
        <f t="shared" si="5"/>
        <v>19.730982750370945</v>
      </c>
    </row>
    <row r="72" spans="4:10" x14ac:dyDescent="0.3">
      <c r="E72" s="5"/>
      <c r="F72" s="5"/>
      <c r="H72" t="s">
        <v>23</v>
      </c>
      <c r="I72" s="4">
        <f t="shared" si="5"/>
        <v>1.8016469113347076</v>
      </c>
      <c r="J72" s="4">
        <f t="shared" si="5"/>
        <v>0.77694487111877686</v>
      </c>
    </row>
    <row r="73" spans="4:10" x14ac:dyDescent="0.3">
      <c r="H73" t="s">
        <v>24</v>
      </c>
      <c r="I73" s="4">
        <f t="shared" si="5"/>
        <v>0.43139987316043676</v>
      </c>
      <c r="J73" s="4">
        <f t="shared" si="5"/>
        <v>54.813853463254638</v>
      </c>
    </row>
    <row r="74" spans="4:10" x14ac:dyDescent="0.3">
      <c r="H74" t="s">
        <v>25</v>
      </c>
      <c r="I74" s="4">
        <f t="shared" si="5"/>
        <v>0.65645427293531178</v>
      </c>
      <c r="J74" s="4">
        <f t="shared" si="5"/>
        <v>9.557542595780717</v>
      </c>
    </row>
    <row r="75" spans="4:10" x14ac:dyDescent="0.3">
      <c r="H75" t="s">
        <v>26</v>
      </c>
      <c r="I75" s="4">
        <f t="shared" si="5"/>
        <v>2.7207453925106804</v>
      </c>
      <c r="J75" s="4">
        <f t="shared" si="5"/>
        <v>2.0673075233654557E-2</v>
      </c>
    </row>
    <row r="76" spans="4:10" x14ac:dyDescent="0.3">
      <c r="H76" t="s">
        <v>27</v>
      </c>
      <c r="I76" s="4">
        <f t="shared" si="5"/>
        <v>0.98841005454533681</v>
      </c>
      <c r="J76" s="4">
        <f t="shared" si="5"/>
        <v>16.58556621282407</v>
      </c>
    </row>
    <row r="77" spans="4:10" x14ac:dyDescent="0.3">
      <c r="H77" t="s">
        <v>28</v>
      </c>
      <c r="I77" s="4">
        <f t="shared" si="5"/>
        <v>1.8745341961384103</v>
      </c>
      <c r="J77" s="4">
        <f t="shared" si="5"/>
        <v>1.1150652102063725</v>
      </c>
    </row>
    <row r="78" spans="4:10" x14ac:dyDescent="0.3">
      <c r="H78" t="s">
        <v>29</v>
      </c>
      <c r="I78" s="4">
        <f t="shared" si="5"/>
        <v>0.60020850112855095</v>
      </c>
      <c r="J78" s="4">
        <f t="shared" si="5"/>
        <v>21.187484875316407</v>
      </c>
    </row>
    <row r="79" spans="4:10" x14ac:dyDescent="0.3">
      <c r="H79" t="s">
        <v>30</v>
      </c>
      <c r="I79" s="4">
        <f t="shared" si="5"/>
        <v>7.7200284770964606E-2</v>
      </c>
      <c r="J79" s="4">
        <f t="shared" si="5"/>
        <v>34.610960068273251</v>
      </c>
    </row>
    <row r="80" spans="4:10" x14ac:dyDescent="0.3">
      <c r="H80" t="s">
        <v>31</v>
      </c>
      <c r="I80" s="4">
        <f t="shared" si="5"/>
        <v>0.77601268456407924</v>
      </c>
      <c r="J80" s="4">
        <f t="shared" si="5"/>
        <v>17.092299054896984</v>
      </c>
    </row>
    <row r="81" spans="8:10" x14ac:dyDescent="0.3">
      <c r="H81" t="s">
        <v>32</v>
      </c>
      <c r="I81" s="4">
        <f t="shared" si="5"/>
        <v>3.6104252289062022</v>
      </c>
      <c r="J81" s="4">
        <f t="shared" si="5"/>
        <v>21.498306016384948</v>
      </c>
    </row>
    <row r="82" spans="8:10" x14ac:dyDescent="0.3">
      <c r="H82" t="s">
        <v>33</v>
      </c>
      <c r="I82" s="4">
        <f t="shared" si="5"/>
        <v>0.86685820747302555</v>
      </c>
      <c r="J82" s="4">
        <f t="shared" si="5"/>
        <v>33.36471391503455</v>
      </c>
    </row>
    <row r="84" spans="8:10" x14ac:dyDescent="0.3">
      <c r="H84" t="s">
        <v>77</v>
      </c>
      <c r="I84" s="4">
        <f>AVERAGE(I64:I82)</f>
        <v>1.4939966981512003</v>
      </c>
      <c r="J84" s="4">
        <f>AVERAGE(J65:J82)</f>
        <v>19.381632027603516</v>
      </c>
    </row>
  </sheetData>
  <hyperlinks>
    <hyperlink ref="G1" location="Overview!A1" display="Overview!A1" xr:uid="{5145F729-73A1-4427-BA2C-F224BCDFF567}"/>
  </hyperlink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85</vt:i4>
      </vt:variant>
    </vt:vector>
  </HeadingPairs>
  <TitlesOfParts>
    <vt:vector size="85" baseType="lpstr">
      <vt:lpstr>Overview</vt:lpstr>
      <vt:lpstr>PBE-D3 DZVP-SR</vt:lpstr>
      <vt:lpstr>PBE-D3 TZVP</vt:lpstr>
      <vt:lpstr>PBE-D3 TZV2P</vt:lpstr>
      <vt:lpstr>PBE-D3 TZV2PX</vt:lpstr>
      <vt:lpstr>PBE-D3 C9 TZVP</vt:lpstr>
      <vt:lpstr>PBE-D3 C9 TZV2PX</vt:lpstr>
      <vt:lpstr>PBE-D3 BJ TZVP</vt:lpstr>
      <vt:lpstr>PBE-D3 BJ C9 TZVP</vt:lpstr>
      <vt:lpstr>PBEsol-D3 TZVP</vt:lpstr>
      <vt:lpstr>PBEsol-D3 C9 TZVP</vt:lpstr>
      <vt:lpstr>PBEsol-D3 C9 TZV2PX</vt:lpstr>
      <vt:lpstr>PBEsol-D3 BJ TZVP</vt:lpstr>
      <vt:lpstr>revPBE-D3 TZVP</vt:lpstr>
      <vt:lpstr>revPBE-D3 C9 TZVP</vt:lpstr>
      <vt:lpstr>revPBE-D3 BJ TZVP</vt:lpstr>
      <vt:lpstr>RPBE-D3 TZVP</vt:lpstr>
      <vt:lpstr>RPBE-D3 C9 TZVP</vt:lpstr>
      <vt:lpstr>RPBE-D3 C9 TZV2PX</vt:lpstr>
      <vt:lpstr>RPBE-D3 BJ TZVP</vt:lpstr>
      <vt:lpstr>SSB-D3 TZVP</vt:lpstr>
      <vt:lpstr>SSB-D3 C9 TZVP</vt:lpstr>
      <vt:lpstr>SSB-D3 C9 TZV2PX</vt:lpstr>
      <vt:lpstr>SSB-D3 BJ TZVP</vt:lpstr>
      <vt:lpstr>revSSB-D3 TZVP</vt:lpstr>
      <vt:lpstr>revSSB-D3 C9 TZVP</vt:lpstr>
      <vt:lpstr>revSSB-D3 C9 TZV2PX</vt:lpstr>
      <vt:lpstr>revSSB-D3 BJ TZVP</vt:lpstr>
      <vt:lpstr>BLYP-D3 TZVP</vt:lpstr>
      <vt:lpstr>BLYP-D3 C9 TZVP</vt:lpstr>
      <vt:lpstr>BLYP-D3 BJ TZVP</vt:lpstr>
      <vt:lpstr>mPW91LYP-D3 TZVP</vt:lpstr>
      <vt:lpstr>mPW91LYP-D3 C9 TZVP</vt:lpstr>
      <vt:lpstr>mPW91LYP-D3 C9 TZV2PX</vt:lpstr>
      <vt:lpstr>mPW91LYP-D3 BJ TZVP</vt:lpstr>
      <vt:lpstr>B97-D3 TZVP</vt:lpstr>
      <vt:lpstr>B97-D3 C9 TZVP</vt:lpstr>
      <vt:lpstr>B97-D3 C9 TZV2PX</vt:lpstr>
      <vt:lpstr>B97-D3 BJ TZVP</vt:lpstr>
      <vt:lpstr>B97-D3 BJ C9 TZVP</vt:lpstr>
      <vt:lpstr>HCTH120-D3 TZVP</vt:lpstr>
      <vt:lpstr>HCTH120-D3 C9 TZVP</vt:lpstr>
      <vt:lpstr>HCTH120-D3 C9 TZV2PX</vt:lpstr>
      <vt:lpstr>HCTH120-D3 BJ TZVP</vt:lpstr>
      <vt:lpstr>HCTH407-D3 TZVP</vt:lpstr>
      <vt:lpstr>HCTH407-D3 C9 TZVP</vt:lpstr>
      <vt:lpstr>HCTH407-D3 BJ TZVP</vt:lpstr>
      <vt:lpstr>tauHCTH-D3 TZVP</vt:lpstr>
      <vt:lpstr>tauHCTH-D3 C9 TZVP</vt:lpstr>
      <vt:lpstr>tauHCTH-D3 C9 TZV2PX</vt:lpstr>
      <vt:lpstr>tauHCTH-D3 BJ TZVP</vt:lpstr>
      <vt:lpstr>TPSS-D3 TZVP</vt:lpstr>
      <vt:lpstr>TPSS-D3 C9 TZVP</vt:lpstr>
      <vt:lpstr>TPSS-D3 C9 TZV2PX</vt:lpstr>
      <vt:lpstr>TPSS-D3 BJ TZVP</vt:lpstr>
      <vt:lpstr>revTPSS-D3 TZVP</vt:lpstr>
      <vt:lpstr>revTPSS-D3 C9 TZVP</vt:lpstr>
      <vt:lpstr>vdW-DF TZVP</vt:lpstr>
      <vt:lpstr>vdW-DF TZV2PX</vt:lpstr>
      <vt:lpstr>vdW-DF-C09 TZVP</vt:lpstr>
      <vt:lpstr>vdW-DF-cx TZVP</vt:lpstr>
      <vt:lpstr>optB88-vdW TZVP</vt:lpstr>
      <vt:lpstr>optPBE-vdW TZVP</vt:lpstr>
      <vt:lpstr>PBEkappa=1-vdW TZVP</vt:lpstr>
      <vt:lpstr>optB86b-vdW TZVP</vt:lpstr>
      <vt:lpstr>vdW-DF2 TZVP</vt:lpstr>
      <vt:lpstr>vdW-DF2 TZV2PX</vt:lpstr>
      <vt:lpstr>rev-vdW-DF2 TZVP</vt:lpstr>
      <vt:lpstr>rev-vdW-DF2 TZV2PX</vt:lpstr>
      <vt:lpstr>BEEF-vdW TZVP</vt:lpstr>
      <vt:lpstr>BEEF-vdW TZV2PX</vt:lpstr>
      <vt:lpstr>rVV10 TZVP</vt:lpstr>
      <vt:lpstr>PBE-rVV10 TZVP</vt:lpstr>
      <vt:lpstr>PBE-rVV10 TZV2PX</vt:lpstr>
      <vt:lpstr>PBE-rVV10L TZVP</vt:lpstr>
      <vt:lpstr>PBE-rVV10L TZV2PX</vt:lpstr>
      <vt:lpstr>PBE-rVV10 b 9.0 TZVP</vt:lpstr>
      <vt:lpstr>PBE-rVV10 b 9.0 TZV2PX</vt:lpstr>
      <vt:lpstr>PBE-rVV10 b 8.5 TZVP</vt:lpstr>
      <vt:lpstr>PBE-rVV10 b 8.5 TZV2PX</vt:lpstr>
      <vt:lpstr>PBE-rVV10 b 8.0 TZVP</vt:lpstr>
      <vt:lpstr>PBE-rVV10 b 8.0 TZV2PX</vt:lpstr>
      <vt:lpstr>PBE-rVV10 b 7.5 TZVP</vt:lpstr>
      <vt:lpstr>PBE-rVV10 b 7.5 TZV2PX</vt:lpstr>
      <vt:lpstr>Extra-large pore zeolites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Fischer</dc:creator>
  <cp:lastModifiedBy>Michael Fischer</cp:lastModifiedBy>
  <dcterms:created xsi:type="dcterms:W3CDTF">2025-01-30T18:47:20Z</dcterms:created>
  <dcterms:modified xsi:type="dcterms:W3CDTF">2025-10-01T17:01:39Z</dcterms:modified>
</cp:coreProperties>
</file>