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tprod-my.sharepoint.com/personal/donera_mit_edu/Documents/"/>
    </mc:Choice>
  </mc:AlternateContent>
  <xr:revisionPtr revIDLastSave="12" documentId="8_{65F469AA-7978-4B54-BDE2-72BE2682A8BD}" xr6:coauthVersionLast="47" xr6:coauthVersionMax="47" xr10:uidLastSave="{9D6216D1-A2F7-41E1-8B72-F06581784960}"/>
  <bookViews>
    <workbookView xWindow="-17497" yWindow="-109" windowWidth="17606" windowHeight="13544" xr2:uid="{F85DBC6E-6914-4FDF-8063-D0F430617DCE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2" l="1"/>
  <c r="N5" i="2"/>
  <c r="N7" i="2"/>
  <c r="N2" i="2"/>
  <c r="M7" i="2"/>
  <c r="L3" i="2"/>
  <c r="L5" i="2"/>
  <c r="L7" i="2"/>
  <c r="L8" i="2"/>
  <c r="L2" i="2"/>
  <c r="K3" i="2"/>
  <c r="K5" i="2"/>
  <c r="K7" i="2"/>
  <c r="K8" i="2"/>
  <c r="K2" i="2"/>
  <c r="E5" i="2"/>
  <c r="G5" i="2" s="1"/>
  <c r="D5" i="2"/>
  <c r="F5" i="2" s="1"/>
  <c r="I3" i="2"/>
  <c r="I7" i="2"/>
  <c r="I8" i="2"/>
  <c r="H3" i="2"/>
  <c r="H7" i="2"/>
  <c r="H8" i="2"/>
  <c r="H2" i="2"/>
  <c r="G2" i="2"/>
  <c r="G3" i="2"/>
  <c r="G7" i="2"/>
  <c r="G8" i="2"/>
  <c r="F3" i="2"/>
  <c r="F7" i="2"/>
  <c r="F8" i="2"/>
  <c r="F2" i="2"/>
  <c r="E3" i="2"/>
  <c r="E2" i="2"/>
  <c r="E8" i="2"/>
  <c r="D8" i="2"/>
  <c r="D3" i="2"/>
  <c r="D2" i="2"/>
  <c r="E7" i="2"/>
  <c r="D7" i="2"/>
  <c r="H5" i="2" l="1"/>
  <c r="I5" i="2" s="1"/>
</calcChain>
</file>

<file path=xl/sharedStrings.xml><?xml version="1.0" encoding="utf-8"?>
<sst xmlns="http://schemas.openxmlformats.org/spreadsheetml/2006/main" count="19" uniqueCount="19">
  <si>
    <t>NH2OH</t>
  </si>
  <si>
    <t>TZ</t>
  </si>
  <si>
    <t>QZ</t>
  </si>
  <si>
    <t>H2</t>
  </si>
  <si>
    <t>HNO</t>
  </si>
  <si>
    <t>rel TZ</t>
  </si>
  <si>
    <t>rel QZ</t>
  </si>
  <si>
    <t>CBS</t>
  </si>
  <si>
    <t>H</t>
  </si>
  <si>
    <t>H2NO</t>
  </si>
  <si>
    <t>tot tz</t>
  </si>
  <si>
    <t>tot qz</t>
  </si>
  <si>
    <t>TS</t>
  </si>
  <si>
    <t>CBS kj/mol</t>
  </si>
  <si>
    <t xml:space="preserve">NH3O </t>
  </si>
  <si>
    <t>ZPE</t>
  </si>
  <si>
    <t>cbs + zpe</t>
  </si>
  <si>
    <t>rel E0</t>
  </si>
  <si>
    <t>ATcT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</si>
</sst>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0"/>
      <color rgb="FF00008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D1A68-7332-47A6-9D85-034685EA0B99}">
  <dimension ref="A1:N8"/>
  <sheetViews>
    <sheetView tabSelected="1" workbookViewId="0">
      <selection activeCell="O9" sqref="O9:O12"/>
    </sheetView>
  </sheetViews>
  <sheetFormatPr defaultRowHeight="14.3" x14ac:dyDescent="0.25"/>
  <sheetData>
    <row r="1" spans="1:14" x14ac:dyDescent="0.25">
      <c r="B1" t="s">
        <v>1</v>
      </c>
      <c r="C1" t="s">
        <v>2</v>
      </c>
      <c r="D1" t="s">
        <v>10</v>
      </c>
      <c r="E1" t="s">
        <v>11</v>
      </c>
      <c r="F1" t="s">
        <v>5</v>
      </c>
      <c r="G1" t="s">
        <v>6</v>
      </c>
      <c r="H1" t="s">
        <v>7</v>
      </c>
      <c r="I1" t="s">
        <v>13</v>
      </c>
      <c r="J1" t="s">
        <v>15</v>
      </c>
      <c r="K1" t="s">
        <v>16</v>
      </c>
      <c r="L1" t="s">
        <v>17</v>
      </c>
      <c r="M1" t="s">
        <v>18</v>
      </c>
    </row>
    <row r="2" spans="1:14" x14ac:dyDescent="0.25">
      <c r="A2" t="s">
        <v>0</v>
      </c>
      <c r="B2">
        <v>-131.55260071071899</v>
      </c>
      <c r="C2">
        <v>-131.58726755347101</v>
      </c>
      <c r="D2">
        <f>B2</f>
        <v>-131.55260071071899</v>
      </c>
      <c r="E2">
        <f>C2</f>
        <v>-131.58726755347101</v>
      </c>
      <c r="F2">
        <f>D2-D$2</f>
        <v>0</v>
      </c>
      <c r="G2">
        <f>E2-E$2</f>
        <v>0</v>
      </c>
      <c r="H2">
        <f>G2-(F2-G2)*4^4/(5^4-4^4)</f>
        <v>0</v>
      </c>
      <c r="I2">
        <v>0</v>
      </c>
      <c r="J2">
        <v>105.72</v>
      </c>
      <c r="K2">
        <f>J2+I2</f>
        <v>105.72</v>
      </c>
      <c r="L2">
        <f>K2-K$2</f>
        <v>0</v>
      </c>
      <c r="M2" s="1">
        <v>-33.06</v>
      </c>
      <c r="N2">
        <f>M2-M$2</f>
        <v>0</v>
      </c>
    </row>
    <row r="3" spans="1:14" x14ac:dyDescent="0.25">
      <c r="A3" t="s">
        <v>14</v>
      </c>
      <c r="B3">
        <v>-131.513106863704</v>
      </c>
      <c r="C3">
        <v>-131.547988043445</v>
      </c>
      <c r="D3">
        <f>B3</f>
        <v>-131.513106863704</v>
      </c>
      <c r="E3">
        <f>C3</f>
        <v>-131.547988043445</v>
      </c>
      <c r="F3">
        <f t="shared" ref="F3:G8" si="0">D3-D$2</f>
        <v>3.9493847014995254E-2</v>
      </c>
      <c r="G3">
        <f t="shared" si="0"/>
        <v>3.9279510026005937E-2</v>
      </c>
      <c r="H3">
        <f t="shared" ref="H3:H8" si="1">G3-(F3-G3)*4^4/(5^4-4^4)</f>
        <v>3.9130810109525543E-2</v>
      </c>
      <c r="I3">
        <f t="shared" ref="I3:I8" si="2">H3*627.5*4.184</f>
        <v>102.73637671015493</v>
      </c>
      <c r="J3">
        <v>108.04</v>
      </c>
      <c r="K3">
        <f t="shared" ref="K3:K8" si="3">J3+I3</f>
        <v>210.77637671015492</v>
      </c>
      <c r="L3">
        <f t="shared" ref="L3:L8" si="4">K3-K$2</f>
        <v>105.05637671015492</v>
      </c>
      <c r="M3" s="1">
        <v>72.2</v>
      </c>
      <c r="N3">
        <f t="shared" ref="N3:N8" si="5">M3-M$2</f>
        <v>105.26</v>
      </c>
    </row>
    <row r="4" spans="1:14" x14ac:dyDescent="0.25">
      <c r="A4" t="s">
        <v>3</v>
      </c>
      <c r="B4">
        <v>-1.172635584647</v>
      </c>
      <c r="C4">
        <v>-1.1738667881530001</v>
      </c>
    </row>
    <row r="5" spans="1:14" x14ac:dyDescent="0.25">
      <c r="A5" t="s">
        <v>4</v>
      </c>
      <c r="B5">
        <v>-130.30975046303899</v>
      </c>
      <c r="C5">
        <v>-130.34260261133301</v>
      </c>
      <c r="D5">
        <f>SUM(B4:B5)</f>
        <v>-131.48238604768599</v>
      </c>
      <c r="E5">
        <f>SUM(C4:C5)</f>
        <v>-131.516469399486</v>
      </c>
      <c r="F5">
        <f t="shared" si="0"/>
        <v>7.0214663032999169E-2</v>
      </c>
      <c r="G5">
        <f t="shared" si="0"/>
        <v>7.0798153985009549E-2</v>
      </c>
      <c r="H5">
        <f t="shared" si="1"/>
        <v>7.1202960715943578E-2</v>
      </c>
      <c r="I5">
        <f>H5*627.5*4.184</f>
        <v>186.94052524128122</v>
      </c>
      <c r="J5">
        <v>62.62</v>
      </c>
      <c r="K5">
        <f t="shared" si="3"/>
        <v>249.56052524128123</v>
      </c>
      <c r="L5">
        <f t="shared" si="4"/>
        <v>143.84052524128123</v>
      </c>
      <c r="M5" s="1">
        <v>109.94</v>
      </c>
      <c r="N5">
        <f t="shared" si="5"/>
        <v>143</v>
      </c>
    </row>
    <row r="6" spans="1:14" x14ac:dyDescent="0.25">
      <c r="A6" t="s">
        <v>8</v>
      </c>
      <c r="B6">
        <v>-0.49982117601600001</v>
      </c>
      <c r="C6">
        <v>-0.49994832145899998</v>
      </c>
    </row>
    <row r="7" spans="1:14" x14ac:dyDescent="0.25">
      <c r="A7" t="s">
        <v>9</v>
      </c>
      <c r="B7">
        <v>-130.91817244062199</v>
      </c>
      <c r="C7">
        <v>-130.95175271486099</v>
      </c>
      <c r="D7">
        <f>SUM(B6:B7)</f>
        <v>-131.417993616638</v>
      </c>
      <c r="E7">
        <f>SUM(C6:C7)</f>
        <v>-131.45170103631997</v>
      </c>
      <c r="F7">
        <f t="shared" si="0"/>
        <v>0.13460709408099092</v>
      </c>
      <c r="G7">
        <f t="shared" si="0"/>
        <v>0.13556651715103385</v>
      </c>
      <c r="H7">
        <f t="shared" si="1"/>
        <v>0.13623213315626689</v>
      </c>
      <c r="I7">
        <f t="shared" si="2"/>
        <v>357.67201631645253</v>
      </c>
      <c r="J7">
        <v>70.069999999999993</v>
      </c>
      <c r="K7">
        <f t="shared" si="3"/>
        <v>427.74201631645252</v>
      </c>
      <c r="L7">
        <f t="shared" si="4"/>
        <v>322.02201631645255</v>
      </c>
      <c r="M7">
        <f>70.65+216.034</f>
        <v>286.68399999999997</v>
      </c>
      <c r="N7">
        <f t="shared" si="5"/>
        <v>319.74399999999997</v>
      </c>
    </row>
    <row r="8" spans="1:14" x14ac:dyDescent="0.25">
      <c r="A8" t="s">
        <v>12</v>
      </c>
      <c r="B8">
        <v>-131.423064689516</v>
      </c>
      <c r="C8">
        <v>-131.45729273813899</v>
      </c>
      <c r="D8">
        <f>B8</f>
        <v>-131.423064689516</v>
      </c>
      <c r="E8">
        <f>C8</f>
        <v>-131.45729273813899</v>
      </c>
      <c r="F8">
        <f t="shared" si="0"/>
        <v>0.12953602120299479</v>
      </c>
      <c r="G8">
        <f t="shared" si="0"/>
        <v>0.12997481533201949</v>
      </c>
      <c r="H8">
        <f t="shared" si="1"/>
        <v>0.13027923619118026</v>
      </c>
      <c r="I8">
        <f t="shared" si="2"/>
        <v>342.04292345049618</v>
      </c>
      <c r="J8">
        <v>73.930000000000007</v>
      </c>
      <c r="K8">
        <f t="shared" si="3"/>
        <v>415.97292345049618</v>
      </c>
      <c r="L8">
        <f t="shared" si="4"/>
        <v>310.25292345049616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Doner</dc:creator>
  <cp:lastModifiedBy>Anna Doner</cp:lastModifiedBy>
  <dcterms:created xsi:type="dcterms:W3CDTF">2025-04-17T13:54:31Z</dcterms:created>
  <dcterms:modified xsi:type="dcterms:W3CDTF">2025-04-17T18:30:42Z</dcterms:modified>
</cp:coreProperties>
</file>