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Paper\博士论文\蒸发制冷\ManuscriptFinal\"/>
    </mc:Choice>
  </mc:AlternateContent>
  <xr:revisionPtr revIDLastSave="0" documentId="13_ncr:1_{6D01ED95-A50F-477E-8AC7-F145A9F662DA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Data" sheetId="1" r:id="rId1"/>
    <sheet name="IEWC result" sheetId="6" r:id="rId2"/>
    <sheet name="Spray cooling result" sheetId="2" r:id="rId3"/>
    <sheet name="Flat plate cooling result" sheetId="4" r:id="rId4"/>
    <sheet name="Tube plate cooling resul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6" l="1"/>
  <c r="P4" i="6" s="1"/>
  <c r="P17" i="6" s="1"/>
  <c r="P33" i="6" s="1"/>
  <c r="Q3" i="6"/>
  <c r="Q4" i="6" s="1"/>
  <c r="Q5" i="6" s="1"/>
  <c r="Q18" i="6" s="1"/>
  <c r="Q34" i="6" s="1"/>
  <c r="R3" i="6"/>
  <c r="S3" i="6"/>
  <c r="T3" i="6"/>
  <c r="U3" i="6"/>
  <c r="U4" i="6" s="1"/>
  <c r="U5" i="6" s="1"/>
  <c r="V3" i="6"/>
  <c r="O3" i="6"/>
  <c r="O4" i="6" s="1"/>
  <c r="F3" i="6"/>
  <c r="G3" i="6"/>
  <c r="G16" i="6" s="1"/>
  <c r="G32" i="6" s="1"/>
  <c r="H3" i="6"/>
  <c r="H4" i="6" s="1"/>
  <c r="H17" i="6" s="1"/>
  <c r="H33" i="6" s="1"/>
  <c r="I3" i="6"/>
  <c r="I4" i="6" s="1"/>
  <c r="J3" i="6"/>
  <c r="J16" i="6" s="1"/>
  <c r="J32" i="6" s="1"/>
  <c r="K3" i="6"/>
  <c r="K4" i="6" s="1"/>
  <c r="L3" i="6"/>
  <c r="L4" i="6" s="1"/>
  <c r="E3" i="6"/>
  <c r="B38" i="6"/>
  <c r="B37" i="6"/>
  <c r="B36" i="6"/>
  <c r="B35" i="6"/>
  <c r="B34" i="6"/>
  <c r="B33" i="6"/>
  <c r="B32" i="6"/>
  <c r="B31" i="6"/>
  <c r="B30" i="6"/>
  <c r="B25" i="6"/>
  <c r="B24" i="6"/>
  <c r="B23" i="6"/>
  <c r="B22" i="6"/>
  <c r="B21" i="6"/>
  <c r="B20" i="6"/>
  <c r="B19" i="6"/>
  <c r="B18" i="6"/>
  <c r="B17" i="6"/>
  <c r="O16" i="6"/>
  <c r="O32" i="6" s="1"/>
  <c r="B11" i="6"/>
  <c r="B10" i="6"/>
  <c r="B9" i="6"/>
  <c r="B8" i="6"/>
  <c r="B7" i="6"/>
  <c r="B6" i="6"/>
  <c r="B5" i="6"/>
  <c r="B4" i="6"/>
  <c r="V4" i="6"/>
  <c r="V17" i="6" s="1"/>
  <c r="V33" i="6" s="1"/>
  <c r="B3" i="6"/>
  <c r="D27" i="1"/>
  <c r="D28" i="1"/>
  <c r="D29" i="1"/>
  <c r="D30" i="1"/>
  <c r="D31" i="1"/>
  <c r="D32" i="1"/>
  <c r="D33" i="1"/>
  <c r="D34" i="1"/>
  <c r="D26" i="1"/>
  <c r="D16" i="1"/>
  <c r="D17" i="1"/>
  <c r="D18" i="1"/>
  <c r="D19" i="1"/>
  <c r="D20" i="1"/>
  <c r="D21" i="1"/>
  <c r="D22" i="1"/>
  <c r="D23" i="1"/>
  <c r="D15" i="1"/>
  <c r="E3" i="2"/>
  <c r="E16" i="2" s="1"/>
  <c r="B25" i="2"/>
  <c r="Q3" i="2"/>
  <c r="Q16" i="2" s="1"/>
  <c r="Q32" i="2" s="1"/>
  <c r="P3" i="2"/>
  <c r="P16" i="2" s="1"/>
  <c r="P32" i="2" s="1"/>
  <c r="L3" i="2"/>
  <c r="L16" i="2" s="1"/>
  <c r="L32" i="2" s="1"/>
  <c r="J26" i="1"/>
  <c r="F3" i="4" s="1"/>
  <c r="F4" i="4" s="1"/>
  <c r="F5" i="4" s="1"/>
  <c r="F6" i="4" s="1"/>
  <c r="F7" i="4" s="1"/>
  <c r="F8" i="4" s="1"/>
  <c r="F9" i="4" s="1"/>
  <c r="F10" i="4" s="1"/>
  <c r="F11" i="4" s="1"/>
  <c r="F12" i="4" s="1"/>
  <c r="F13" i="4" s="1"/>
  <c r="H26" i="1"/>
  <c r="P3" i="5" s="1"/>
  <c r="P4" i="5" s="1"/>
  <c r="P5" i="5" s="1"/>
  <c r="P6" i="5" s="1"/>
  <c r="P7" i="5" s="1"/>
  <c r="P8" i="5" s="1"/>
  <c r="P9" i="5" s="1"/>
  <c r="P10" i="5" s="1"/>
  <c r="P11" i="5" s="1"/>
  <c r="P12" i="5" s="1"/>
  <c r="P13" i="5" s="1"/>
  <c r="B26" i="1"/>
  <c r="B23" i="1"/>
  <c r="C23" i="1" s="1"/>
  <c r="B22" i="1"/>
  <c r="C22" i="1" s="1"/>
  <c r="B21" i="1"/>
  <c r="B23" i="2" s="1"/>
  <c r="B20" i="1"/>
  <c r="B22" i="2" s="1"/>
  <c r="B19" i="1"/>
  <c r="B21" i="2" s="1"/>
  <c r="B18" i="1"/>
  <c r="B20" i="2" s="1"/>
  <c r="B17" i="1"/>
  <c r="B19" i="2" s="1"/>
  <c r="B16" i="1"/>
  <c r="B18" i="2" s="1"/>
  <c r="B15" i="1"/>
  <c r="C15" i="1" s="1"/>
  <c r="J4" i="6" l="1"/>
  <c r="J5" i="6" s="1"/>
  <c r="J6" i="6" s="1"/>
  <c r="J19" i="6" s="1"/>
  <c r="J35" i="6" s="1"/>
  <c r="K16" i="6"/>
  <c r="K32" i="6" s="1"/>
  <c r="E4" i="2"/>
  <c r="E5" i="2" s="1"/>
  <c r="L4" i="2"/>
  <c r="L5" i="2" s="1"/>
  <c r="L6" i="2" s="1"/>
  <c r="L7" i="2" s="1"/>
  <c r="L20" i="2" s="1"/>
  <c r="L36" i="2" s="1"/>
  <c r="Q4" i="2"/>
  <c r="P4" i="2"/>
  <c r="I5" i="6"/>
  <c r="I6" i="6" s="1"/>
  <c r="I17" i="6"/>
  <c r="I33" i="6" s="1"/>
  <c r="L16" i="6"/>
  <c r="L32" i="6" s="1"/>
  <c r="I16" i="6"/>
  <c r="I32" i="6" s="1"/>
  <c r="V5" i="6"/>
  <c r="V18" i="6" s="1"/>
  <c r="V34" i="6" s="1"/>
  <c r="U16" i="6"/>
  <c r="U32" i="6" s="1"/>
  <c r="P16" i="6"/>
  <c r="P32" i="6" s="1"/>
  <c r="U6" i="6"/>
  <c r="U18" i="6"/>
  <c r="U34" i="6" s="1"/>
  <c r="L5" i="6"/>
  <c r="L17" i="6"/>
  <c r="L33" i="6" s="1"/>
  <c r="V16" i="6"/>
  <c r="V32" i="6" s="1"/>
  <c r="G4" i="6"/>
  <c r="Q16" i="6"/>
  <c r="Q32" i="6" s="1"/>
  <c r="Q6" i="6"/>
  <c r="E4" i="6"/>
  <c r="E16" i="6"/>
  <c r="E32" i="6" s="1"/>
  <c r="Q17" i="6"/>
  <c r="Q33" i="6" s="1"/>
  <c r="U17" i="6"/>
  <c r="U33" i="6" s="1"/>
  <c r="H5" i="6"/>
  <c r="K5" i="6"/>
  <c r="K17" i="6"/>
  <c r="K33" i="6" s="1"/>
  <c r="S4" i="6"/>
  <c r="S16" i="6"/>
  <c r="S32" i="6" s="1"/>
  <c r="P5" i="6"/>
  <c r="H16" i="6"/>
  <c r="H32" i="6" s="1"/>
  <c r="R4" i="6"/>
  <c r="R16" i="6"/>
  <c r="R32" i="6" s="1"/>
  <c r="O5" i="6"/>
  <c r="O17" i="6"/>
  <c r="O33" i="6" s="1"/>
  <c r="F4" i="6"/>
  <c r="F16" i="6"/>
  <c r="F32" i="6" s="1"/>
  <c r="T4" i="6"/>
  <c r="T16" i="6"/>
  <c r="T32" i="6" s="1"/>
  <c r="H3" i="5"/>
  <c r="T3" i="5"/>
  <c r="G3" i="5"/>
  <c r="F3" i="5"/>
  <c r="Q3" i="5"/>
  <c r="L3" i="4"/>
  <c r="C17" i="1"/>
  <c r="E17" i="1" s="1"/>
  <c r="F28" i="1" s="1"/>
  <c r="K3" i="4"/>
  <c r="V3" i="5"/>
  <c r="C16" i="1"/>
  <c r="E16" i="1" s="1"/>
  <c r="F27" i="1" s="1"/>
  <c r="V3" i="4"/>
  <c r="V4" i="4" s="1"/>
  <c r="V5" i="4" s="1"/>
  <c r="V6" i="4" s="1"/>
  <c r="V7" i="4" s="1"/>
  <c r="V8" i="4" s="1"/>
  <c r="V9" i="4" s="1"/>
  <c r="V10" i="4" s="1"/>
  <c r="V11" i="4" s="1"/>
  <c r="V12" i="4" s="1"/>
  <c r="V13" i="4" s="1"/>
  <c r="V26" i="4" s="1"/>
  <c r="V42" i="4" s="1"/>
  <c r="E23" i="1"/>
  <c r="F34" i="1" s="1"/>
  <c r="B38" i="2"/>
  <c r="B24" i="2"/>
  <c r="C21" i="1"/>
  <c r="E21" i="1" s="1"/>
  <c r="F32" i="1" s="1"/>
  <c r="B3" i="2"/>
  <c r="J3" i="5"/>
  <c r="T3" i="4"/>
  <c r="L3" i="5"/>
  <c r="L4" i="5" s="1"/>
  <c r="L5" i="5" s="1"/>
  <c r="L6" i="5" s="1"/>
  <c r="L7" i="5" s="1"/>
  <c r="L8" i="5" s="1"/>
  <c r="L9" i="5" s="1"/>
  <c r="L10" i="5" s="1"/>
  <c r="L11" i="5" s="1"/>
  <c r="L12" i="5" s="1"/>
  <c r="L13" i="5" s="1"/>
  <c r="L26" i="5" s="1"/>
  <c r="L42" i="5" s="1"/>
  <c r="J3" i="4"/>
  <c r="I3" i="5"/>
  <c r="U3" i="4"/>
  <c r="B30" i="2"/>
  <c r="E15" i="1"/>
  <c r="F26" i="1" s="1"/>
  <c r="E22" i="1"/>
  <c r="F33" i="1" s="1"/>
  <c r="B37" i="2"/>
  <c r="B4" i="5"/>
  <c r="B11" i="5"/>
  <c r="R3" i="5"/>
  <c r="B9" i="4"/>
  <c r="O3" i="4"/>
  <c r="B8" i="2"/>
  <c r="E3" i="5"/>
  <c r="S3" i="5"/>
  <c r="B10" i="4"/>
  <c r="P3" i="4"/>
  <c r="B7" i="2"/>
  <c r="B3" i="4"/>
  <c r="B11" i="4"/>
  <c r="Q3" i="4"/>
  <c r="B6" i="2"/>
  <c r="C20" i="1"/>
  <c r="K3" i="5"/>
  <c r="U3" i="5"/>
  <c r="R3" i="4"/>
  <c r="B5" i="2"/>
  <c r="C18" i="1"/>
  <c r="B5" i="5"/>
  <c r="C19" i="1"/>
  <c r="B3" i="5"/>
  <c r="E3" i="4"/>
  <c r="S3" i="4"/>
  <c r="B17" i="2"/>
  <c r="B6" i="5"/>
  <c r="B7" i="5"/>
  <c r="B5" i="4"/>
  <c r="I3" i="4"/>
  <c r="B4" i="2"/>
  <c r="B8" i="5"/>
  <c r="O3" i="5"/>
  <c r="B6" i="4"/>
  <c r="H3" i="4"/>
  <c r="B11" i="2"/>
  <c r="B9" i="5"/>
  <c r="B7" i="4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26" i="4" s="1"/>
  <c r="G42" i="4" s="1"/>
  <c r="B10" i="2"/>
  <c r="B4" i="4"/>
  <c r="B10" i="5"/>
  <c r="B8" i="4"/>
  <c r="B9" i="2"/>
  <c r="F25" i="4"/>
  <c r="F41" i="4" s="1"/>
  <c r="F22" i="4"/>
  <c r="F38" i="4" s="1"/>
  <c r="F19" i="4"/>
  <c r="F35" i="4" s="1"/>
  <c r="G20" i="4"/>
  <c r="G36" i="4" s="1"/>
  <c r="F24" i="4"/>
  <c r="F40" i="4" s="1"/>
  <c r="F21" i="4"/>
  <c r="F37" i="4" s="1"/>
  <c r="F18" i="4"/>
  <c r="F34" i="4" s="1"/>
  <c r="F26" i="4"/>
  <c r="F42" i="4" s="1"/>
  <c r="F23" i="4"/>
  <c r="F39" i="4" s="1"/>
  <c r="F20" i="4"/>
  <c r="F36" i="4" s="1"/>
  <c r="F17" i="4"/>
  <c r="F33" i="4" s="1"/>
  <c r="F16" i="4"/>
  <c r="F32" i="4" s="1"/>
  <c r="G16" i="4"/>
  <c r="G32" i="4" s="1"/>
  <c r="P24" i="5"/>
  <c r="P40" i="5" s="1"/>
  <c r="P21" i="5"/>
  <c r="P37" i="5" s="1"/>
  <c r="P18" i="5"/>
  <c r="P34" i="5" s="1"/>
  <c r="P16" i="5"/>
  <c r="P32" i="5" s="1"/>
  <c r="P26" i="5"/>
  <c r="P42" i="5" s="1"/>
  <c r="P23" i="5"/>
  <c r="P39" i="5" s="1"/>
  <c r="P20" i="5"/>
  <c r="P36" i="5" s="1"/>
  <c r="P17" i="5"/>
  <c r="P33" i="5" s="1"/>
  <c r="P19" i="5"/>
  <c r="P35" i="5" s="1"/>
  <c r="L17" i="5"/>
  <c r="L33" i="5" s="1"/>
  <c r="P25" i="5"/>
  <c r="P41" i="5" s="1"/>
  <c r="P22" i="5"/>
  <c r="P38" i="5" s="1"/>
  <c r="S3" i="2"/>
  <c r="E32" i="2"/>
  <c r="T3" i="2"/>
  <c r="K3" i="2"/>
  <c r="U3" i="2"/>
  <c r="J3" i="2"/>
  <c r="V3" i="2"/>
  <c r="I3" i="2"/>
  <c r="O3" i="2"/>
  <c r="R3" i="2"/>
  <c r="H3" i="2"/>
  <c r="G3" i="2"/>
  <c r="F3" i="2"/>
  <c r="L25" i="5" l="1"/>
  <c r="L41" i="5" s="1"/>
  <c r="V20" i="4"/>
  <c r="V36" i="4" s="1"/>
  <c r="V23" i="4"/>
  <c r="V39" i="4" s="1"/>
  <c r="G19" i="4"/>
  <c r="G35" i="4" s="1"/>
  <c r="V24" i="4"/>
  <c r="V40" i="4" s="1"/>
  <c r="V19" i="4"/>
  <c r="V35" i="4" s="1"/>
  <c r="V25" i="4"/>
  <c r="V41" i="4" s="1"/>
  <c r="V18" i="4"/>
  <c r="V34" i="4" s="1"/>
  <c r="V21" i="4"/>
  <c r="V37" i="4" s="1"/>
  <c r="V17" i="4"/>
  <c r="V33" i="4" s="1"/>
  <c r="V16" i="4"/>
  <c r="V32" i="4" s="1"/>
  <c r="J7" i="6"/>
  <c r="J8" i="6" s="1"/>
  <c r="J18" i="6"/>
  <c r="J34" i="6" s="1"/>
  <c r="J17" i="6"/>
  <c r="J33" i="6" s="1"/>
  <c r="J20" i="6"/>
  <c r="J36" i="6" s="1"/>
  <c r="V6" i="6"/>
  <c r="V19" i="6" s="1"/>
  <c r="V35" i="6" s="1"/>
  <c r="L18" i="5"/>
  <c r="L34" i="5" s="1"/>
  <c r="L21" i="5"/>
  <c r="L37" i="5" s="1"/>
  <c r="L22" i="5"/>
  <c r="L38" i="5" s="1"/>
  <c r="L24" i="5"/>
  <c r="L40" i="5" s="1"/>
  <c r="E16" i="4"/>
  <c r="E32" i="4" s="1"/>
  <c r="E4" i="4"/>
  <c r="H16" i="4"/>
  <c r="H32" i="4" s="1"/>
  <c r="H4" i="4"/>
  <c r="G24" i="4"/>
  <c r="G40" i="4" s="1"/>
  <c r="G22" i="4"/>
  <c r="G38" i="4" s="1"/>
  <c r="U16" i="4"/>
  <c r="U32" i="4" s="1"/>
  <c r="U4" i="4"/>
  <c r="G23" i="4"/>
  <c r="G39" i="4" s="1"/>
  <c r="S16" i="4"/>
  <c r="S32" i="4" s="1"/>
  <c r="S4" i="4"/>
  <c r="G17" i="4"/>
  <c r="G33" i="4" s="1"/>
  <c r="G18" i="4"/>
  <c r="G34" i="4" s="1"/>
  <c r="P16" i="4"/>
  <c r="P32" i="4" s="1"/>
  <c r="P4" i="4"/>
  <c r="G25" i="4"/>
  <c r="G41" i="4" s="1"/>
  <c r="V22" i="4"/>
  <c r="V38" i="4" s="1"/>
  <c r="I16" i="4"/>
  <c r="I32" i="4" s="1"/>
  <c r="I4" i="4"/>
  <c r="R16" i="4"/>
  <c r="R32" i="4" s="1"/>
  <c r="R4" i="4"/>
  <c r="G21" i="4"/>
  <c r="G37" i="4" s="1"/>
  <c r="J16" i="4"/>
  <c r="J32" i="4" s="1"/>
  <c r="J4" i="4"/>
  <c r="K16" i="4"/>
  <c r="K32" i="4" s="1"/>
  <c r="K4" i="4"/>
  <c r="O16" i="4"/>
  <c r="O32" i="4" s="1"/>
  <c r="O4" i="4"/>
  <c r="T16" i="4"/>
  <c r="T32" i="4" s="1"/>
  <c r="T4" i="4"/>
  <c r="L16" i="4"/>
  <c r="L32" i="4" s="1"/>
  <c r="L4" i="4"/>
  <c r="Q16" i="4"/>
  <c r="Q32" i="4" s="1"/>
  <c r="Q4" i="4"/>
  <c r="L18" i="2"/>
  <c r="L34" i="2" s="1"/>
  <c r="U16" i="2"/>
  <c r="U32" i="2" s="1"/>
  <c r="U4" i="2"/>
  <c r="Q17" i="2"/>
  <c r="Q33" i="2" s="1"/>
  <c r="Q5" i="2"/>
  <c r="R16" i="2"/>
  <c r="R32" i="2" s="1"/>
  <c r="R4" i="2"/>
  <c r="L8" i="2"/>
  <c r="E17" i="2"/>
  <c r="E33" i="2" s="1"/>
  <c r="V16" i="2"/>
  <c r="V32" i="2" s="1"/>
  <c r="V4" i="2"/>
  <c r="T16" i="2"/>
  <c r="T32" i="2" s="1"/>
  <c r="T4" i="2"/>
  <c r="O16" i="2"/>
  <c r="O32" i="2" s="1"/>
  <c r="O4" i="2"/>
  <c r="H16" i="2"/>
  <c r="H32" i="2" s="1"/>
  <c r="H4" i="2"/>
  <c r="L17" i="2"/>
  <c r="L33" i="2" s="1"/>
  <c r="J16" i="2"/>
  <c r="J32" i="2" s="1"/>
  <c r="J4" i="2"/>
  <c r="S16" i="2"/>
  <c r="S32" i="2" s="1"/>
  <c r="S4" i="2"/>
  <c r="G16" i="2"/>
  <c r="G32" i="2" s="1"/>
  <c r="G4" i="2"/>
  <c r="K16" i="2"/>
  <c r="K32" i="2" s="1"/>
  <c r="K4" i="2"/>
  <c r="L19" i="2"/>
  <c r="L35" i="2" s="1"/>
  <c r="I16" i="2"/>
  <c r="I32" i="2" s="1"/>
  <c r="I4" i="2"/>
  <c r="P17" i="2"/>
  <c r="P33" i="2" s="1"/>
  <c r="P5" i="2"/>
  <c r="F16" i="2"/>
  <c r="F32" i="2" s="1"/>
  <c r="F4" i="2"/>
  <c r="E6" i="2"/>
  <c r="E18" i="2"/>
  <c r="E34" i="2" s="1"/>
  <c r="I18" i="6"/>
  <c r="I34" i="6" s="1"/>
  <c r="L20" i="5"/>
  <c r="L36" i="5" s="1"/>
  <c r="L23" i="5"/>
  <c r="L39" i="5" s="1"/>
  <c r="L16" i="5"/>
  <c r="L32" i="5" s="1"/>
  <c r="L19" i="5"/>
  <c r="L35" i="5" s="1"/>
  <c r="S16" i="5"/>
  <c r="S32" i="5" s="1"/>
  <c r="S4" i="5"/>
  <c r="E16" i="5"/>
  <c r="E32" i="5" s="1"/>
  <c r="E4" i="5"/>
  <c r="I16" i="5"/>
  <c r="I32" i="5" s="1"/>
  <c r="I4" i="5"/>
  <c r="V16" i="5"/>
  <c r="V32" i="5" s="1"/>
  <c r="V4" i="5"/>
  <c r="U16" i="5"/>
  <c r="U32" i="5" s="1"/>
  <c r="U4" i="5"/>
  <c r="H16" i="5"/>
  <c r="H32" i="5" s="1"/>
  <c r="H4" i="5"/>
  <c r="K16" i="5"/>
  <c r="K32" i="5" s="1"/>
  <c r="K4" i="5"/>
  <c r="R16" i="5"/>
  <c r="R32" i="5" s="1"/>
  <c r="R4" i="5"/>
  <c r="J16" i="5"/>
  <c r="J32" i="5" s="1"/>
  <c r="J4" i="5"/>
  <c r="Q16" i="5"/>
  <c r="Q32" i="5" s="1"/>
  <c r="Q4" i="5"/>
  <c r="F16" i="5"/>
  <c r="F32" i="5" s="1"/>
  <c r="F4" i="5"/>
  <c r="G16" i="5"/>
  <c r="G32" i="5" s="1"/>
  <c r="G4" i="5"/>
  <c r="T16" i="5"/>
  <c r="T32" i="5" s="1"/>
  <c r="T4" i="5"/>
  <c r="O16" i="5"/>
  <c r="O32" i="5" s="1"/>
  <c r="O4" i="5"/>
  <c r="G5" i="6"/>
  <c r="G17" i="6"/>
  <c r="G33" i="6" s="1"/>
  <c r="T5" i="6"/>
  <c r="T17" i="6"/>
  <c r="T33" i="6" s="1"/>
  <c r="S17" i="6"/>
  <c r="S33" i="6" s="1"/>
  <c r="S5" i="6"/>
  <c r="L18" i="6"/>
  <c r="L34" i="6" s="1"/>
  <c r="L6" i="6"/>
  <c r="J21" i="6"/>
  <c r="J37" i="6" s="1"/>
  <c r="J9" i="6"/>
  <c r="P18" i="6"/>
  <c r="P34" i="6" s="1"/>
  <c r="P6" i="6"/>
  <c r="K18" i="6"/>
  <c r="K34" i="6" s="1"/>
  <c r="K6" i="6"/>
  <c r="H6" i="6"/>
  <c r="H18" i="6"/>
  <c r="H34" i="6" s="1"/>
  <c r="O18" i="6"/>
  <c r="O34" i="6" s="1"/>
  <c r="O6" i="6"/>
  <c r="U19" i="6"/>
  <c r="U35" i="6" s="1"/>
  <c r="U7" i="6"/>
  <c r="F5" i="6"/>
  <c r="F17" i="6"/>
  <c r="F33" i="6" s="1"/>
  <c r="E17" i="6"/>
  <c r="E33" i="6" s="1"/>
  <c r="E5" i="6"/>
  <c r="I7" i="6"/>
  <c r="I19" i="6"/>
  <c r="I35" i="6" s="1"/>
  <c r="Q7" i="6"/>
  <c r="Q19" i="6"/>
  <c r="Q35" i="6" s="1"/>
  <c r="R17" i="6"/>
  <c r="R33" i="6" s="1"/>
  <c r="R5" i="6"/>
  <c r="B32" i="2"/>
  <c r="B31" i="2"/>
  <c r="B36" i="2"/>
  <c r="B35" i="2"/>
  <c r="E20" i="1"/>
  <c r="F31" i="1" s="1"/>
  <c r="B34" i="2"/>
  <c r="E19" i="1"/>
  <c r="F30" i="1" s="1"/>
  <c r="B33" i="2"/>
  <c r="E18" i="1"/>
  <c r="F29" i="1" s="1"/>
  <c r="V7" i="6" l="1"/>
  <c r="T5" i="4"/>
  <c r="T17" i="4"/>
  <c r="T33" i="4" s="1"/>
  <c r="P5" i="4"/>
  <c r="P17" i="4"/>
  <c r="P33" i="4" s="1"/>
  <c r="S5" i="4"/>
  <c r="S17" i="4"/>
  <c r="S33" i="4" s="1"/>
  <c r="Q5" i="4"/>
  <c r="Q17" i="4"/>
  <c r="Q33" i="4" s="1"/>
  <c r="I5" i="4"/>
  <c r="I17" i="4"/>
  <c r="I33" i="4" s="1"/>
  <c r="O5" i="4"/>
  <c r="O17" i="4"/>
  <c r="O33" i="4" s="1"/>
  <c r="H5" i="4"/>
  <c r="H17" i="4"/>
  <c r="H33" i="4" s="1"/>
  <c r="K5" i="4"/>
  <c r="K17" i="4"/>
  <c r="K33" i="4" s="1"/>
  <c r="E5" i="4"/>
  <c r="E17" i="4"/>
  <c r="E33" i="4" s="1"/>
  <c r="J5" i="4"/>
  <c r="J17" i="4"/>
  <c r="J33" i="4" s="1"/>
  <c r="R5" i="4"/>
  <c r="R17" i="4"/>
  <c r="R33" i="4" s="1"/>
  <c r="L5" i="4"/>
  <c r="L17" i="4"/>
  <c r="L33" i="4" s="1"/>
  <c r="U5" i="4"/>
  <c r="U17" i="4"/>
  <c r="U33" i="4" s="1"/>
  <c r="K5" i="2"/>
  <c r="K17" i="2"/>
  <c r="K33" i="2" s="1"/>
  <c r="T17" i="2"/>
  <c r="T33" i="2" s="1"/>
  <c r="T5" i="2"/>
  <c r="G5" i="2"/>
  <c r="G17" i="2"/>
  <c r="G33" i="2" s="1"/>
  <c r="I5" i="2"/>
  <c r="I17" i="2"/>
  <c r="I33" i="2" s="1"/>
  <c r="V5" i="2"/>
  <c r="V17" i="2"/>
  <c r="V33" i="2" s="1"/>
  <c r="Q18" i="2"/>
  <c r="Q34" i="2" s="1"/>
  <c r="Q6" i="2"/>
  <c r="E7" i="2"/>
  <c r="E19" i="2"/>
  <c r="E35" i="2" s="1"/>
  <c r="S17" i="2"/>
  <c r="S33" i="2" s="1"/>
  <c r="S5" i="2"/>
  <c r="F5" i="2"/>
  <c r="F17" i="2"/>
  <c r="F33" i="2" s="1"/>
  <c r="J5" i="2"/>
  <c r="J17" i="2"/>
  <c r="J33" i="2" s="1"/>
  <c r="L9" i="2"/>
  <c r="L21" i="2"/>
  <c r="L37" i="2" s="1"/>
  <c r="P18" i="2"/>
  <c r="P34" i="2" s="1"/>
  <c r="P6" i="2"/>
  <c r="R17" i="2"/>
  <c r="R33" i="2" s="1"/>
  <c r="R5" i="2"/>
  <c r="H5" i="2"/>
  <c r="H17" i="2"/>
  <c r="H33" i="2" s="1"/>
  <c r="O17" i="2"/>
  <c r="O33" i="2" s="1"/>
  <c r="O5" i="2"/>
  <c r="U17" i="2"/>
  <c r="U33" i="2" s="1"/>
  <c r="U5" i="2"/>
  <c r="V5" i="5"/>
  <c r="V17" i="5"/>
  <c r="V33" i="5" s="1"/>
  <c r="I5" i="5"/>
  <c r="I17" i="5"/>
  <c r="I33" i="5" s="1"/>
  <c r="G5" i="5"/>
  <c r="G17" i="5"/>
  <c r="G33" i="5" s="1"/>
  <c r="F5" i="5"/>
  <c r="F17" i="5"/>
  <c r="F33" i="5" s="1"/>
  <c r="O5" i="5"/>
  <c r="O17" i="5"/>
  <c r="O33" i="5" s="1"/>
  <c r="R5" i="5"/>
  <c r="R17" i="5"/>
  <c r="R33" i="5" s="1"/>
  <c r="E5" i="5"/>
  <c r="E17" i="5"/>
  <c r="E33" i="5" s="1"/>
  <c r="U5" i="5"/>
  <c r="U17" i="5"/>
  <c r="U33" i="5" s="1"/>
  <c r="Q5" i="5"/>
  <c r="Q17" i="5"/>
  <c r="Q33" i="5" s="1"/>
  <c r="J5" i="5"/>
  <c r="J17" i="5"/>
  <c r="J33" i="5" s="1"/>
  <c r="H5" i="5"/>
  <c r="H17" i="5"/>
  <c r="H33" i="5" s="1"/>
  <c r="T5" i="5"/>
  <c r="T17" i="5"/>
  <c r="T33" i="5" s="1"/>
  <c r="K5" i="5"/>
  <c r="K17" i="5"/>
  <c r="K33" i="5" s="1"/>
  <c r="S5" i="5"/>
  <c r="S17" i="5"/>
  <c r="S33" i="5" s="1"/>
  <c r="L7" i="6"/>
  <c r="L19" i="6"/>
  <c r="L35" i="6" s="1"/>
  <c r="F6" i="6"/>
  <c r="F18" i="6"/>
  <c r="F34" i="6" s="1"/>
  <c r="U8" i="6"/>
  <c r="U20" i="6"/>
  <c r="U36" i="6" s="1"/>
  <c r="R18" i="6"/>
  <c r="R34" i="6" s="1"/>
  <c r="R6" i="6"/>
  <c r="S6" i="6"/>
  <c r="S18" i="6"/>
  <c r="S34" i="6" s="1"/>
  <c r="Q8" i="6"/>
  <c r="Q20" i="6"/>
  <c r="Q36" i="6" s="1"/>
  <c r="H7" i="6"/>
  <c r="H19" i="6"/>
  <c r="H35" i="6" s="1"/>
  <c r="K19" i="6"/>
  <c r="K35" i="6" s="1"/>
  <c r="K7" i="6"/>
  <c r="I8" i="6"/>
  <c r="I20" i="6"/>
  <c r="I36" i="6" s="1"/>
  <c r="E6" i="6"/>
  <c r="E18" i="6"/>
  <c r="E34" i="6" s="1"/>
  <c r="P7" i="6"/>
  <c r="P19" i="6"/>
  <c r="P35" i="6" s="1"/>
  <c r="J10" i="6"/>
  <c r="J22" i="6"/>
  <c r="J38" i="6" s="1"/>
  <c r="O7" i="6"/>
  <c r="O19" i="6"/>
  <c r="O35" i="6" s="1"/>
  <c r="V8" i="6"/>
  <c r="V20" i="6"/>
  <c r="V36" i="6" s="1"/>
  <c r="T6" i="6"/>
  <c r="T18" i="6"/>
  <c r="T34" i="6" s="1"/>
  <c r="G6" i="6"/>
  <c r="G18" i="6"/>
  <c r="G34" i="6" s="1"/>
  <c r="L6" i="4" l="1"/>
  <c r="L18" i="4"/>
  <c r="L34" i="4" s="1"/>
  <c r="R6" i="4"/>
  <c r="R18" i="4"/>
  <c r="R34" i="4" s="1"/>
  <c r="I6" i="4"/>
  <c r="I18" i="4"/>
  <c r="I34" i="4" s="1"/>
  <c r="J6" i="4"/>
  <c r="J18" i="4"/>
  <c r="J34" i="4" s="1"/>
  <c r="Q6" i="4"/>
  <c r="Q18" i="4"/>
  <c r="Q34" i="4" s="1"/>
  <c r="E6" i="4"/>
  <c r="E18" i="4"/>
  <c r="E34" i="4" s="1"/>
  <c r="S6" i="4"/>
  <c r="S18" i="4"/>
  <c r="S34" i="4" s="1"/>
  <c r="O6" i="4"/>
  <c r="O18" i="4"/>
  <c r="O34" i="4" s="1"/>
  <c r="K6" i="4"/>
  <c r="K18" i="4"/>
  <c r="K34" i="4" s="1"/>
  <c r="P6" i="4"/>
  <c r="P18" i="4"/>
  <c r="P34" i="4" s="1"/>
  <c r="U6" i="4"/>
  <c r="U18" i="4"/>
  <c r="U34" i="4" s="1"/>
  <c r="H6" i="4"/>
  <c r="H18" i="4"/>
  <c r="H34" i="4" s="1"/>
  <c r="T6" i="4"/>
  <c r="T18" i="4"/>
  <c r="T34" i="4" s="1"/>
  <c r="R18" i="2"/>
  <c r="R34" i="2" s="1"/>
  <c r="R6" i="2"/>
  <c r="H6" i="2"/>
  <c r="H18" i="2"/>
  <c r="H34" i="2" s="1"/>
  <c r="K6" i="2"/>
  <c r="K18" i="2"/>
  <c r="K34" i="2" s="1"/>
  <c r="Q7" i="2"/>
  <c r="Q19" i="2"/>
  <c r="Q35" i="2" s="1"/>
  <c r="V6" i="2"/>
  <c r="V18" i="2"/>
  <c r="V34" i="2" s="1"/>
  <c r="U6" i="2"/>
  <c r="U18" i="2"/>
  <c r="U34" i="2" s="1"/>
  <c r="I6" i="2"/>
  <c r="I18" i="2"/>
  <c r="I34" i="2" s="1"/>
  <c r="F6" i="2"/>
  <c r="F18" i="2"/>
  <c r="F34" i="2" s="1"/>
  <c r="G6" i="2"/>
  <c r="G18" i="2"/>
  <c r="G34" i="2" s="1"/>
  <c r="E8" i="2"/>
  <c r="E20" i="2"/>
  <c r="E36" i="2" s="1"/>
  <c r="P19" i="2"/>
  <c r="P35" i="2" s="1"/>
  <c r="P7" i="2"/>
  <c r="L10" i="2"/>
  <c r="L22" i="2"/>
  <c r="L38" i="2" s="1"/>
  <c r="J6" i="2"/>
  <c r="J18" i="2"/>
  <c r="J34" i="2" s="1"/>
  <c r="O18" i="2"/>
  <c r="O34" i="2" s="1"/>
  <c r="O6" i="2"/>
  <c r="S6" i="2"/>
  <c r="S18" i="2"/>
  <c r="S34" i="2" s="1"/>
  <c r="T6" i="2"/>
  <c r="T18" i="2"/>
  <c r="T34" i="2" s="1"/>
  <c r="F6" i="5"/>
  <c r="F18" i="5"/>
  <c r="F34" i="5" s="1"/>
  <c r="G6" i="5"/>
  <c r="G18" i="5"/>
  <c r="G34" i="5" s="1"/>
  <c r="R6" i="5"/>
  <c r="R18" i="5"/>
  <c r="R34" i="5" s="1"/>
  <c r="O6" i="5"/>
  <c r="O18" i="5"/>
  <c r="O34" i="5" s="1"/>
  <c r="H6" i="5"/>
  <c r="H18" i="5"/>
  <c r="H34" i="5" s="1"/>
  <c r="S6" i="5"/>
  <c r="S18" i="5"/>
  <c r="S34" i="5" s="1"/>
  <c r="U6" i="5"/>
  <c r="U18" i="5"/>
  <c r="U34" i="5" s="1"/>
  <c r="I6" i="5"/>
  <c r="I18" i="5"/>
  <c r="I34" i="5" s="1"/>
  <c r="T6" i="5"/>
  <c r="T18" i="5"/>
  <c r="T34" i="5" s="1"/>
  <c r="J6" i="5"/>
  <c r="J18" i="5"/>
  <c r="J34" i="5" s="1"/>
  <c r="Q6" i="5"/>
  <c r="Q18" i="5"/>
  <c r="Q34" i="5" s="1"/>
  <c r="K6" i="5"/>
  <c r="K18" i="5"/>
  <c r="K34" i="5" s="1"/>
  <c r="E6" i="5"/>
  <c r="E18" i="5"/>
  <c r="E34" i="5" s="1"/>
  <c r="V6" i="5"/>
  <c r="V18" i="5"/>
  <c r="V34" i="5" s="1"/>
  <c r="L8" i="6"/>
  <c r="L20" i="6"/>
  <c r="L36" i="6" s="1"/>
  <c r="J23" i="6"/>
  <c r="J39" i="6" s="1"/>
  <c r="J11" i="6"/>
  <c r="P8" i="6"/>
  <c r="P20" i="6"/>
  <c r="P36" i="6" s="1"/>
  <c r="K20" i="6"/>
  <c r="K36" i="6" s="1"/>
  <c r="K8" i="6"/>
  <c r="F19" i="6"/>
  <c r="F35" i="6" s="1"/>
  <c r="F7" i="6"/>
  <c r="O20" i="6"/>
  <c r="O36" i="6" s="1"/>
  <c r="O8" i="6"/>
  <c r="H8" i="6"/>
  <c r="H20" i="6"/>
  <c r="H36" i="6" s="1"/>
  <c r="Q9" i="6"/>
  <c r="Q21" i="6"/>
  <c r="Q37" i="6" s="1"/>
  <c r="S7" i="6"/>
  <c r="S19" i="6"/>
  <c r="S35" i="6" s="1"/>
  <c r="R19" i="6"/>
  <c r="R35" i="6" s="1"/>
  <c r="R7" i="6"/>
  <c r="G7" i="6"/>
  <c r="G19" i="6"/>
  <c r="G35" i="6" s="1"/>
  <c r="E7" i="6"/>
  <c r="E19" i="6"/>
  <c r="E35" i="6" s="1"/>
  <c r="T19" i="6"/>
  <c r="T35" i="6" s="1"/>
  <c r="T7" i="6"/>
  <c r="I21" i="6"/>
  <c r="I37" i="6" s="1"/>
  <c r="I9" i="6"/>
  <c r="U9" i="6"/>
  <c r="U21" i="6"/>
  <c r="U37" i="6" s="1"/>
  <c r="V21" i="6"/>
  <c r="V37" i="6" s="1"/>
  <c r="V9" i="6"/>
  <c r="L7" i="4" l="1"/>
  <c r="L19" i="4"/>
  <c r="L35" i="4" s="1"/>
  <c r="E7" i="4"/>
  <c r="E19" i="4"/>
  <c r="E35" i="4" s="1"/>
  <c r="R7" i="4"/>
  <c r="R19" i="4"/>
  <c r="R35" i="4" s="1"/>
  <c r="T7" i="4"/>
  <c r="T19" i="4"/>
  <c r="T35" i="4" s="1"/>
  <c r="O7" i="4"/>
  <c r="O19" i="4"/>
  <c r="O35" i="4" s="1"/>
  <c r="S7" i="4"/>
  <c r="S19" i="4"/>
  <c r="S35" i="4" s="1"/>
  <c r="H7" i="4"/>
  <c r="H19" i="4"/>
  <c r="H35" i="4" s="1"/>
  <c r="U7" i="4"/>
  <c r="U19" i="4"/>
  <c r="U35" i="4" s="1"/>
  <c r="Q7" i="4"/>
  <c r="Q19" i="4"/>
  <c r="Q35" i="4" s="1"/>
  <c r="P7" i="4"/>
  <c r="P19" i="4"/>
  <c r="P35" i="4" s="1"/>
  <c r="J7" i="4"/>
  <c r="J19" i="4"/>
  <c r="J35" i="4" s="1"/>
  <c r="K7" i="4"/>
  <c r="K19" i="4"/>
  <c r="K35" i="4" s="1"/>
  <c r="I7" i="4"/>
  <c r="I19" i="4"/>
  <c r="I35" i="4" s="1"/>
  <c r="K7" i="2"/>
  <c r="K19" i="2"/>
  <c r="K35" i="2" s="1"/>
  <c r="O19" i="2"/>
  <c r="O35" i="2" s="1"/>
  <c r="O7" i="2"/>
  <c r="H19" i="2"/>
  <c r="H35" i="2" s="1"/>
  <c r="H7" i="2"/>
  <c r="V19" i="2"/>
  <c r="V35" i="2" s="1"/>
  <c r="V7" i="2"/>
  <c r="R19" i="2"/>
  <c r="R35" i="2" s="1"/>
  <c r="R7" i="2"/>
  <c r="J7" i="2"/>
  <c r="J19" i="2"/>
  <c r="J35" i="2" s="1"/>
  <c r="L11" i="2"/>
  <c r="L23" i="2"/>
  <c r="L39" i="2" s="1"/>
  <c r="G19" i="2"/>
  <c r="G35" i="2" s="1"/>
  <c r="G7" i="2"/>
  <c r="F7" i="2"/>
  <c r="F19" i="2"/>
  <c r="F35" i="2" s="1"/>
  <c r="I7" i="2"/>
  <c r="I19" i="2"/>
  <c r="I35" i="2" s="1"/>
  <c r="U19" i="2"/>
  <c r="U35" i="2" s="1"/>
  <c r="U7" i="2"/>
  <c r="P20" i="2"/>
  <c r="P36" i="2" s="1"/>
  <c r="P8" i="2"/>
  <c r="T19" i="2"/>
  <c r="T35" i="2" s="1"/>
  <c r="T7" i="2"/>
  <c r="E9" i="2"/>
  <c r="E21" i="2"/>
  <c r="E37" i="2" s="1"/>
  <c r="Q20" i="2"/>
  <c r="Q36" i="2" s="1"/>
  <c r="Q8" i="2"/>
  <c r="S19" i="2"/>
  <c r="S35" i="2" s="1"/>
  <c r="S7" i="2"/>
  <c r="Q7" i="5"/>
  <c r="Q19" i="5"/>
  <c r="Q35" i="5" s="1"/>
  <c r="H7" i="5"/>
  <c r="H19" i="5"/>
  <c r="H35" i="5" s="1"/>
  <c r="E7" i="5"/>
  <c r="E19" i="5"/>
  <c r="E35" i="5" s="1"/>
  <c r="F7" i="5"/>
  <c r="F19" i="5"/>
  <c r="F35" i="5" s="1"/>
  <c r="S7" i="5"/>
  <c r="S19" i="5"/>
  <c r="S35" i="5" s="1"/>
  <c r="U7" i="5"/>
  <c r="U19" i="5"/>
  <c r="U35" i="5" s="1"/>
  <c r="K7" i="5"/>
  <c r="K19" i="5"/>
  <c r="K35" i="5" s="1"/>
  <c r="J7" i="5"/>
  <c r="J19" i="5"/>
  <c r="J35" i="5" s="1"/>
  <c r="O7" i="5"/>
  <c r="O19" i="5"/>
  <c r="O35" i="5" s="1"/>
  <c r="T7" i="5"/>
  <c r="T19" i="5"/>
  <c r="T35" i="5" s="1"/>
  <c r="R7" i="5"/>
  <c r="R19" i="5"/>
  <c r="R35" i="5" s="1"/>
  <c r="V7" i="5"/>
  <c r="V19" i="5"/>
  <c r="V35" i="5" s="1"/>
  <c r="I7" i="5"/>
  <c r="I19" i="5"/>
  <c r="I35" i="5" s="1"/>
  <c r="G7" i="5"/>
  <c r="G19" i="5"/>
  <c r="G35" i="5" s="1"/>
  <c r="O21" i="6"/>
  <c r="O37" i="6" s="1"/>
  <c r="O9" i="6"/>
  <c r="E8" i="6"/>
  <c r="E20" i="6"/>
  <c r="E36" i="6" s="1"/>
  <c r="F20" i="6"/>
  <c r="F36" i="6" s="1"/>
  <c r="F8" i="6"/>
  <c r="V22" i="6"/>
  <c r="V38" i="6" s="1"/>
  <c r="V10" i="6"/>
  <c r="I10" i="6"/>
  <c r="I22" i="6"/>
  <c r="I38" i="6" s="1"/>
  <c r="J24" i="6"/>
  <c r="J40" i="6" s="1"/>
  <c r="J12" i="6"/>
  <c r="G8" i="6"/>
  <c r="G20" i="6"/>
  <c r="G36" i="6" s="1"/>
  <c r="K9" i="6"/>
  <c r="K21" i="6"/>
  <c r="K37" i="6" s="1"/>
  <c r="U10" i="6"/>
  <c r="U22" i="6"/>
  <c r="U38" i="6" s="1"/>
  <c r="S20" i="6"/>
  <c r="S36" i="6" s="1"/>
  <c r="S8" i="6"/>
  <c r="P9" i="6"/>
  <c r="P21" i="6"/>
  <c r="P37" i="6" s="1"/>
  <c r="Q22" i="6"/>
  <c r="Q38" i="6" s="1"/>
  <c r="Q10" i="6"/>
  <c r="R20" i="6"/>
  <c r="R36" i="6" s="1"/>
  <c r="R8" i="6"/>
  <c r="T20" i="6"/>
  <c r="T36" i="6" s="1"/>
  <c r="T8" i="6"/>
  <c r="H21" i="6"/>
  <c r="H37" i="6" s="1"/>
  <c r="H9" i="6"/>
  <c r="L21" i="6"/>
  <c r="L37" i="6" s="1"/>
  <c r="L9" i="6"/>
  <c r="E8" i="4" l="1"/>
  <c r="E20" i="4"/>
  <c r="E36" i="4" s="1"/>
  <c r="L8" i="4"/>
  <c r="L20" i="4"/>
  <c r="L36" i="4" s="1"/>
  <c r="K8" i="4"/>
  <c r="K20" i="4"/>
  <c r="K36" i="4" s="1"/>
  <c r="H8" i="4"/>
  <c r="H20" i="4"/>
  <c r="H36" i="4" s="1"/>
  <c r="P8" i="4"/>
  <c r="P20" i="4"/>
  <c r="P36" i="4" s="1"/>
  <c r="Q8" i="4"/>
  <c r="Q20" i="4"/>
  <c r="Q36" i="4" s="1"/>
  <c r="R8" i="4"/>
  <c r="R20" i="4"/>
  <c r="R36" i="4" s="1"/>
  <c r="U8" i="4"/>
  <c r="U20" i="4"/>
  <c r="U36" i="4" s="1"/>
  <c r="I8" i="4"/>
  <c r="I20" i="4"/>
  <c r="I36" i="4" s="1"/>
  <c r="S8" i="4"/>
  <c r="S20" i="4"/>
  <c r="S36" i="4" s="1"/>
  <c r="J8" i="4"/>
  <c r="J20" i="4"/>
  <c r="J36" i="4" s="1"/>
  <c r="O8" i="4"/>
  <c r="O20" i="4"/>
  <c r="O36" i="4" s="1"/>
  <c r="T8" i="4"/>
  <c r="T20" i="4"/>
  <c r="T36" i="4" s="1"/>
  <c r="F8" i="2"/>
  <c r="F20" i="2"/>
  <c r="F36" i="2" s="1"/>
  <c r="O8" i="2"/>
  <c r="O20" i="2"/>
  <c r="O36" i="2" s="1"/>
  <c r="E22" i="2"/>
  <c r="E38" i="2" s="1"/>
  <c r="E10" i="2"/>
  <c r="G8" i="2"/>
  <c r="G20" i="2"/>
  <c r="G36" i="2" s="1"/>
  <c r="K20" i="2"/>
  <c r="K36" i="2" s="1"/>
  <c r="K8" i="2"/>
  <c r="U8" i="2"/>
  <c r="U20" i="2"/>
  <c r="U36" i="2" s="1"/>
  <c r="T8" i="2"/>
  <c r="T20" i="2"/>
  <c r="T36" i="2" s="1"/>
  <c r="L24" i="2"/>
  <c r="L40" i="2" s="1"/>
  <c r="L12" i="2"/>
  <c r="P21" i="2"/>
  <c r="P37" i="2" s="1"/>
  <c r="P9" i="2"/>
  <c r="J20" i="2"/>
  <c r="J36" i="2" s="1"/>
  <c r="J8" i="2"/>
  <c r="R8" i="2"/>
  <c r="R20" i="2"/>
  <c r="R36" i="2" s="1"/>
  <c r="S8" i="2"/>
  <c r="S20" i="2"/>
  <c r="S36" i="2" s="1"/>
  <c r="V20" i="2"/>
  <c r="V36" i="2" s="1"/>
  <c r="V8" i="2"/>
  <c r="I8" i="2"/>
  <c r="I20" i="2"/>
  <c r="I36" i="2" s="1"/>
  <c r="Q21" i="2"/>
  <c r="Q37" i="2" s="1"/>
  <c r="Q9" i="2"/>
  <c r="H8" i="2"/>
  <c r="H20" i="2"/>
  <c r="H36" i="2" s="1"/>
  <c r="R8" i="5"/>
  <c r="R20" i="5"/>
  <c r="R36" i="5" s="1"/>
  <c r="F8" i="5"/>
  <c r="F20" i="5"/>
  <c r="F36" i="5" s="1"/>
  <c r="S8" i="5"/>
  <c r="S20" i="5"/>
  <c r="S36" i="5" s="1"/>
  <c r="O8" i="5"/>
  <c r="O20" i="5"/>
  <c r="O36" i="5" s="1"/>
  <c r="E8" i="5"/>
  <c r="E20" i="5"/>
  <c r="E36" i="5" s="1"/>
  <c r="V8" i="5"/>
  <c r="V20" i="5"/>
  <c r="V36" i="5" s="1"/>
  <c r="T8" i="5"/>
  <c r="T20" i="5"/>
  <c r="T36" i="5" s="1"/>
  <c r="U8" i="5"/>
  <c r="U20" i="5"/>
  <c r="U36" i="5" s="1"/>
  <c r="G8" i="5"/>
  <c r="G20" i="5"/>
  <c r="G36" i="5" s="1"/>
  <c r="J8" i="5"/>
  <c r="J20" i="5"/>
  <c r="J36" i="5" s="1"/>
  <c r="H8" i="5"/>
  <c r="H20" i="5"/>
  <c r="H36" i="5" s="1"/>
  <c r="I8" i="5"/>
  <c r="I20" i="5"/>
  <c r="I36" i="5" s="1"/>
  <c r="K8" i="5"/>
  <c r="K20" i="5"/>
  <c r="K36" i="5" s="1"/>
  <c r="Q8" i="5"/>
  <c r="Q20" i="5"/>
  <c r="Q36" i="5" s="1"/>
  <c r="P10" i="6"/>
  <c r="P22" i="6"/>
  <c r="P38" i="6" s="1"/>
  <c r="V23" i="6"/>
  <c r="V39" i="6" s="1"/>
  <c r="V11" i="6"/>
  <c r="H22" i="6"/>
  <c r="H38" i="6" s="1"/>
  <c r="H10" i="6"/>
  <c r="K10" i="6"/>
  <c r="K22" i="6"/>
  <c r="K38" i="6" s="1"/>
  <c r="E9" i="6"/>
  <c r="E21" i="6"/>
  <c r="E37" i="6" s="1"/>
  <c r="J25" i="6"/>
  <c r="J41" i="6" s="1"/>
  <c r="J13" i="6"/>
  <c r="J26" i="6" s="1"/>
  <c r="J42" i="6" s="1"/>
  <c r="L10" i="6"/>
  <c r="L22" i="6"/>
  <c r="L38" i="6" s="1"/>
  <c r="T21" i="6"/>
  <c r="T37" i="6" s="1"/>
  <c r="T9" i="6"/>
  <c r="R9" i="6"/>
  <c r="R21" i="6"/>
  <c r="R37" i="6" s="1"/>
  <c r="O22" i="6"/>
  <c r="O38" i="6" s="1"/>
  <c r="O10" i="6"/>
  <c r="Q23" i="6"/>
  <c r="Q39" i="6" s="1"/>
  <c r="Q11" i="6"/>
  <c r="I11" i="6"/>
  <c r="I23" i="6"/>
  <c r="I39" i="6" s="1"/>
  <c r="S9" i="6"/>
  <c r="S21" i="6"/>
  <c r="S37" i="6" s="1"/>
  <c r="F21" i="6"/>
  <c r="F37" i="6" s="1"/>
  <c r="F9" i="6"/>
  <c r="U11" i="6"/>
  <c r="U23" i="6"/>
  <c r="U39" i="6" s="1"/>
  <c r="G9" i="6"/>
  <c r="G21" i="6"/>
  <c r="G37" i="6" s="1"/>
  <c r="Q9" i="4" l="1"/>
  <c r="Q21" i="4"/>
  <c r="Q37" i="4" s="1"/>
  <c r="S9" i="4"/>
  <c r="S21" i="4"/>
  <c r="S37" i="4" s="1"/>
  <c r="I9" i="4"/>
  <c r="I21" i="4"/>
  <c r="I37" i="4" s="1"/>
  <c r="O9" i="4"/>
  <c r="O21" i="4"/>
  <c r="O37" i="4" s="1"/>
  <c r="J9" i="4"/>
  <c r="J21" i="4"/>
  <c r="J37" i="4" s="1"/>
  <c r="H9" i="4"/>
  <c r="H21" i="4"/>
  <c r="H37" i="4" s="1"/>
  <c r="K9" i="4"/>
  <c r="K21" i="4"/>
  <c r="K37" i="4" s="1"/>
  <c r="P9" i="4"/>
  <c r="P21" i="4"/>
  <c r="P37" i="4" s="1"/>
  <c r="U9" i="4"/>
  <c r="U21" i="4"/>
  <c r="U37" i="4" s="1"/>
  <c r="L9" i="4"/>
  <c r="L21" i="4"/>
  <c r="L37" i="4" s="1"/>
  <c r="T9" i="4"/>
  <c r="T21" i="4"/>
  <c r="T37" i="4" s="1"/>
  <c r="R9" i="4"/>
  <c r="R21" i="4"/>
  <c r="R37" i="4" s="1"/>
  <c r="E9" i="4"/>
  <c r="E21" i="4"/>
  <c r="E37" i="4" s="1"/>
  <c r="F9" i="2"/>
  <c r="F21" i="2"/>
  <c r="F37" i="2" s="1"/>
  <c r="S9" i="2"/>
  <c r="S21" i="2"/>
  <c r="S37" i="2" s="1"/>
  <c r="U21" i="2"/>
  <c r="U37" i="2" s="1"/>
  <c r="U9" i="2"/>
  <c r="T9" i="2"/>
  <c r="T21" i="2"/>
  <c r="T37" i="2" s="1"/>
  <c r="K9" i="2"/>
  <c r="K21" i="2"/>
  <c r="K37" i="2" s="1"/>
  <c r="R21" i="2"/>
  <c r="R37" i="2" s="1"/>
  <c r="R9" i="2"/>
  <c r="J9" i="2"/>
  <c r="J21" i="2"/>
  <c r="J37" i="2" s="1"/>
  <c r="H9" i="2"/>
  <c r="H21" i="2"/>
  <c r="H37" i="2" s="1"/>
  <c r="G9" i="2"/>
  <c r="G21" i="2"/>
  <c r="G37" i="2" s="1"/>
  <c r="Q22" i="2"/>
  <c r="Q38" i="2" s="1"/>
  <c r="Q10" i="2"/>
  <c r="P22" i="2"/>
  <c r="P38" i="2" s="1"/>
  <c r="P10" i="2"/>
  <c r="E11" i="2"/>
  <c r="E23" i="2"/>
  <c r="E39" i="2" s="1"/>
  <c r="L13" i="2"/>
  <c r="L26" i="2" s="1"/>
  <c r="L42" i="2" s="1"/>
  <c r="L25" i="2"/>
  <c r="L41" i="2" s="1"/>
  <c r="I9" i="2"/>
  <c r="I21" i="2"/>
  <c r="I37" i="2" s="1"/>
  <c r="O21" i="2"/>
  <c r="O37" i="2" s="1"/>
  <c r="O9" i="2"/>
  <c r="V9" i="2"/>
  <c r="V21" i="2"/>
  <c r="V37" i="2" s="1"/>
  <c r="S9" i="5"/>
  <c r="S21" i="5"/>
  <c r="S37" i="5" s="1"/>
  <c r="U9" i="5"/>
  <c r="U21" i="5"/>
  <c r="U37" i="5" s="1"/>
  <c r="T9" i="5"/>
  <c r="T21" i="5"/>
  <c r="T37" i="5" s="1"/>
  <c r="R9" i="5"/>
  <c r="R21" i="5"/>
  <c r="R37" i="5" s="1"/>
  <c r="Q9" i="5"/>
  <c r="Q21" i="5"/>
  <c r="Q37" i="5" s="1"/>
  <c r="V9" i="5"/>
  <c r="V21" i="5"/>
  <c r="V37" i="5" s="1"/>
  <c r="H9" i="5"/>
  <c r="H21" i="5"/>
  <c r="H37" i="5" s="1"/>
  <c r="O9" i="5"/>
  <c r="O21" i="5"/>
  <c r="O37" i="5" s="1"/>
  <c r="G9" i="5"/>
  <c r="G21" i="5"/>
  <c r="G37" i="5" s="1"/>
  <c r="F9" i="5"/>
  <c r="F21" i="5"/>
  <c r="F37" i="5" s="1"/>
  <c r="K9" i="5"/>
  <c r="K21" i="5"/>
  <c r="K37" i="5" s="1"/>
  <c r="I9" i="5"/>
  <c r="I21" i="5"/>
  <c r="I37" i="5" s="1"/>
  <c r="E9" i="5"/>
  <c r="E21" i="5"/>
  <c r="E37" i="5" s="1"/>
  <c r="J9" i="5"/>
  <c r="J21" i="5"/>
  <c r="J37" i="5" s="1"/>
  <c r="E22" i="6"/>
  <c r="E38" i="6" s="1"/>
  <c r="E10" i="6"/>
  <c r="O11" i="6"/>
  <c r="O23" i="6"/>
  <c r="O39" i="6" s="1"/>
  <c r="H23" i="6"/>
  <c r="H39" i="6" s="1"/>
  <c r="H11" i="6"/>
  <c r="R10" i="6"/>
  <c r="R22" i="6"/>
  <c r="R38" i="6" s="1"/>
  <c r="F22" i="6"/>
  <c r="F38" i="6" s="1"/>
  <c r="F10" i="6"/>
  <c r="T10" i="6"/>
  <c r="T22" i="6"/>
  <c r="T38" i="6" s="1"/>
  <c r="V12" i="6"/>
  <c r="V24" i="6"/>
  <c r="V40" i="6" s="1"/>
  <c r="K23" i="6"/>
  <c r="K39" i="6" s="1"/>
  <c r="K11" i="6"/>
  <c r="I24" i="6"/>
  <c r="I40" i="6" s="1"/>
  <c r="I12" i="6"/>
  <c r="Q24" i="6"/>
  <c r="Q40" i="6" s="1"/>
  <c r="Q12" i="6"/>
  <c r="G22" i="6"/>
  <c r="G38" i="6" s="1"/>
  <c r="G10" i="6"/>
  <c r="U12" i="6"/>
  <c r="U24" i="6"/>
  <c r="U40" i="6" s="1"/>
  <c r="S22" i="6"/>
  <c r="S38" i="6" s="1"/>
  <c r="S10" i="6"/>
  <c r="L23" i="6"/>
  <c r="L39" i="6" s="1"/>
  <c r="L11" i="6"/>
  <c r="P11" i="6"/>
  <c r="P23" i="6"/>
  <c r="P39" i="6" s="1"/>
  <c r="H10" i="4" l="1"/>
  <c r="H22" i="4"/>
  <c r="H38" i="4" s="1"/>
  <c r="T10" i="4"/>
  <c r="T22" i="4"/>
  <c r="T38" i="4" s="1"/>
  <c r="U10" i="4"/>
  <c r="U22" i="4"/>
  <c r="U38" i="4" s="1"/>
  <c r="I10" i="4"/>
  <c r="I22" i="4"/>
  <c r="I38" i="4" s="1"/>
  <c r="R10" i="4"/>
  <c r="R22" i="4"/>
  <c r="R38" i="4" s="1"/>
  <c r="J10" i="4"/>
  <c r="J22" i="4"/>
  <c r="J38" i="4" s="1"/>
  <c r="O10" i="4"/>
  <c r="O22" i="4"/>
  <c r="O38" i="4" s="1"/>
  <c r="L10" i="4"/>
  <c r="L22" i="4"/>
  <c r="L38" i="4" s="1"/>
  <c r="P10" i="4"/>
  <c r="P22" i="4"/>
  <c r="P38" i="4" s="1"/>
  <c r="S10" i="4"/>
  <c r="S22" i="4"/>
  <c r="S38" i="4" s="1"/>
  <c r="E10" i="4"/>
  <c r="E22" i="4"/>
  <c r="E38" i="4" s="1"/>
  <c r="K10" i="4"/>
  <c r="K22" i="4"/>
  <c r="K38" i="4" s="1"/>
  <c r="Q10" i="4"/>
  <c r="Q22" i="4"/>
  <c r="Q38" i="4" s="1"/>
  <c r="I10" i="2"/>
  <c r="I22" i="2"/>
  <c r="I38" i="2" s="1"/>
  <c r="S22" i="2"/>
  <c r="S38" i="2" s="1"/>
  <c r="S10" i="2"/>
  <c r="F10" i="2"/>
  <c r="F22" i="2"/>
  <c r="F38" i="2" s="1"/>
  <c r="E12" i="2"/>
  <c r="E24" i="2"/>
  <c r="E40" i="2" s="1"/>
  <c r="G22" i="2"/>
  <c r="G38" i="2" s="1"/>
  <c r="G10" i="2"/>
  <c r="H10" i="2"/>
  <c r="H22" i="2"/>
  <c r="H38" i="2" s="1"/>
  <c r="J10" i="2"/>
  <c r="J22" i="2"/>
  <c r="J38" i="2" s="1"/>
  <c r="R10" i="2"/>
  <c r="R22" i="2"/>
  <c r="R38" i="2" s="1"/>
  <c r="K10" i="2"/>
  <c r="K22" i="2"/>
  <c r="K38" i="2" s="1"/>
  <c r="P11" i="2"/>
  <c r="P23" i="2"/>
  <c r="P39" i="2" s="1"/>
  <c r="Q11" i="2"/>
  <c r="Q23" i="2"/>
  <c r="Q39" i="2" s="1"/>
  <c r="V22" i="2"/>
  <c r="V38" i="2" s="1"/>
  <c r="V10" i="2"/>
  <c r="T22" i="2"/>
  <c r="T38" i="2" s="1"/>
  <c r="T10" i="2"/>
  <c r="O10" i="2"/>
  <c r="O22" i="2"/>
  <c r="O38" i="2" s="1"/>
  <c r="U22" i="2"/>
  <c r="U38" i="2" s="1"/>
  <c r="U10" i="2"/>
  <c r="V10" i="5"/>
  <c r="V22" i="5"/>
  <c r="V38" i="5" s="1"/>
  <c r="I10" i="5"/>
  <c r="I22" i="5"/>
  <c r="I38" i="5" s="1"/>
  <c r="R10" i="5"/>
  <c r="R22" i="5"/>
  <c r="R38" i="5" s="1"/>
  <c r="T10" i="5"/>
  <c r="T22" i="5"/>
  <c r="T38" i="5" s="1"/>
  <c r="F10" i="5"/>
  <c r="F22" i="5"/>
  <c r="F38" i="5" s="1"/>
  <c r="G10" i="5"/>
  <c r="G22" i="5"/>
  <c r="G38" i="5" s="1"/>
  <c r="U10" i="5"/>
  <c r="U22" i="5"/>
  <c r="U38" i="5" s="1"/>
  <c r="K10" i="5"/>
  <c r="K22" i="5"/>
  <c r="K38" i="5" s="1"/>
  <c r="Q10" i="5"/>
  <c r="Q22" i="5"/>
  <c r="Q38" i="5" s="1"/>
  <c r="J10" i="5"/>
  <c r="J22" i="5"/>
  <c r="J38" i="5" s="1"/>
  <c r="O10" i="5"/>
  <c r="O22" i="5"/>
  <c r="O38" i="5" s="1"/>
  <c r="E10" i="5"/>
  <c r="E22" i="5"/>
  <c r="E38" i="5" s="1"/>
  <c r="H10" i="5"/>
  <c r="H22" i="5"/>
  <c r="H38" i="5" s="1"/>
  <c r="S10" i="5"/>
  <c r="S22" i="5"/>
  <c r="S38" i="5" s="1"/>
  <c r="V25" i="6"/>
  <c r="V41" i="6" s="1"/>
  <c r="V13" i="6"/>
  <c r="V26" i="6" s="1"/>
  <c r="V42" i="6" s="1"/>
  <c r="T11" i="6"/>
  <c r="T23" i="6"/>
  <c r="T39" i="6" s="1"/>
  <c r="F11" i="6"/>
  <c r="F23" i="6"/>
  <c r="F39" i="6" s="1"/>
  <c r="H24" i="6"/>
  <c r="H40" i="6" s="1"/>
  <c r="H12" i="6"/>
  <c r="P12" i="6"/>
  <c r="P24" i="6"/>
  <c r="P40" i="6" s="1"/>
  <c r="L24" i="6"/>
  <c r="L40" i="6" s="1"/>
  <c r="L12" i="6"/>
  <c r="K12" i="6"/>
  <c r="K24" i="6"/>
  <c r="K40" i="6" s="1"/>
  <c r="S11" i="6"/>
  <c r="S23" i="6"/>
  <c r="S39" i="6" s="1"/>
  <c r="E11" i="6"/>
  <c r="E23" i="6"/>
  <c r="E39" i="6" s="1"/>
  <c r="U25" i="6"/>
  <c r="U41" i="6" s="1"/>
  <c r="U13" i="6"/>
  <c r="U26" i="6" s="1"/>
  <c r="U42" i="6" s="1"/>
  <c r="G11" i="6"/>
  <c r="G23" i="6"/>
  <c r="G39" i="6" s="1"/>
  <c r="Q13" i="6"/>
  <c r="Q26" i="6" s="1"/>
  <c r="Q42" i="6" s="1"/>
  <c r="Q25" i="6"/>
  <c r="Q41" i="6" s="1"/>
  <c r="R11" i="6"/>
  <c r="R23" i="6"/>
  <c r="R39" i="6" s="1"/>
  <c r="I25" i="6"/>
  <c r="I41" i="6" s="1"/>
  <c r="I13" i="6"/>
  <c r="I26" i="6" s="1"/>
  <c r="I42" i="6" s="1"/>
  <c r="O24" i="6"/>
  <c r="O40" i="6" s="1"/>
  <c r="O12" i="6"/>
  <c r="O11" i="4" l="1"/>
  <c r="O23" i="4"/>
  <c r="O39" i="4" s="1"/>
  <c r="J11" i="4"/>
  <c r="J23" i="4"/>
  <c r="J39" i="4" s="1"/>
  <c r="R11" i="4"/>
  <c r="R23" i="4"/>
  <c r="R39" i="4" s="1"/>
  <c r="H11" i="4"/>
  <c r="H23" i="4"/>
  <c r="H39" i="4" s="1"/>
  <c r="K11" i="4"/>
  <c r="K23" i="4"/>
  <c r="K39" i="4" s="1"/>
  <c r="Q11" i="4"/>
  <c r="Q23" i="4"/>
  <c r="Q39" i="4" s="1"/>
  <c r="E11" i="4"/>
  <c r="E23" i="4"/>
  <c r="E39" i="4" s="1"/>
  <c r="S11" i="4"/>
  <c r="S23" i="4"/>
  <c r="S39" i="4" s="1"/>
  <c r="I11" i="4"/>
  <c r="I23" i="4"/>
  <c r="I39" i="4" s="1"/>
  <c r="P11" i="4"/>
  <c r="P23" i="4"/>
  <c r="P39" i="4" s="1"/>
  <c r="U11" i="4"/>
  <c r="U23" i="4"/>
  <c r="U39" i="4" s="1"/>
  <c r="L11" i="4"/>
  <c r="L23" i="4"/>
  <c r="L39" i="4" s="1"/>
  <c r="T11" i="4"/>
  <c r="T23" i="4"/>
  <c r="T39" i="4" s="1"/>
  <c r="K11" i="2"/>
  <c r="K23" i="2"/>
  <c r="K39" i="2" s="1"/>
  <c r="R11" i="2"/>
  <c r="R23" i="2"/>
  <c r="R39" i="2" s="1"/>
  <c r="T23" i="2"/>
  <c r="T39" i="2" s="1"/>
  <c r="T11" i="2"/>
  <c r="J11" i="2"/>
  <c r="J23" i="2"/>
  <c r="J39" i="2" s="1"/>
  <c r="F11" i="2"/>
  <c r="F23" i="2"/>
  <c r="F39" i="2" s="1"/>
  <c r="S11" i="2"/>
  <c r="S23" i="2"/>
  <c r="S39" i="2" s="1"/>
  <c r="I11" i="2"/>
  <c r="I23" i="2"/>
  <c r="I39" i="2" s="1"/>
  <c r="V23" i="2"/>
  <c r="V39" i="2" s="1"/>
  <c r="V11" i="2"/>
  <c r="H23" i="2"/>
  <c r="H39" i="2" s="1"/>
  <c r="H11" i="2"/>
  <c r="G23" i="2"/>
  <c r="G39" i="2" s="1"/>
  <c r="G11" i="2"/>
  <c r="P12" i="2"/>
  <c r="P24" i="2"/>
  <c r="P40" i="2" s="1"/>
  <c r="E13" i="2"/>
  <c r="E26" i="2" s="1"/>
  <c r="E42" i="2" s="1"/>
  <c r="E25" i="2"/>
  <c r="E41" i="2" s="1"/>
  <c r="O23" i="2"/>
  <c r="O39" i="2" s="1"/>
  <c r="O11" i="2"/>
  <c r="Q24" i="2"/>
  <c r="Q40" i="2" s="1"/>
  <c r="Q12" i="2"/>
  <c r="U11" i="2"/>
  <c r="U23" i="2"/>
  <c r="U39" i="2" s="1"/>
  <c r="V11" i="5"/>
  <c r="V23" i="5"/>
  <c r="V39" i="5" s="1"/>
  <c r="E11" i="5"/>
  <c r="E23" i="5"/>
  <c r="E39" i="5" s="1"/>
  <c r="O11" i="5"/>
  <c r="O23" i="5"/>
  <c r="O39" i="5" s="1"/>
  <c r="H11" i="5"/>
  <c r="H23" i="5"/>
  <c r="H39" i="5" s="1"/>
  <c r="G11" i="5"/>
  <c r="G23" i="5"/>
  <c r="G39" i="5" s="1"/>
  <c r="U11" i="5"/>
  <c r="U23" i="5"/>
  <c r="U39" i="5" s="1"/>
  <c r="F11" i="5"/>
  <c r="F23" i="5"/>
  <c r="F39" i="5" s="1"/>
  <c r="J11" i="5"/>
  <c r="J23" i="5"/>
  <c r="J39" i="5" s="1"/>
  <c r="T11" i="5"/>
  <c r="T23" i="5"/>
  <c r="T39" i="5" s="1"/>
  <c r="Q11" i="5"/>
  <c r="Q23" i="5"/>
  <c r="Q39" i="5" s="1"/>
  <c r="R11" i="5"/>
  <c r="R23" i="5"/>
  <c r="R39" i="5" s="1"/>
  <c r="S11" i="5"/>
  <c r="S23" i="5"/>
  <c r="S39" i="5" s="1"/>
  <c r="K11" i="5"/>
  <c r="K23" i="5"/>
  <c r="K39" i="5" s="1"/>
  <c r="I11" i="5"/>
  <c r="I23" i="5"/>
  <c r="I39" i="5" s="1"/>
  <c r="R24" i="6"/>
  <c r="R40" i="6" s="1"/>
  <c r="R12" i="6"/>
  <c r="K25" i="6"/>
  <c r="K41" i="6" s="1"/>
  <c r="K13" i="6"/>
  <c r="K26" i="6" s="1"/>
  <c r="K42" i="6" s="1"/>
  <c r="E24" i="6"/>
  <c r="E40" i="6" s="1"/>
  <c r="E12" i="6"/>
  <c r="F12" i="6"/>
  <c r="F24" i="6"/>
  <c r="F40" i="6" s="1"/>
  <c r="L25" i="6"/>
  <c r="L41" i="6" s="1"/>
  <c r="L13" i="6"/>
  <c r="L26" i="6" s="1"/>
  <c r="L42" i="6" s="1"/>
  <c r="G24" i="6"/>
  <c r="G40" i="6" s="1"/>
  <c r="G12" i="6"/>
  <c r="P25" i="6"/>
  <c r="P41" i="6" s="1"/>
  <c r="P13" i="6"/>
  <c r="P26" i="6" s="1"/>
  <c r="P42" i="6" s="1"/>
  <c r="H25" i="6"/>
  <c r="H41" i="6" s="1"/>
  <c r="H13" i="6"/>
  <c r="H26" i="6" s="1"/>
  <c r="H42" i="6" s="1"/>
  <c r="O13" i="6"/>
  <c r="O26" i="6" s="1"/>
  <c r="O42" i="6" s="1"/>
  <c r="O25" i="6"/>
  <c r="O41" i="6" s="1"/>
  <c r="S24" i="6"/>
  <c r="S40" i="6" s="1"/>
  <c r="S12" i="6"/>
  <c r="T24" i="6"/>
  <c r="T40" i="6" s="1"/>
  <c r="T12" i="6"/>
  <c r="J12" i="4" l="1"/>
  <c r="J24" i="4"/>
  <c r="J40" i="4" s="1"/>
  <c r="O12" i="4"/>
  <c r="O24" i="4"/>
  <c r="O40" i="4" s="1"/>
  <c r="L12" i="4"/>
  <c r="L24" i="4"/>
  <c r="L40" i="4" s="1"/>
  <c r="S12" i="4"/>
  <c r="S24" i="4"/>
  <c r="S40" i="4" s="1"/>
  <c r="T12" i="4"/>
  <c r="T24" i="4"/>
  <c r="T40" i="4" s="1"/>
  <c r="P12" i="4"/>
  <c r="P24" i="4"/>
  <c r="P40" i="4" s="1"/>
  <c r="I12" i="4"/>
  <c r="I24" i="4"/>
  <c r="I40" i="4" s="1"/>
  <c r="R12" i="4"/>
  <c r="R24" i="4"/>
  <c r="R40" i="4" s="1"/>
  <c r="E12" i="4"/>
  <c r="E24" i="4"/>
  <c r="E40" i="4" s="1"/>
  <c r="Q12" i="4"/>
  <c r="Q24" i="4"/>
  <c r="Q40" i="4" s="1"/>
  <c r="U12" i="4"/>
  <c r="U24" i="4"/>
  <c r="U40" i="4" s="1"/>
  <c r="K12" i="4"/>
  <c r="K24" i="4"/>
  <c r="K40" i="4" s="1"/>
  <c r="H12" i="4"/>
  <c r="H24" i="4"/>
  <c r="H40" i="4" s="1"/>
  <c r="I12" i="2"/>
  <c r="I24" i="2"/>
  <c r="I40" i="2" s="1"/>
  <c r="K12" i="2"/>
  <c r="K24" i="2"/>
  <c r="K40" i="2" s="1"/>
  <c r="P13" i="2"/>
  <c r="P26" i="2" s="1"/>
  <c r="P42" i="2" s="1"/>
  <c r="P25" i="2"/>
  <c r="P41" i="2" s="1"/>
  <c r="G12" i="2"/>
  <c r="G24" i="2"/>
  <c r="G40" i="2" s="1"/>
  <c r="Q13" i="2"/>
  <c r="Q26" i="2" s="1"/>
  <c r="Q42" i="2" s="1"/>
  <c r="Q25" i="2"/>
  <c r="Q41" i="2" s="1"/>
  <c r="R24" i="2"/>
  <c r="R40" i="2" s="1"/>
  <c r="R12" i="2"/>
  <c r="S24" i="2"/>
  <c r="S40" i="2" s="1"/>
  <c r="S12" i="2"/>
  <c r="F12" i="2"/>
  <c r="F24" i="2"/>
  <c r="F40" i="2" s="1"/>
  <c r="J24" i="2"/>
  <c r="J40" i="2" s="1"/>
  <c r="J12" i="2"/>
  <c r="H24" i="2"/>
  <c r="H40" i="2" s="1"/>
  <c r="H12" i="2"/>
  <c r="T24" i="2"/>
  <c r="T40" i="2" s="1"/>
  <c r="T12" i="2"/>
  <c r="U12" i="2"/>
  <c r="U24" i="2"/>
  <c r="U40" i="2" s="1"/>
  <c r="V12" i="2"/>
  <c r="V24" i="2"/>
  <c r="V40" i="2" s="1"/>
  <c r="O24" i="2"/>
  <c r="O40" i="2" s="1"/>
  <c r="O12" i="2"/>
  <c r="S12" i="5"/>
  <c r="S24" i="5"/>
  <c r="S40" i="5" s="1"/>
  <c r="G12" i="5"/>
  <c r="G24" i="5"/>
  <c r="G40" i="5" s="1"/>
  <c r="F12" i="5"/>
  <c r="F24" i="5"/>
  <c r="F40" i="5" s="1"/>
  <c r="K12" i="5"/>
  <c r="K24" i="5"/>
  <c r="K40" i="5" s="1"/>
  <c r="V12" i="5"/>
  <c r="V24" i="5"/>
  <c r="V40" i="5" s="1"/>
  <c r="U12" i="5"/>
  <c r="U24" i="5"/>
  <c r="U40" i="5" s="1"/>
  <c r="R12" i="5"/>
  <c r="R24" i="5"/>
  <c r="R40" i="5" s="1"/>
  <c r="Q12" i="5"/>
  <c r="Q24" i="5"/>
  <c r="Q40" i="5" s="1"/>
  <c r="H12" i="5"/>
  <c r="H24" i="5"/>
  <c r="H40" i="5" s="1"/>
  <c r="T12" i="5"/>
  <c r="T24" i="5"/>
  <c r="T40" i="5" s="1"/>
  <c r="O12" i="5"/>
  <c r="O24" i="5"/>
  <c r="O40" i="5" s="1"/>
  <c r="I12" i="5"/>
  <c r="I24" i="5"/>
  <c r="I40" i="5" s="1"/>
  <c r="J12" i="5"/>
  <c r="J24" i="5"/>
  <c r="J40" i="5" s="1"/>
  <c r="E12" i="5"/>
  <c r="E24" i="5"/>
  <c r="E40" i="5" s="1"/>
  <c r="G25" i="6"/>
  <c r="G41" i="6" s="1"/>
  <c r="G13" i="6"/>
  <c r="G26" i="6" s="1"/>
  <c r="G42" i="6" s="1"/>
  <c r="T25" i="6"/>
  <c r="T41" i="6" s="1"/>
  <c r="T13" i="6"/>
  <c r="T26" i="6" s="1"/>
  <c r="T42" i="6" s="1"/>
  <c r="F13" i="6"/>
  <c r="F26" i="6" s="1"/>
  <c r="F42" i="6" s="1"/>
  <c r="F25" i="6"/>
  <c r="F41" i="6" s="1"/>
  <c r="S25" i="6"/>
  <c r="S41" i="6" s="1"/>
  <c r="S13" i="6"/>
  <c r="S26" i="6" s="1"/>
  <c r="S42" i="6" s="1"/>
  <c r="E25" i="6"/>
  <c r="E41" i="6" s="1"/>
  <c r="E13" i="6"/>
  <c r="E26" i="6" s="1"/>
  <c r="E42" i="6" s="1"/>
  <c r="R25" i="6"/>
  <c r="R41" i="6" s="1"/>
  <c r="R13" i="6"/>
  <c r="R26" i="6" s="1"/>
  <c r="R42" i="6" s="1"/>
  <c r="T13" i="4" l="1"/>
  <c r="T26" i="4" s="1"/>
  <c r="T42" i="4" s="1"/>
  <c r="T25" i="4"/>
  <c r="T41" i="4" s="1"/>
  <c r="E13" i="4"/>
  <c r="E26" i="4" s="1"/>
  <c r="E42" i="4" s="1"/>
  <c r="E25" i="4"/>
  <c r="E41" i="4" s="1"/>
  <c r="L13" i="4"/>
  <c r="L26" i="4" s="1"/>
  <c r="L42" i="4" s="1"/>
  <c r="L25" i="4"/>
  <c r="L41" i="4" s="1"/>
  <c r="J13" i="4"/>
  <c r="J26" i="4" s="1"/>
  <c r="J42" i="4" s="1"/>
  <c r="J25" i="4"/>
  <c r="J41" i="4" s="1"/>
  <c r="H13" i="4"/>
  <c r="H26" i="4" s="1"/>
  <c r="H42" i="4" s="1"/>
  <c r="H25" i="4"/>
  <c r="H41" i="4" s="1"/>
  <c r="K13" i="4"/>
  <c r="K26" i="4" s="1"/>
  <c r="K42" i="4" s="1"/>
  <c r="K25" i="4"/>
  <c r="K41" i="4" s="1"/>
  <c r="Q13" i="4"/>
  <c r="Q26" i="4" s="1"/>
  <c r="Q42" i="4" s="1"/>
  <c r="Q25" i="4"/>
  <c r="Q41" i="4" s="1"/>
  <c r="R13" i="4"/>
  <c r="R26" i="4" s="1"/>
  <c r="R42" i="4" s="1"/>
  <c r="R25" i="4"/>
  <c r="R41" i="4" s="1"/>
  <c r="O13" i="4"/>
  <c r="O26" i="4" s="1"/>
  <c r="O42" i="4" s="1"/>
  <c r="O25" i="4"/>
  <c r="O41" i="4" s="1"/>
  <c r="I13" i="4"/>
  <c r="I26" i="4" s="1"/>
  <c r="I42" i="4" s="1"/>
  <c r="I25" i="4"/>
  <c r="I41" i="4" s="1"/>
  <c r="P13" i="4"/>
  <c r="P26" i="4" s="1"/>
  <c r="P42" i="4" s="1"/>
  <c r="P25" i="4"/>
  <c r="P41" i="4" s="1"/>
  <c r="U13" i="4"/>
  <c r="U26" i="4" s="1"/>
  <c r="U42" i="4" s="1"/>
  <c r="U25" i="4"/>
  <c r="U41" i="4" s="1"/>
  <c r="S13" i="4"/>
  <c r="S26" i="4" s="1"/>
  <c r="S42" i="4" s="1"/>
  <c r="S25" i="4"/>
  <c r="S41" i="4" s="1"/>
  <c r="V25" i="2"/>
  <c r="V41" i="2" s="1"/>
  <c r="V13" i="2"/>
  <c r="V26" i="2" s="1"/>
  <c r="V42" i="2" s="1"/>
  <c r="I13" i="2"/>
  <c r="I26" i="2" s="1"/>
  <c r="I42" i="2" s="1"/>
  <c r="I25" i="2"/>
  <c r="I41" i="2" s="1"/>
  <c r="R13" i="2"/>
  <c r="R26" i="2" s="1"/>
  <c r="R42" i="2" s="1"/>
  <c r="R25" i="2"/>
  <c r="R41" i="2" s="1"/>
  <c r="U25" i="2"/>
  <c r="U41" i="2" s="1"/>
  <c r="U13" i="2"/>
  <c r="U26" i="2" s="1"/>
  <c r="U42" i="2" s="1"/>
  <c r="T25" i="2"/>
  <c r="T41" i="2" s="1"/>
  <c r="T13" i="2"/>
  <c r="T26" i="2" s="1"/>
  <c r="T42" i="2" s="1"/>
  <c r="S25" i="2"/>
  <c r="S41" i="2" s="1"/>
  <c r="S13" i="2"/>
  <c r="S26" i="2" s="1"/>
  <c r="S42" i="2" s="1"/>
  <c r="H13" i="2"/>
  <c r="H26" i="2" s="1"/>
  <c r="H42" i="2" s="1"/>
  <c r="H25" i="2"/>
  <c r="H41" i="2" s="1"/>
  <c r="G13" i="2"/>
  <c r="G26" i="2" s="1"/>
  <c r="G42" i="2" s="1"/>
  <c r="G25" i="2"/>
  <c r="G41" i="2" s="1"/>
  <c r="J13" i="2"/>
  <c r="J26" i="2" s="1"/>
  <c r="J42" i="2" s="1"/>
  <c r="J25" i="2"/>
  <c r="J41" i="2" s="1"/>
  <c r="O25" i="2"/>
  <c r="O41" i="2" s="1"/>
  <c r="O13" i="2"/>
  <c r="O26" i="2" s="1"/>
  <c r="O42" i="2" s="1"/>
  <c r="F13" i="2"/>
  <c r="F26" i="2" s="1"/>
  <c r="F42" i="2" s="1"/>
  <c r="F25" i="2"/>
  <c r="F41" i="2" s="1"/>
  <c r="K13" i="2"/>
  <c r="K26" i="2" s="1"/>
  <c r="K42" i="2" s="1"/>
  <c r="K25" i="2"/>
  <c r="K41" i="2" s="1"/>
  <c r="T13" i="5"/>
  <c r="T26" i="5" s="1"/>
  <c r="T42" i="5" s="1"/>
  <c r="T25" i="5"/>
  <c r="T41" i="5" s="1"/>
  <c r="F13" i="5"/>
  <c r="F26" i="5" s="1"/>
  <c r="F42" i="5" s="1"/>
  <c r="F25" i="5"/>
  <c r="F41" i="5" s="1"/>
  <c r="I13" i="5"/>
  <c r="I26" i="5" s="1"/>
  <c r="I42" i="5" s="1"/>
  <c r="I25" i="5"/>
  <c r="I41" i="5" s="1"/>
  <c r="V13" i="5"/>
  <c r="V26" i="5" s="1"/>
  <c r="V42" i="5" s="1"/>
  <c r="V25" i="5"/>
  <c r="V41" i="5" s="1"/>
  <c r="K13" i="5"/>
  <c r="K26" i="5" s="1"/>
  <c r="K42" i="5" s="1"/>
  <c r="K25" i="5"/>
  <c r="K41" i="5" s="1"/>
  <c r="H13" i="5"/>
  <c r="H26" i="5" s="1"/>
  <c r="H42" i="5" s="1"/>
  <c r="H25" i="5"/>
  <c r="H41" i="5" s="1"/>
  <c r="E13" i="5"/>
  <c r="E26" i="5" s="1"/>
  <c r="E42" i="5" s="1"/>
  <c r="E25" i="5"/>
  <c r="E41" i="5" s="1"/>
  <c r="Q13" i="5"/>
  <c r="Q26" i="5" s="1"/>
  <c r="Q42" i="5" s="1"/>
  <c r="Q25" i="5"/>
  <c r="Q41" i="5" s="1"/>
  <c r="G13" i="5"/>
  <c r="G26" i="5" s="1"/>
  <c r="G42" i="5" s="1"/>
  <c r="G25" i="5"/>
  <c r="G41" i="5" s="1"/>
  <c r="U13" i="5"/>
  <c r="U26" i="5" s="1"/>
  <c r="U42" i="5" s="1"/>
  <c r="U25" i="5"/>
  <c r="U41" i="5" s="1"/>
  <c r="O13" i="5"/>
  <c r="O26" i="5" s="1"/>
  <c r="O42" i="5" s="1"/>
  <c r="O25" i="5"/>
  <c r="O41" i="5" s="1"/>
  <c r="J13" i="5"/>
  <c r="J26" i="5" s="1"/>
  <c r="J42" i="5" s="1"/>
  <c r="J25" i="5"/>
  <c r="J41" i="5" s="1"/>
  <c r="R13" i="5"/>
  <c r="R26" i="5" s="1"/>
  <c r="R42" i="5" s="1"/>
  <c r="R25" i="5"/>
  <c r="R41" i="5" s="1"/>
  <c r="S13" i="5"/>
  <c r="S26" i="5" s="1"/>
  <c r="S42" i="5" s="1"/>
  <c r="S25" i="5"/>
  <c r="S41" i="5" s="1"/>
</calcChain>
</file>

<file path=xl/sharedStrings.xml><?xml version="1.0" encoding="utf-8"?>
<sst xmlns="http://schemas.openxmlformats.org/spreadsheetml/2006/main" count="99" uniqueCount="33">
  <si>
    <t>Tech type</t>
  </si>
  <si>
    <t>Component</t>
  </si>
  <si>
    <t>Manufacturing Cost</t>
  </si>
  <si>
    <t>Lifetime (year)</t>
  </si>
  <si>
    <t>PV</t>
  </si>
  <si>
    <t>PV panel</t>
  </si>
  <si>
    <t>Nozzle</t>
  </si>
  <si>
    <r>
      <t>Unit price per m</t>
    </r>
    <r>
      <rPr>
        <vertAlign val="superscript"/>
        <sz val="11"/>
        <color theme="1"/>
        <rFont val="Times New Roman"/>
        <family val="1"/>
      </rPr>
      <t>2</t>
    </r>
    <phoneticPr fontId="3" type="noConversion"/>
  </si>
  <si>
    <t>Tube plate PV/T</t>
    <phoneticPr fontId="3" type="noConversion"/>
  </si>
  <si>
    <t>Flat plate PV/T</t>
    <phoneticPr fontId="3" type="noConversion"/>
  </si>
  <si>
    <t>Glass</t>
    <phoneticPr fontId="3" type="noConversion"/>
  </si>
  <si>
    <t>Copper plate</t>
    <phoneticPr fontId="3" type="noConversion"/>
  </si>
  <si>
    <t>PV panel</t>
    <phoneticPr fontId="3" type="noConversion"/>
  </si>
  <si>
    <t>Discount Ratio</t>
    <phoneticPr fontId="3" type="noConversion"/>
  </si>
  <si>
    <t>Spray cooling PV/T</t>
    <phoneticPr fontId="3" type="noConversion"/>
  </si>
  <si>
    <t>Only consider electricity</t>
    <phoneticPr fontId="3" type="noConversion"/>
  </si>
  <si>
    <t>Include thermal power (treat as equal to pv power)</t>
    <phoneticPr fontId="3" type="noConversion"/>
  </si>
  <si>
    <t>PVIFA</t>
    <phoneticPr fontId="3" type="noConversion"/>
  </si>
  <si>
    <t>Initial Investment</t>
    <phoneticPr fontId="3" type="noConversion"/>
  </si>
  <si>
    <t>PV</t>
    <phoneticPr fontId="3" type="noConversion"/>
  </si>
  <si>
    <t>O&amp;M Ratio</t>
  </si>
  <si>
    <t>O&amp;M Ratio</t>
    <phoneticPr fontId="3" type="noConversion"/>
  </si>
  <si>
    <t>Output Power Improvement Ratio</t>
    <phoneticPr fontId="3" type="noConversion"/>
  </si>
  <si>
    <t>PV Total Lifetime Cost</t>
    <phoneticPr fontId="3" type="noConversion"/>
  </si>
  <si>
    <t>Value</t>
    <phoneticPr fontId="3" type="noConversion"/>
  </si>
  <si>
    <t>Choosed Value</t>
    <phoneticPr fontId="3" type="noConversion"/>
  </si>
  <si>
    <t>PVIFA1</t>
    <phoneticPr fontId="3" type="noConversion"/>
  </si>
  <si>
    <t>PV O&amp;M Ratio</t>
    <phoneticPr fontId="3" type="noConversion"/>
  </si>
  <si>
    <t>IEWC</t>
    <phoneticPr fontId="3" type="noConversion"/>
  </si>
  <si>
    <t>Evaporator</t>
    <phoneticPr fontId="3" type="noConversion"/>
  </si>
  <si>
    <t>Spray cooling</t>
    <phoneticPr fontId="3" type="noConversion"/>
  </si>
  <si>
    <t>Tube plate</t>
    <phoneticPr fontId="3" type="noConversion"/>
  </si>
  <si>
    <t>Flat plate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</si>
</sst>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宋体"/>
      <family val="1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80" zoomScaleNormal="80" workbookViewId="0">
      <selection activeCell="G13" sqref="G13"/>
    </sheetView>
  </sheetViews>
  <sheetFormatPr defaultRowHeight="13.8" x14ac:dyDescent="0.25"/>
  <cols>
    <col min="1" max="13" width="21.77734375" style="8" customWidth="1"/>
    <col min="14" max="16384" width="8.88671875" style="8"/>
  </cols>
  <sheetData>
    <row r="1" spans="1:8" ht="24" customHeight="1" thickTop="1" x14ac:dyDescent="0.25">
      <c r="A1" s="31" t="s">
        <v>0</v>
      </c>
      <c r="B1" s="32" t="s">
        <v>1</v>
      </c>
      <c r="C1" s="30" t="s">
        <v>7</v>
      </c>
      <c r="D1" s="30" t="s">
        <v>3</v>
      </c>
      <c r="E1" s="30" t="s">
        <v>2</v>
      </c>
    </row>
    <row r="2" spans="1:8" ht="14.4" thickBot="1" x14ac:dyDescent="0.3">
      <c r="A2" s="27"/>
      <c r="B2" s="33"/>
      <c r="C2" s="29"/>
      <c r="D2" s="29"/>
      <c r="E2" s="29"/>
    </row>
    <row r="3" spans="1:8" ht="14.4" thickBot="1" x14ac:dyDescent="0.3">
      <c r="A3" s="5" t="s">
        <v>4</v>
      </c>
      <c r="B3" s="4" t="s">
        <v>12</v>
      </c>
      <c r="C3" s="5">
        <v>68.94</v>
      </c>
      <c r="D3" s="5">
        <v>12</v>
      </c>
      <c r="E3" s="5">
        <v>0</v>
      </c>
      <c r="H3" s="7"/>
    </row>
    <row r="4" spans="1:8" s="22" customFormat="1" x14ac:dyDescent="0.25">
      <c r="A4" s="26" t="s">
        <v>28</v>
      </c>
      <c r="B4" s="2" t="s">
        <v>5</v>
      </c>
      <c r="C4" s="1">
        <v>68.94</v>
      </c>
      <c r="D4" s="1">
        <v>12</v>
      </c>
      <c r="E4" s="28">
        <v>0.05</v>
      </c>
      <c r="H4" s="7"/>
    </row>
    <row r="5" spans="1:8" s="22" customFormat="1" ht="14.4" thickBot="1" x14ac:dyDescent="0.3">
      <c r="A5" s="27"/>
      <c r="B5" s="21" t="s">
        <v>29</v>
      </c>
      <c r="C5" s="20">
        <v>0.312</v>
      </c>
      <c r="D5" s="20">
        <v>1</v>
      </c>
      <c r="E5" s="29"/>
      <c r="H5" s="7"/>
    </row>
    <row r="6" spans="1:8" x14ac:dyDescent="0.25">
      <c r="A6" s="26" t="s">
        <v>30</v>
      </c>
      <c r="B6" s="2" t="s">
        <v>5</v>
      </c>
      <c r="C6" s="1">
        <v>68.94</v>
      </c>
      <c r="D6" s="1">
        <v>12</v>
      </c>
      <c r="E6" s="28">
        <v>1.8180000000000001</v>
      </c>
    </row>
    <row r="7" spans="1:8" ht="14.4" thickBot="1" x14ac:dyDescent="0.3">
      <c r="A7" s="27"/>
      <c r="B7" s="4" t="s">
        <v>6</v>
      </c>
      <c r="C7" s="5">
        <v>0.34899999999999998</v>
      </c>
      <c r="D7" s="5">
        <v>1</v>
      </c>
      <c r="E7" s="29"/>
    </row>
    <row r="8" spans="1:8" x14ac:dyDescent="0.25">
      <c r="A8" s="26" t="s">
        <v>31</v>
      </c>
      <c r="B8" s="2" t="s">
        <v>5</v>
      </c>
      <c r="C8" s="1">
        <v>68.94</v>
      </c>
      <c r="D8" s="1">
        <v>12</v>
      </c>
      <c r="E8" s="28">
        <v>2.0499999999999998</v>
      </c>
    </row>
    <row r="9" spans="1:8" ht="14.4" thickBot="1" x14ac:dyDescent="0.3">
      <c r="A9" s="27"/>
      <c r="B9" s="4" t="s">
        <v>11</v>
      </c>
      <c r="C9" s="5">
        <v>8.92</v>
      </c>
      <c r="D9" s="5">
        <v>12</v>
      </c>
      <c r="E9" s="29"/>
    </row>
    <row r="10" spans="1:8" x14ac:dyDescent="0.25">
      <c r="A10" s="26" t="s">
        <v>32</v>
      </c>
      <c r="B10" s="2" t="s">
        <v>5</v>
      </c>
      <c r="C10" s="1">
        <v>68.94</v>
      </c>
      <c r="D10" s="1">
        <v>12</v>
      </c>
      <c r="E10" s="28">
        <v>3.13</v>
      </c>
    </row>
    <row r="11" spans="1:8" ht="14.4" thickBot="1" x14ac:dyDescent="0.3">
      <c r="A11" s="34"/>
      <c r="B11" s="3" t="s">
        <v>10</v>
      </c>
      <c r="C11" s="6">
        <v>2.66</v>
      </c>
      <c r="D11" s="6">
        <v>12</v>
      </c>
      <c r="E11" s="35"/>
    </row>
    <row r="12" spans="1:8" ht="15" thickTop="1" x14ac:dyDescent="0.25">
      <c r="B12" s="23"/>
      <c r="C12" s="23"/>
    </row>
    <row r="13" spans="1:8" ht="14.4" x14ac:dyDescent="0.25">
      <c r="B13" s="23"/>
      <c r="C13" s="23"/>
    </row>
    <row r="14" spans="1:8" x14ac:dyDescent="0.25">
      <c r="A14" s="12" t="s">
        <v>13</v>
      </c>
      <c r="B14" s="12" t="s">
        <v>17</v>
      </c>
      <c r="C14" s="12" t="s">
        <v>26</v>
      </c>
      <c r="D14" s="12" t="s">
        <v>28</v>
      </c>
      <c r="E14" s="12" t="s">
        <v>30</v>
      </c>
    </row>
    <row r="15" spans="1:8" x14ac:dyDescent="0.25">
      <c r="A15" s="8">
        <v>8</v>
      </c>
      <c r="B15" s="8">
        <f>7.5361</f>
        <v>7.5361000000000002</v>
      </c>
      <c r="C15" s="8">
        <f>B15*(1+A15/100)</f>
        <v>8.1389880000000012</v>
      </c>
      <c r="D15" s="22">
        <f>C15*$C$5</f>
        <v>2.5393642560000003</v>
      </c>
      <c r="E15" s="9">
        <f t="shared" ref="E15:E23" si="0">C15*$C$7</f>
        <v>2.8405068120000001</v>
      </c>
    </row>
    <row r="16" spans="1:8" x14ac:dyDescent="0.25">
      <c r="A16" s="8">
        <v>7</v>
      </c>
      <c r="B16" s="8">
        <f>7.9427</f>
        <v>7.9427000000000003</v>
      </c>
      <c r="C16" s="9">
        <f t="shared" ref="C16:C23" si="1">B16*(1+A16/100)</f>
        <v>8.4986890000000006</v>
      </c>
      <c r="D16" s="22">
        <f t="shared" ref="D16:D23" si="2">C16*$C$5</f>
        <v>2.6515909680000003</v>
      </c>
      <c r="E16" s="9">
        <f t="shared" si="0"/>
        <v>2.9660424609999998</v>
      </c>
    </row>
    <row r="17" spans="1:10" x14ac:dyDescent="0.25">
      <c r="A17" s="8">
        <v>6</v>
      </c>
      <c r="B17" s="8">
        <f>8.3838</f>
        <v>8.3838000000000008</v>
      </c>
      <c r="C17" s="9">
        <f t="shared" si="1"/>
        <v>8.8868280000000013</v>
      </c>
      <c r="D17" s="22">
        <f t="shared" si="2"/>
        <v>2.7726903360000006</v>
      </c>
      <c r="E17" s="9">
        <f t="shared" si="0"/>
        <v>3.101502972</v>
      </c>
    </row>
    <row r="18" spans="1:10" x14ac:dyDescent="0.25">
      <c r="A18" s="8">
        <v>5</v>
      </c>
      <c r="B18" s="8">
        <f>8.8633</f>
        <v>8.8633000000000006</v>
      </c>
      <c r="C18" s="9">
        <f t="shared" si="1"/>
        <v>9.3064650000000011</v>
      </c>
      <c r="D18" s="22">
        <f t="shared" si="2"/>
        <v>2.9036170800000005</v>
      </c>
      <c r="E18" s="9">
        <f t="shared" si="0"/>
        <v>3.2479562850000003</v>
      </c>
    </row>
    <row r="19" spans="1:10" x14ac:dyDescent="0.25">
      <c r="A19" s="8">
        <v>4</v>
      </c>
      <c r="B19" s="8">
        <f>9.3851</f>
        <v>9.3850999999999996</v>
      </c>
      <c r="C19" s="9">
        <f t="shared" si="1"/>
        <v>9.7605039999999992</v>
      </c>
      <c r="D19" s="22">
        <f t="shared" si="2"/>
        <v>3.0452772479999997</v>
      </c>
      <c r="E19" s="9">
        <f t="shared" si="0"/>
        <v>3.4064158959999995</v>
      </c>
    </row>
    <row r="20" spans="1:10" x14ac:dyDescent="0.25">
      <c r="A20" s="8">
        <v>3</v>
      </c>
      <c r="B20" s="8">
        <f>9.954</f>
        <v>9.9540000000000006</v>
      </c>
      <c r="C20" s="9">
        <f t="shared" si="1"/>
        <v>10.25262</v>
      </c>
      <c r="D20" s="22">
        <f t="shared" si="2"/>
        <v>3.19881744</v>
      </c>
      <c r="E20" s="9">
        <f t="shared" si="0"/>
        <v>3.57816438</v>
      </c>
    </row>
    <row r="21" spans="1:10" x14ac:dyDescent="0.25">
      <c r="A21" s="8">
        <v>2</v>
      </c>
      <c r="B21" s="8">
        <f>10.5753</f>
        <v>10.5753</v>
      </c>
      <c r="C21" s="9">
        <f t="shared" si="1"/>
        <v>10.786806</v>
      </c>
      <c r="D21" s="22">
        <f t="shared" si="2"/>
        <v>3.3654834720000002</v>
      </c>
      <c r="E21" s="9">
        <f t="shared" si="0"/>
        <v>3.7645952939999998</v>
      </c>
    </row>
    <row r="22" spans="1:10" x14ac:dyDescent="0.25">
      <c r="A22" s="8">
        <v>1</v>
      </c>
      <c r="B22" s="8">
        <f>11.2551</f>
        <v>11.255100000000001</v>
      </c>
      <c r="C22" s="9">
        <f t="shared" si="1"/>
        <v>11.367651</v>
      </c>
      <c r="D22" s="22">
        <f t="shared" si="2"/>
        <v>3.546707112</v>
      </c>
      <c r="E22" s="9">
        <f t="shared" si="0"/>
        <v>3.9673101989999999</v>
      </c>
    </row>
    <row r="23" spans="1:10" x14ac:dyDescent="0.25">
      <c r="A23" s="8">
        <v>0</v>
      </c>
      <c r="B23" s="8">
        <f>12</f>
        <v>12</v>
      </c>
      <c r="C23" s="9">
        <f t="shared" si="1"/>
        <v>12</v>
      </c>
      <c r="D23" s="22">
        <f t="shared" si="2"/>
        <v>3.7439999999999998</v>
      </c>
      <c r="E23" s="9">
        <f t="shared" si="0"/>
        <v>4.1879999999999997</v>
      </c>
    </row>
    <row r="25" spans="1:10" x14ac:dyDescent="0.25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5">
      <c r="A26" s="8" t="s">
        <v>19</v>
      </c>
      <c r="B26" s="8">
        <f>C3</f>
        <v>68.94</v>
      </c>
      <c r="C26" s="8" t="s">
        <v>28</v>
      </c>
      <c r="D26" s="8">
        <f>$C$4+D15+$E$4</f>
        <v>71.529364255999994</v>
      </c>
      <c r="E26" s="8" t="s">
        <v>14</v>
      </c>
      <c r="F26" s="8">
        <f t="shared" ref="F26:F34" si="3">$C$6+E15+$E$6</f>
        <v>73.598506811999997</v>
      </c>
      <c r="G26" s="9" t="s">
        <v>8</v>
      </c>
      <c r="H26" s="8">
        <f>C8+C9+E8</f>
        <v>79.91</v>
      </c>
      <c r="I26" s="8" t="s">
        <v>9</v>
      </c>
      <c r="J26" s="8">
        <f>C10+C11+E10</f>
        <v>74.72999999999999</v>
      </c>
    </row>
    <row r="27" spans="1:10" x14ac:dyDescent="0.25">
      <c r="D27" s="22">
        <f t="shared" ref="D27:D34" si="4">$C$4+D16+$E$4</f>
        <v>71.641590967999988</v>
      </c>
      <c r="F27" s="9">
        <f t="shared" si="3"/>
        <v>73.724042460999996</v>
      </c>
      <c r="G27" s="9"/>
    </row>
    <row r="28" spans="1:10" x14ac:dyDescent="0.25">
      <c r="D28" s="22">
        <f t="shared" si="4"/>
        <v>71.762690335999991</v>
      </c>
      <c r="F28" s="9">
        <f t="shared" si="3"/>
        <v>73.859502972000001</v>
      </c>
      <c r="G28" s="9"/>
    </row>
    <row r="29" spans="1:10" x14ac:dyDescent="0.25">
      <c r="A29" s="9"/>
      <c r="D29" s="22">
        <f t="shared" si="4"/>
        <v>71.893617079999999</v>
      </c>
      <c r="F29" s="9">
        <f t="shared" si="3"/>
        <v>74.005956284999996</v>
      </c>
      <c r="G29" s="9"/>
    </row>
    <row r="30" spans="1:10" x14ac:dyDescent="0.25">
      <c r="D30" s="22">
        <f t="shared" si="4"/>
        <v>72.035277248</v>
      </c>
      <c r="F30" s="9">
        <f t="shared" si="3"/>
        <v>74.164415895999994</v>
      </c>
      <c r="G30" s="9"/>
    </row>
    <row r="31" spans="1:10" x14ac:dyDescent="0.25">
      <c r="D31" s="22">
        <f t="shared" si="4"/>
        <v>72.188817439999994</v>
      </c>
      <c r="F31" s="9">
        <f t="shared" si="3"/>
        <v>74.33616438</v>
      </c>
      <c r="G31" s="9"/>
    </row>
    <row r="32" spans="1:10" x14ac:dyDescent="0.25">
      <c r="D32" s="22">
        <f t="shared" si="4"/>
        <v>72.355483471999989</v>
      </c>
      <c r="F32" s="9">
        <f t="shared" si="3"/>
        <v>74.522595293999998</v>
      </c>
      <c r="G32" s="9"/>
    </row>
    <row r="33" spans="1:7" x14ac:dyDescent="0.25">
      <c r="D33" s="22">
        <f t="shared" si="4"/>
        <v>72.536707112000002</v>
      </c>
      <c r="F33" s="9">
        <f t="shared" si="3"/>
        <v>74.725310198999992</v>
      </c>
      <c r="G33" s="9"/>
    </row>
    <row r="34" spans="1:7" x14ac:dyDescent="0.25">
      <c r="D34" s="22">
        <f t="shared" si="4"/>
        <v>72.733999999999995</v>
      </c>
      <c r="F34" s="9">
        <f t="shared" si="3"/>
        <v>74.945999999999998</v>
      </c>
      <c r="G34" s="9"/>
    </row>
    <row r="35" spans="1:7" x14ac:dyDescent="0.25">
      <c r="D35" s="9"/>
    </row>
    <row r="36" spans="1:7" x14ac:dyDescent="0.25">
      <c r="A36" s="8" t="s">
        <v>27</v>
      </c>
      <c r="D36" s="9"/>
    </row>
    <row r="37" spans="1:7" x14ac:dyDescent="0.25">
      <c r="A37" s="8">
        <v>0.03</v>
      </c>
      <c r="D37" s="9"/>
    </row>
  </sheetData>
  <mergeCells count="14">
    <mergeCell ref="A8:A9"/>
    <mergeCell ref="E8:E9"/>
    <mergeCell ref="A10:A11"/>
    <mergeCell ref="E10:E11"/>
    <mergeCell ref="A25:J25"/>
    <mergeCell ref="A6:A7"/>
    <mergeCell ref="E6:E7"/>
    <mergeCell ref="C1:C2"/>
    <mergeCell ref="D1:D2"/>
    <mergeCell ref="A1:A2"/>
    <mergeCell ref="B1:B2"/>
    <mergeCell ref="E1:E2"/>
    <mergeCell ref="A4:A5"/>
    <mergeCell ref="E4:E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1DCF-7191-4622-BA1D-F09C124CAE6B}">
  <dimension ref="A1:V42"/>
  <sheetViews>
    <sheetView topLeftCell="A7" zoomScale="80" zoomScaleNormal="80" workbookViewId="0">
      <selection sqref="A1:B1"/>
    </sheetView>
  </sheetViews>
  <sheetFormatPr defaultRowHeight="13.8" x14ac:dyDescent="0.25"/>
  <cols>
    <col min="1" max="1" width="15.21875" style="13" customWidth="1"/>
    <col min="2" max="2" width="15.33203125" style="13" customWidth="1"/>
    <col min="3" max="16384" width="8.88671875" style="13"/>
  </cols>
  <sheetData>
    <row r="1" spans="1:22" x14ac:dyDescent="0.25">
      <c r="A1" s="40" t="s">
        <v>23</v>
      </c>
      <c r="B1" s="40"/>
      <c r="C1" s="17"/>
      <c r="D1" s="40" t="s">
        <v>28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5">
      <c r="A2" s="12" t="s">
        <v>13</v>
      </c>
      <c r="B2" s="18" t="s">
        <v>24</v>
      </c>
      <c r="C2" s="22"/>
      <c r="D2" s="22"/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O2" s="22">
        <v>3</v>
      </c>
      <c r="P2" s="22">
        <v>4</v>
      </c>
      <c r="Q2" s="22">
        <v>5</v>
      </c>
      <c r="R2" s="22">
        <v>6</v>
      </c>
      <c r="S2" s="22">
        <v>7</v>
      </c>
      <c r="T2" s="22">
        <v>8</v>
      </c>
      <c r="U2" s="22">
        <v>9</v>
      </c>
      <c r="V2" s="22">
        <v>10</v>
      </c>
    </row>
    <row r="3" spans="1:22" x14ac:dyDescent="0.25">
      <c r="A3" s="22">
        <v>8</v>
      </c>
      <c r="B3" s="24">
        <f>Data!$B$26+Data!$B$26*Data!$A$37*Data!B15</f>
        <v>84.526162020000001</v>
      </c>
      <c r="C3" s="22"/>
      <c r="D3" s="22"/>
      <c r="E3" s="22">
        <f>(Data!$C$4+Data!$E$4+Data!$C$5*$A$40)+(Data!$C$4+Data!$E$4+Data!$C$5*$A$40)*E2/100*$A$27</f>
        <v>91.010057967954921</v>
      </c>
      <c r="F3" s="25">
        <f>(Data!$C$4+Data!$E$4+Data!$C$5*$A$40)+(Data!$C$4+Data!$E$4+Data!$C$5*$A$40)*F2/100*$A$27</f>
        <v>97.382204930606562</v>
      </c>
      <c r="G3" s="25">
        <f>(Data!$C$4+Data!$E$4+Data!$C$5*$A$40)+(Data!$C$4+Data!$E$4+Data!$C$5*$A$40)*G2/100*$A$27</f>
        <v>103.7543518932582</v>
      </c>
      <c r="H3" s="25">
        <f>(Data!$C$4+Data!$E$4+Data!$C$5*$A$40)+(Data!$C$4+Data!$E$4+Data!$C$5*$A$40)*H2/100*$A$27</f>
        <v>110.12649885590983</v>
      </c>
      <c r="I3" s="25">
        <f>(Data!$C$4+Data!$E$4+Data!$C$5*$A$40)+(Data!$C$4+Data!$E$4+Data!$C$5*$A$40)*I2/100*$A$27</f>
        <v>116.49864581856147</v>
      </c>
      <c r="J3" s="25">
        <f>(Data!$C$4+Data!$E$4+Data!$C$5*$A$40)+(Data!$C$4+Data!$E$4+Data!$C$5*$A$40)*J2/100*$A$27</f>
        <v>122.87079278121311</v>
      </c>
      <c r="K3" s="25">
        <f>(Data!$C$4+Data!$E$4+Data!$C$5*$A$40)+(Data!$C$4+Data!$E$4+Data!$C$5*$A$40)*K2/100*$A$27</f>
        <v>129.24293974386475</v>
      </c>
      <c r="L3" s="25">
        <f>(Data!$C$4+Data!$E$4+Data!$C$5*$A$40)+(Data!$C$4+Data!$E$4+Data!$C$5*$A$40)*L2/100*$A$27</f>
        <v>135.61508670651639</v>
      </c>
      <c r="N3" s="22"/>
      <c r="O3" s="22">
        <f>(Data!$C$4+Data!$E$4+Data!$C$5*$A$40)+(Data!$C$4+Data!$E$4+Data!$C$5*$A$40)*O2/100*$A$27</f>
        <v>91.010057967954921</v>
      </c>
      <c r="P3" s="25">
        <f>(Data!$C$4+Data!$E$4+Data!$C$5*$A$40)+(Data!$C$4+Data!$E$4+Data!$C$5*$A$40)*P2/100*$A$27</f>
        <v>97.382204930606562</v>
      </c>
      <c r="Q3" s="25">
        <f>(Data!$C$4+Data!$E$4+Data!$C$5*$A$40)+(Data!$C$4+Data!$E$4+Data!$C$5*$A$40)*Q2/100*$A$27</f>
        <v>103.7543518932582</v>
      </c>
      <c r="R3" s="25">
        <f>(Data!$C$4+Data!$E$4+Data!$C$5*$A$40)+(Data!$C$4+Data!$E$4+Data!$C$5*$A$40)*R2/100*$A$27</f>
        <v>110.12649885590983</v>
      </c>
      <c r="S3" s="25">
        <f>(Data!$C$4+Data!$E$4+Data!$C$5*$A$40)+(Data!$C$4+Data!$E$4+Data!$C$5*$A$40)*S2/100*$A$27</f>
        <v>116.49864581856147</v>
      </c>
      <c r="T3" s="25">
        <f>(Data!$C$4+Data!$E$4+Data!$C$5*$A$40)+(Data!$C$4+Data!$E$4+Data!$C$5*$A$40)*T2/100*$A$27</f>
        <v>122.87079278121311</v>
      </c>
      <c r="U3" s="25">
        <f>(Data!$C$4+Data!$E$4+Data!$C$5*$A$40)+(Data!$C$4+Data!$E$4+Data!$C$5*$A$40)*U2/100*$A$27</f>
        <v>129.24293974386475</v>
      </c>
      <c r="V3" s="25">
        <f>(Data!$C$4+Data!$E$4+Data!$C$5*$A$40)+(Data!$C$4+Data!$E$4+Data!$C$5*$A$40)*V2/100*$A$27</f>
        <v>135.61508670651639</v>
      </c>
    </row>
    <row r="4" spans="1:22" x14ac:dyDescent="0.25">
      <c r="A4" s="22">
        <v>7</v>
      </c>
      <c r="B4" s="24">
        <f>Data!$B$26+Data!$B$26*Data!$A$37*Data!B16</f>
        <v>85.367092139999997</v>
      </c>
      <c r="C4" s="22"/>
      <c r="D4" s="22"/>
      <c r="E4" s="22">
        <f>E3</f>
        <v>91.010057967954921</v>
      </c>
      <c r="F4" s="22">
        <f t="shared" ref="F4:L13" si="0">F3</f>
        <v>97.382204930606562</v>
      </c>
      <c r="G4" s="22">
        <f t="shared" si="0"/>
        <v>103.7543518932582</v>
      </c>
      <c r="H4" s="22">
        <f t="shared" si="0"/>
        <v>110.12649885590983</v>
      </c>
      <c r="I4" s="22">
        <f t="shared" si="0"/>
        <v>116.49864581856147</v>
      </c>
      <c r="J4" s="22">
        <f t="shared" si="0"/>
        <v>122.87079278121311</v>
      </c>
      <c r="K4" s="22">
        <f t="shared" si="0"/>
        <v>129.24293974386475</v>
      </c>
      <c r="L4" s="22">
        <f t="shared" si="0"/>
        <v>135.61508670651639</v>
      </c>
      <c r="N4" s="22"/>
      <c r="O4" s="22">
        <f>O3</f>
        <v>91.010057967954921</v>
      </c>
      <c r="P4" s="22">
        <f t="shared" ref="P4:V13" si="1">P3</f>
        <v>97.382204930606562</v>
      </c>
      <c r="Q4" s="22">
        <f t="shared" si="1"/>
        <v>103.7543518932582</v>
      </c>
      <c r="R4" s="22">
        <f t="shared" si="1"/>
        <v>110.12649885590983</v>
      </c>
      <c r="S4" s="22">
        <f t="shared" si="1"/>
        <v>116.49864581856147</v>
      </c>
      <c r="T4" s="22">
        <f t="shared" si="1"/>
        <v>122.87079278121311</v>
      </c>
      <c r="U4" s="22">
        <f t="shared" si="1"/>
        <v>129.24293974386475</v>
      </c>
      <c r="V4" s="22">
        <f t="shared" si="1"/>
        <v>135.61508670651639</v>
      </c>
    </row>
    <row r="5" spans="1:22" x14ac:dyDescent="0.25">
      <c r="A5" s="22">
        <v>6</v>
      </c>
      <c r="B5" s="24">
        <f>Data!$B$26+Data!$B$26*Data!$A$37*Data!B17</f>
        <v>86.279375160000001</v>
      </c>
      <c r="C5" s="22"/>
      <c r="D5" s="22"/>
      <c r="E5" s="22">
        <f t="shared" ref="E5:E13" si="2">E4</f>
        <v>91.010057967954921</v>
      </c>
      <c r="F5" s="22">
        <f t="shared" si="0"/>
        <v>97.382204930606562</v>
      </c>
      <c r="G5" s="22">
        <f t="shared" si="0"/>
        <v>103.7543518932582</v>
      </c>
      <c r="H5" s="22">
        <f t="shared" si="0"/>
        <v>110.12649885590983</v>
      </c>
      <c r="I5" s="22">
        <f t="shared" si="0"/>
        <v>116.49864581856147</v>
      </c>
      <c r="J5" s="22">
        <f t="shared" si="0"/>
        <v>122.87079278121311</v>
      </c>
      <c r="K5" s="22">
        <f t="shared" si="0"/>
        <v>129.24293974386475</v>
      </c>
      <c r="L5" s="22">
        <f t="shared" si="0"/>
        <v>135.61508670651639</v>
      </c>
      <c r="N5" s="22"/>
      <c r="O5" s="22">
        <f t="shared" ref="O5:O13" si="3">O4</f>
        <v>91.010057967954921</v>
      </c>
      <c r="P5" s="22">
        <f t="shared" si="1"/>
        <v>97.382204930606562</v>
      </c>
      <c r="Q5" s="22">
        <f t="shared" si="1"/>
        <v>103.7543518932582</v>
      </c>
      <c r="R5" s="22">
        <f t="shared" si="1"/>
        <v>110.12649885590983</v>
      </c>
      <c r="S5" s="22">
        <f t="shared" si="1"/>
        <v>116.49864581856147</v>
      </c>
      <c r="T5" s="22">
        <f t="shared" si="1"/>
        <v>122.87079278121311</v>
      </c>
      <c r="U5" s="22">
        <f t="shared" si="1"/>
        <v>129.24293974386475</v>
      </c>
      <c r="V5" s="22">
        <f t="shared" si="1"/>
        <v>135.61508670651639</v>
      </c>
    </row>
    <row r="6" spans="1:22" x14ac:dyDescent="0.25">
      <c r="A6" s="22">
        <v>5</v>
      </c>
      <c r="B6" s="24">
        <f>Data!$B$26+Data!$B$26*Data!$A$37*Data!B18</f>
        <v>87.271077059999996</v>
      </c>
      <c r="C6" s="22"/>
      <c r="D6" s="22"/>
      <c r="E6" s="22">
        <f t="shared" si="2"/>
        <v>91.010057967954921</v>
      </c>
      <c r="F6" s="22">
        <f t="shared" si="0"/>
        <v>97.382204930606562</v>
      </c>
      <c r="G6" s="22">
        <f t="shared" si="0"/>
        <v>103.7543518932582</v>
      </c>
      <c r="H6" s="22">
        <f t="shared" si="0"/>
        <v>110.12649885590983</v>
      </c>
      <c r="I6" s="22">
        <f t="shared" si="0"/>
        <v>116.49864581856147</v>
      </c>
      <c r="J6" s="22">
        <f t="shared" si="0"/>
        <v>122.87079278121311</v>
      </c>
      <c r="K6" s="22">
        <f t="shared" si="0"/>
        <v>129.24293974386475</v>
      </c>
      <c r="L6" s="22">
        <f t="shared" si="0"/>
        <v>135.61508670651639</v>
      </c>
      <c r="N6" s="22"/>
      <c r="O6" s="22">
        <f t="shared" si="3"/>
        <v>91.010057967954921</v>
      </c>
      <c r="P6" s="22">
        <f t="shared" si="1"/>
        <v>97.382204930606562</v>
      </c>
      <c r="Q6" s="22">
        <f t="shared" si="1"/>
        <v>103.7543518932582</v>
      </c>
      <c r="R6" s="22">
        <f t="shared" si="1"/>
        <v>110.12649885590983</v>
      </c>
      <c r="S6" s="22">
        <f t="shared" si="1"/>
        <v>116.49864581856147</v>
      </c>
      <c r="T6" s="22">
        <f t="shared" si="1"/>
        <v>122.87079278121311</v>
      </c>
      <c r="U6" s="22">
        <f t="shared" si="1"/>
        <v>129.24293974386475</v>
      </c>
      <c r="V6" s="22">
        <f t="shared" si="1"/>
        <v>135.61508670651639</v>
      </c>
    </row>
    <row r="7" spans="1:22" x14ac:dyDescent="0.25">
      <c r="A7" s="22">
        <v>4</v>
      </c>
      <c r="B7" s="24">
        <f>Data!$B$26+Data!$B$26*Data!$A$37*Data!B19</f>
        <v>88.350263819999995</v>
      </c>
      <c r="C7" s="22"/>
      <c r="D7" s="22"/>
      <c r="E7" s="22">
        <f t="shared" si="2"/>
        <v>91.010057967954921</v>
      </c>
      <c r="F7" s="22">
        <f t="shared" si="0"/>
        <v>97.382204930606562</v>
      </c>
      <c r="G7" s="22">
        <f t="shared" si="0"/>
        <v>103.7543518932582</v>
      </c>
      <c r="H7" s="22">
        <f t="shared" si="0"/>
        <v>110.12649885590983</v>
      </c>
      <c r="I7" s="22">
        <f t="shared" si="0"/>
        <v>116.49864581856147</v>
      </c>
      <c r="J7" s="22">
        <f t="shared" si="0"/>
        <v>122.87079278121311</v>
      </c>
      <c r="K7" s="22">
        <f t="shared" si="0"/>
        <v>129.24293974386475</v>
      </c>
      <c r="L7" s="22">
        <f t="shared" si="0"/>
        <v>135.61508670651639</v>
      </c>
      <c r="N7" s="22"/>
      <c r="O7" s="22">
        <f t="shared" si="3"/>
        <v>91.010057967954921</v>
      </c>
      <c r="P7" s="22">
        <f t="shared" si="1"/>
        <v>97.382204930606562</v>
      </c>
      <c r="Q7" s="22">
        <f t="shared" si="1"/>
        <v>103.7543518932582</v>
      </c>
      <c r="R7" s="22">
        <f t="shared" si="1"/>
        <v>110.12649885590983</v>
      </c>
      <c r="S7" s="22">
        <f t="shared" si="1"/>
        <v>116.49864581856147</v>
      </c>
      <c r="T7" s="22">
        <f t="shared" si="1"/>
        <v>122.87079278121311</v>
      </c>
      <c r="U7" s="22">
        <f t="shared" si="1"/>
        <v>129.24293974386475</v>
      </c>
      <c r="V7" s="22">
        <f t="shared" si="1"/>
        <v>135.61508670651639</v>
      </c>
    </row>
    <row r="8" spans="1:22" x14ac:dyDescent="0.25">
      <c r="A8" s="22">
        <v>3</v>
      </c>
      <c r="B8" s="24">
        <f>Data!$B$26+Data!$B$26*Data!$A$37*Data!B20</f>
        <v>89.526862800000004</v>
      </c>
      <c r="C8" s="22"/>
      <c r="D8" s="22"/>
      <c r="E8" s="22">
        <f t="shared" si="2"/>
        <v>91.010057967954921</v>
      </c>
      <c r="F8" s="22">
        <f t="shared" si="0"/>
        <v>97.382204930606562</v>
      </c>
      <c r="G8" s="22">
        <f t="shared" si="0"/>
        <v>103.7543518932582</v>
      </c>
      <c r="H8" s="22">
        <f t="shared" si="0"/>
        <v>110.12649885590983</v>
      </c>
      <c r="I8" s="22">
        <f t="shared" si="0"/>
        <v>116.49864581856147</v>
      </c>
      <c r="J8" s="22">
        <f t="shared" si="0"/>
        <v>122.87079278121311</v>
      </c>
      <c r="K8" s="22">
        <f t="shared" si="0"/>
        <v>129.24293974386475</v>
      </c>
      <c r="L8" s="22">
        <f t="shared" si="0"/>
        <v>135.61508670651639</v>
      </c>
      <c r="N8" s="22"/>
      <c r="O8" s="22">
        <f t="shared" si="3"/>
        <v>91.010057967954921</v>
      </c>
      <c r="P8" s="22">
        <f t="shared" si="1"/>
        <v>97.382204930606562</v>
      </c>
      <c r="Q8" s="22">
        <f t="shared" si="1"/>
        <v>103.7543518932582</v>
      </c>
      <c r="R8" s="22">
        <f t="shared" si="1"/>
        <v>110.12649885590983</v>
      </c>
      <c r="S8" s="22">
        <f t="shared" si="1"/>
        <v>116.49864581856147</v>
      </c>
      <c r="T8" s="22">
        <f t="shared" si="1"/>
        <v>122.87079278121311</v>
      </c>
      <c r="U8" s="22">
        <f t="shared" si="1"/>
        <v>129.24293974386475</v>
      </c>
      <c r="V8" s="22">
        <f t="shared" si="1"/>
        <v>135.61508670651639</v>
      </c>
    </row>
    <row r="9" spans="1:22" x14ac:dyDescent="0.25">
      <c r="A9" s="22">
        <v>2</v>
      </c>
      <c r="B9" s="24">
        <f>Data!$B$26+Data!$B$26*Data!$A$37*Data!B21</f>
        <v>90.811835459999998</v>
      </c>
      <c r="C9" s="22"/>
      <c r="D9" s="22"/>
      <c r="E9" s="22">
        <f t="shared" si="2"/>
        <v>91.010057967954921</v>
      </c>
      <c r="F9" s="22">
        <f t="shared" si="0"/>
        <v>97.382204930606562</v>
      </c>
      <c r="G9" s="22">
        <f t="shared" si="0"/>
        <v>103.7543518932582</v>
      </c>
      <c r="H9" s="22">
        <f t="shared" si="0"/>
        <v>110.12649885590983</v>
      </c>
      <c r="I9" s="22">
        <f t="shared" si="0"/>
        <v>116.49864581856147</v>
      </c>
      <c r="J9" s="22">
        <f t="shared" si="0"/>
        <v>122.87079278121311</v>
      </c>
      <c r="K9" s="22">
        <f t="shared" si="0"/>
        <v>129.24293974386475</v>
      </c>
      <c r="L9" s="22">
        <f t="shared" si="0"/>
        <v>135.61508670651639</v>
      </c>
      <c r="N9" s="22"/>
      <c r="O9" s="22">
        <f t="shared" si="3"/>
        <v>91.010057967954921</v>
      </c>
      <c r="P9" s="22">
        <f t="shared" si="1"/>
        <v>97.382204930606562</v>
      </c>
      <c r="Q9" s="22">
        <f t="shared" si="1"/>
        <v>103.7543518932582</v>
      </c>
      <c r="R9" s="22">
        <f t="shared" si="1"/>
        <v>110.12649885590983</v>
      </c>
      <c r="S9" s="22">
        <f t="shared" si="1"/>
        <v>116.49864581856147</v>
      </c>
      <c r="T9" s="22">
        <f t="shared" si="1"/>
        <v>122.87079278121311</v>
      </c>
      <c r="U9" s="22">
        <f t="shared" si="1"/>
        <v>129.24293974386475</v>
      </c>
      <c r="V9" s="22">
        <f t="shared" si="1"/>
        <v>135.61508670651639</v>
      </c>
    </row>
    <row r="10" spans="1:22" x14ac:dyDescent="0.25">
      <c r="A10" s="22">
        <v>1</v>
      </c>
      <c r="B10" s="24">
        <f>Data!$B$26+Data!$B$26*Data!$A$37*Data!B22</f>
        <v>92.217797820000001</v>
      </c>
      <c r="C10" s="22"/>
      <c r="D10" s="22"/>
      <c r="E10" s="22">
        <f t="shared" si="2"/>
        <v>91.010057967954921</v>
      </c>
      <c r="F10" s="22">
        <f t="shared" si="0"/>
        <v>97.382204930606562</v>
      </c>
      <c r="G10" s="22">
        <f t="shared" si="0"/>
        <v>103.7543518932582</v>
      </c>
      <c r="H10" s="22">
        <f t="shared" si="0"/>
        <v>110.12649885590983</v>
      </c>
      <c r="I10" s="22">
        <f t="shared" si="0"/>
        <v>116.49864581856147</v>
      </c>
      <c r="J10" s="22">
        <f t="shared" si="0"/>
        <v>122.87079278121311</v>
      </c>
      <c r="K10" s="22">
        <f t="shared" si="0"/>
        <v>129.24293974386475</v>
      </c>
      <c r="L10" s="22">
        <f t="shared" si="0"/>
        <v>135.61508670651639</v>
      </c>
      <c r="N10" s="22"/>
      <c r="O10" s="22">
        <f t="shared" si="3"/>
        <v>91.010057967954921</v>
      </c>
      <c r="P10" s="22">
        <f t="shared" si="1"/>
        <v>97.382204930606562</v>
      </c>
      <c r="Q10" s="22">
        <f t="shared" si="1"/>
        <v>103.7543518932582</v>
      </c>
      <c r="R10" s="22">
        <f t="shared" si="1"/>
        <v>110.12649885590983</v>
      </c>
      <c r="S10" s="22">
        <f t="shared" si="1"/>
        <v>116.49864581856147</v>
      </c>
      <c r="T10" s="22">
        <f t="shared" si="1"/>
        <v>122.87079278121311</v>
      </c>
      <c r="U10" s="22">
        <f t="shared" si="1"/>
        <v>129.24293974386475</v>
      </c>
      <c r="V10" s="22">
        <f t="shared" si="1"/>
        <v>135.61508670651639</v>
      </c>
    </row>
    <row r="11" spans="1:22" x14ac:dyDescent="0.25">
      <c r="A11" s="22">
        <v>0</v>
      </c>
      <c r="B11" s="24">
        <f>Data!$B$26+Data!$B$26*Data!$A$37*Data!B23</f>
        <v>93.758399999999995</v>
      </c>
      <c r="C11" s="22"/>
      <c r="D11" s="22"/>
      <c r="E11" s="22">
        <f t="shared" si="2"/>
        <v>91.010057967954921</v>
      </c>
      <c r="F11" s="22">
        <f t="shared" si="0"/>
        <v>97.382204930606562</v>
      </c>
      <c r="G11" s="22">
        <f t="shared" si="0"/>
        <v>103.7543518932582</v>
      </c>
      <c r="H11" s="22">
        <f t="shared" si="0"/>
        <v>110.12649885590983</v>
      </c>
      <c r="I11" s="22">
        <f t="shared" si="0"/>
        <v>116.49864581856147</v>
      </c>
      <c r="J11" s="22">
        <f t="shared" si="0"/>
        <v>122.87079278121311</v>
      </c>
      <c r="K11" s="22">
        <f t="shared" si="0"/>
        <v>129.24293974386475</v>
      </c>
      <c r="L11" s="22">
        <f t="shared" si="0"/>
        <v>135.61508670651639</v>
      </c>
      <c r="N11" s="22"/>
      <c r="O11" s="22">
        <f t="shared" si="3"/>
        <v>91.010057967954921</v>
      </c>
      <c r="P11" s="22">
        <f t="shared" si="1"/>
        <v>97.382204930606562</v>
      </c>
      <c r="Q11" s="22">
        <f t="shared" si="1"/>
        <v>103.7543518932582</v>
      </c>
      <c r="R11" s="22">
        <f t="shared" si="1"/>
        <v>110.12649885590983</v>
      </c>
      <c r="S11" s="22">
        <f t="shared" si="1"/>
        <v>116.49864581856147</v>
      </c>
      <c r="T11" s="22">
        <f t="shared" si="1"/>
        <v>122.87079278121311</v>
      </c>
      <c r="U11" s="22">
        <f t="shared" si="1"/>
        <v>129.24293974386475</v>
      </c>
      <c r="V11" s="22">
        <f t="shared" si="1"/>
        <v>135.61508670651639</v>
      </c>
    </row>
    <row r="12" spans="1:22" x14ac:dyDescent="0.25">
      <c r="A12" s="39" t="s">
        <v>25</v>
      </c>
      <c r="B12" s="39"/>
      <c r="C12" s="22"/>
      <c r="D12" s="22"/>
      <c r="E12" s="22">
        <f t="shared" si="2"/>
        <v>91.010057967954921</v>
      </c>
      <c r="F12" s="22">
        <f t="shared" si="0"/>
        <v>97.382204930606562</v>
      </c>
      <c r="G12" s="22">
        <f t="shared" si="0"/>
        <v>103.7543518932582</v>
      </c>
      <c r="H12" s="22">
        <f t="shared" si="0"/>
        <v>110.12649885590983</v>
      </c>
      <c r="I12" s="22">
        <f t="shared" si="0"/>
        <v>116.49864581856147</v>
      </c>
      <c r="J12" s="22">
        <f t="shared" si="0"/>
        <v>122.87079278121311</v>
      </c>
      <c r="K12" s="22">
        <f t="shared" si="0"/>
        <v>129.24293974386475</v>
      </c>
      <c r="L12" s="22">
        <f t="shared" si="0"/>
        <v>135.61508670651639</v>
      </c>
      <c r="N12" s="22"/>
      <c r="O12" s="22">
        <f t="shared" si="3"/>
        <v>91.010057967954921</v>
      </c>
      <c r="P12" s="22">
        <f t="shared" si="1"/>
        <v>97.382204930606562</v>
      </c>
      <c r="Q12" s="22">
        <f t="shared" si="1"/>
        <v>103.7543518932582</v>
      </c>
      <c r="R12" s="22">
        <f t="shared" si="1"/>
        <v>110.12649885590983</v>
      </c>
      <c r="S12" s="22">
        <f t="shared" si="1"/>
        <v>116.49864581856147</v>
      </c>
      <c r="T12" s="22">
        <f t="shared" si="1"/>
        <v>122.87079278121311</v>
      </c>
      <c r="U12" s="22">
        <f t="shared" si="1"/>
        <v>129.24293974386475</v>
      </c>
      <c r="V12" s="22">
        <f t="shared" si="1"/>
        <v>135.61508670651639</v>
      </c>
    </row>
    <row r="13" spans="1:22" x14ac:dyDescent="0.25">
      <c r="A13" s="40">
        <v>87.271077059999996</v>
      </c>
      <c r="B13" s="40"/>
      <c r="C13" s="22"/>
      <c r="D13" s="22"/>
      <c r="E13" s="22">
        <f t="shared" si="2"/>
        <v>91.010057967954921</v>
      </c>
      <c r="F13" s="22">
        <f t="shared" si="0"/>
        <v>97.382204930606562</v>
      </c>
      <c r="G13" s="22">
        <f t="shared" si="0"/>
        <v>103.7543518932582</v>
      </c>
      <c r="H13" s="22">
        <f t="shared" si="0"/>
        <v>110.12649885590983</v>
      </c>
      <c r="I13" s="22">
        <f t="shared" si="0"/>
        <v>116.49864581856147</v>
      </c>
      <c r="J13" s="22">
        <f t="shared" si="0"/>
        <v>122.87079278121311</v>
      </c>
      <c r="K13" s="22">
        <f t="shared" si="0"/>
        <v>129.24293974386475</v>
      </c>
      <c r="L13" s="22">
        <f t="shared" si="0"/>
        <v>135.61508670651639</v>
      </c>
      <c r="N13" s="22"/>
      <c r="O13" s="22">
        <f t="shared" si="3"/>
        <v>91.010057967954921</v>
      </c>
      <c r="P13" s="22">
        <f t="shared" si="1"/>
        <v>97.382204930606562</v>
      </c>
      <c r="Q13" s="22">
        <f t="shared" si="1"/>
        <v>103.7543518932582</v>
      </c>
      <c r="R13" s="22">
        <f t="shared" si="1"/>
        <v>110.12649885590983</v>
      </c>
      <c r="S13" s="22">
        <f t="shared" si="1"/>
        <v>116.49864581856147</v>
      </c>
      <c r="T13" s="22">
        <f t="shared" si="1"/>
        <v>122.87079278121311</v>
      </c>
      <c r="U13" s="22">
        <f t="shared" si="1"/>
        <v>129.24293974386475</v>
      </c>
      <c r="V13" s="22">
        <f t="shared" si="1"/>
        <v>135.61508670651639</v>
      </c>
    </row>
    <row r="14" spans="1:22" x14ac:dyDescent="0.25">
      <c r="A14" s="19"/>
      <c r="B14" s="19"/>
    </row>
    <row r="15" spans="1:22" x14ac:dyDescent="0.25">
      <c r="A15" s="40" t="s">
        <v>17</v>
      </c>
      <c r="B15" s="40"/>
      <c r="C15" s="22"/>
      <c r="D15" s="22"/>
      <c r="E15" s="22">
        <v>3</v>
      </c>
      <c r="F15" s="22">
        <v>4</v>
      </c>
      <c r="G15" s="22">
        <v>5</v>
      </c>
      <c r="H15" s="22">
        <v>6</v>
      </c>
      <c r="I15" s="22">
        <v>7</v>
      </c>
      <c r="J15" s="22">
        <v>8</v>
      </c>
      <c r="K15" s="22">
        <v>9</v>
      </c>
      <c r="L15" s="22">
        <v>10</v>
      </c>
      <c r="O15" s="22">
        <v>3</v>
      </c>
      <c r="P15" s="22">
        <v>4</v>
      </c>
      <c r="Q15" s="22">
        <v>5</v>
      </c>
      <c r="R15" s="22">
        <v>6</v>
      </c>
      <c r="S15" s="22">
        <v>7</v>
      </c>
      <c r="T15" s="22">
        <v>8</v>
      </c>
      <c r="U15" s="22">
        <v>9</v>
      </c>
      <c r="V15" s="22">
        <v>10</v>
      </c>
    </row>
    <row r="16" spans="1:22" x14ac:dyDescent="0.25">
      <c r="A16" s="12" t="s">
        <v>13</v>
      </c>
      <c r="B16" s="18" t="s">
        <v>24</v>
      </c>
      <c r="D16" s="22">
        <v>0</v>
      </c>
      <c r="E16" s="13">
        <f>E3/(1+$D$16/100)/$A$13</f>
        <v>1.0428432996808821</v>
      </c>
      <c r="F16" s="13">
        <f t="shared" ref="F16:L16" si="4">F3/(1+$D$16/100)/$A$13</f>
        <v>1.1158588642564253</v>
      </c>
      <c r="G16" s="13">
        <f t="shared" si="4"/>
        <v>1.1888744288319686</v>
      </c>
      <c r="H16" s="13">
        <f t="shared" si="4"/>
        <v>1.2618899934075116</v>
      </c>
      <c r="I16" s="13">
        <f t="shared" si="4"/>
        <v>1.3349055579830549</v>
      </c>
      <c r="J16" s="13">
        <f t="shared" si="4"/>
        <v>1.4079211225585981</v>
      </c>
      <c r="K16" s="13">
        <f t="shared" si="4"/>
        <v>1.4809366871341414</v>
      </c>
      <c r="L16" s="13">
        <f t="shared" si="4"/>
        <v>1.5539522517096847</v>
      </c>
      <c r="N16" s="22">
        <v>0</v>
      </c>
      <c r="O16" s="13">
        <f>O3/(2+$D$16/100)/$A$13</f>
        <v>0.52142164984044104</v>
      </c>
      <c r="P16" s="13">
        <f t="shared" ref="P16:U16" si="5">P3/(2+$D$16/100)/$A$13</f>
        <v>0.55792943212821267</v>
      </c>
      <c r="Q16" s="13">
        <f t="shared" si="5"/>
        <v>0.59443721441598429</v>
      </c>
      <c r="R16" s="13">
        <f t="shared" si="5"/>
        <v>0.63094499670375581</v>
      </c>
      <c r="S16" s="13">
        <f t="shared" si="5"/>
        <v>0.66745277899152744</v>
      </c>
      <c r="T16" s="13">
        <f t="shared" si="5"/>
        <v>0.70396056127929907</v>
      </c>
      <c r="U16" s="13">
        <f t="shared" si="5"/>
        <v>0.7404683435670707</v>
      </c>
      <c r="V16" s="13">
        <f>V3/(2+$D$16/100)/$A$13</f>
        <v>0.77697612585484233</v>
      </c>
    </row>
    <row r="17" spans="1:22" x14ac:dyDescent="0.25">
      <c r="A17" s="22">
        <v>8</v>
      </c>
      <c r="B17" s="19">
        <f>Data!B15</f>
        <v>7.5361000000000002</v>
      </c>
      <c r="D17" s="22">
        <v>1</v>
      </c>
      <c r="E17" s="13">
        <f t="shared" ref="E17:E26" si="6">E4/(1+D17/100)/$A$13</f>
        <v>1.0325181184959227</v>
      </c>
      <c r="F17" s="13">
        <f t="shared" ref="F17:F26" si="7">F4/(1+D17/100)/$A$13</f>
        <v>1.10481075668953</v>
      </c>
      <c r="G17" s="13">
        <f t="shared" ref="G17:G26" si="8">G4/(1+D17/100)/$A$13</f>
        <v>1.1771033948831371</v>
      </c>
      <c r="H17" s="13">
        <f t="shared" ref="H17:H26" si="9">H4/(1+D17/100)/$A$13</f>
        <v>1.249396033076744</v>
      </c>
      <c r="I17" s="13">
        <f t="shared" ref="I17:I26" si="10">I4/(1+D17/100)/$A$13</f>
        <v>1.3216886712703513</v>
      </c>
      <c r="J17" s="13">
        <f t="shared" ref="J17:J26" si="11">J4/(1+D17/100)/$A$13</f>
        <v>1.3939813094639584</v>
      </c>
      <c r="K17" s="13">
        <f t="shared" ref="K17:K26" si="12">K4/(1+D17/100)/$A$13</f>
        <v>1.4662739476575657</v>
      </c>
      <c r="L17" s="13">
        <f t="shared" ref="L17:L26" si="13">L4/(1+D17/100)/$A$13</f>
        <v>1.538566585851173</v>
      </c>
      <c r="N17" s="22">
        <v>1</v>
      </c>
      <c r="O17" s="13">
        <f>O4/(2+N17/100)/$A$13</f>
        <v>0.51882751227904578</v>
      </c>
      <c r="P17" s="13">
        <f>P4/(2+N17/100)/$A$13</f>
        <v>0.55515366380916686</v>
      </c>
      <c r="Q17" s="13">
        <f>Q4/(2+N17/100)/$A$13</f>
        <v>0.59147981533928784</v>
      </c>
      <c r="R17" s="13">
        <f>R4/(2+N17/100)/$A$13</f>
        <v>0.62780596686940882</v>
      </c>
      <c r="S17" s="13">
        <f>S4/(2+N17/100)/$A$13</f>
        <v>0.66413211839952979</v>
      </c>
      <c r="T17" s="13">
        <f>T4/(2+N17/100)/$A$13</f>
        <v>0.70045826992965088</v>
      </c>
      <c r="U17" s="13">
        <f>U4/(2+N17/100)/$A$13</f>
        <v>0.73678442145977197</v>
      </c>
      <c r="V17" s="13">
        <f>V4/(2+N17/100)/$A$13</f>
        <v>0.77311057298989294</v>
      </c>
    </row>
    <row r="18" spans="1:22" x14ac:dyDescent="0.25">
      <c r="A18" s="22">
        <v>7</v>
      </c>
      <c r="B18" s="19">
        <f>Data!B16</f>
        <v>7.9427000000000003</v>
      </c>
      <c r="D18" s="22">
        <v>2</v>
      </c>
      <c r="E18" s="13">
        <f t="shared" si="6"/>
        <v>1.0223953918440021</v>
      </c>
      <c r="F18" s="13">
        <f t="shared" si="7"/>
        <v>1.0939792786827698</v>
      </c>
      <c r="G18" s="13">
        <f t="shared" si="8"/>
        <v>1.1655631655215377</v>
      </c>
      <c r="H18" s="13">
        <f t="shared" si="9"/>
        <v>1.2371470523603054</v>
      </c>
      <c r="I18" s="13">
        <f t="shared" si="10"/>
        <v>1.3087309391990734</v>
      </c>
      <c r="J18" s="13">
        <f t="shared" si="11"/>
        <v>1.3803148260378413</v>
      </c>
      <c r="K18" s="13">
        <f t="shared" si="12"/>
        <v>1.4518987128766092</v>
      </c>
      <c r="L18" s="13">
        <f t="shared" si="13"/>
        <v>1.5234825997153771</v>
      </c>
      <c r="N18" s="22">
        <v>2</v>
      </c>
      <c r="O18" s="13">
        <f t="shared" ref="O18:O26" si="14">O5/(2+N18/100)/$A$13</f>
        <v>0.51625905924796134</v>
      </c>
      <c r="P18" s="13">
        <f t="shared" ref="P18:P26" si="15">P5/(2+N18/100)/$A$13</f>
        <v>0.552405378344765</v>
      </c>
      <c r="Q18" s="13">
        <f t="shared" ref="Q18:Q26" si="16">Q5/(2+N18/100)/$A$13</f>
        <v>0.58855169744156854</v>
      </c>
      <c r="R18" s="13">
        <f t="shared" ref="R18:R26" si="17">R5/(2+N18/100)/$A$13</f>
        <v>0.62469801653837198</v>
      </c>
      <c r="S18" s="13">
        <f t="shared" ref="S18:S26" si="18">S5/(2+N18/100)/$A$13</f>
        <v>0.66084433563517564</v>
      </c>
      <c r="T18" s="13">
        <f t="shared" ref="T18:T26" si="19">T5/(2+N18/100)/$A$13</f>
        <v>0.69699065473197919</v>
      </c>
      <c r="U18" s="13">
        <f t="shared" ref="U18:U26" si="20">U5/(2+N18/100)/$A$13</f>
        <v>0.73313697382878285</v>
      </c>
      <c r="V18" s="13">
        <f t="shared" ref="V18:V26" si="21">V5/(2+N18/100)/$A$13</f>
        <v>0.7692832929255865</v>
      </c>
    </row>
    <row r="19" spans="1:22" x14ac:dyDescent="0.25">
      <c r="A19" s="22">
        <v>6</v>
      </c>
      <c r="B19" s="19">
        <f>Data!B17</f>
        <v>8.3838000000000008</v>
      </c>
      <c r="D19" s="22">
        <v>3</v>
      </c>
      <c r="E19" s="13">
        <f t="shared" si="6"/>
        <v>1.0124692229911476</v>
      </c>
      <c r="F19" s="13">
        <f t="shared" si="7"/>
        <v>1.083358120637306</v>
      </c>
      <c r="G19" s="13">
        <f t="shared" si="8"/>
        <v>1.1542470182834645</v>
      </c>
      <c r="H19" s="13">
        <f t="shared" si="9"/>
        <v>1.2251359159296229</v>
      </c>
      <c r="I19" s="13">
        <f t="shared" si="10"/>
        <v>1.2960248135757815</v>
      </c>
      <c r="J19" s="13">
        <f t="shared" si="11"/>
        <v>1.3669137112219398</v>
      </c>
      <c r="K19" s="13">
        <f t="shared" si="12"/>
        <v>1.4378026088680984</v>
      </c>
      <c r="L19" s="13">
        <f t="shared" si="13"/>
        <v>1.508691506514257</v>
      </c>
      <c r="N19" s="22">
        <v>3</v>
      </c>
      <c r="O19" s="13">
        <f t="shared" si="14"/>
        <v>0.51371591117284832</v>
      </c>
      <c r="P19" s="13">
        <f t="shared" si="15"/>
        <v>0.54968416958444599</v>
      </c>
      <c r="Q19" s="13">
        <f t="shared" si="16"/>
        <v>0.58565242799604367</v>
      </c>
      <c r="R19" s="13">
        <f t="shared" si="17"/>
        <v>0.62162068640764123</v>
      </c>
      <c r="S19" s="13">
        <f t="shared" si="18"/>
        <v>0.65758894481923891</v>
      </c>
      <c r="T19" s="13">
        <f t="shared" si="19"/>
        <v>0.69355720323083658</v>
      </c>
      <c r="U19" s="13">
        <f t="shared" si="20"/>
        <v>0.72952546164243426</v>
      </c>
      <c r="V19" s="13">
        <f t="shared" si="21"/>
        <v>0.76549372005403193</v>
      </c>
    </row>
    <row r="20" spans="1:22" x14ac:dyDescent="0.25">
      <c r="A20" s="22">
        <v>5</v>
      </c>
      <c r="B20" s="19">
        <f>Data!B18</f>
        <v>8.8633000000000006</v>
      </c>
      <c r="D20" s="22">
        <v>4</v>
      </c>
      <c r="E20" s="13">
        <f t="shared" si="6"/>
        <v>1.0027339420008479</v>
      </c>
      <c r="F20" s="13">
        <f t="shared" si="7"/>
        <v>1.0729412156311782</v>
      </c>
      <c r="G20" s="13">
        <f t="shared" si="8"/>
        <v>1.143148489261508</v>
      </c>
      <c r="H20" s="13">
        <f t="shared" si="9"/>
        <v>1.2133557628918379</v>
      </c>
      <c r="I20" s="13">
        <f t="shared" si="10"/>
        <v>1.2835630365221682</v>
      </c>
      <c r="J20" s="13">
        <f t="shared" si="11"/>
        <v>1.353770310152498</v>
      </c>
      <c r="K20" s="13">
        <f t="shared" si="12"/>
        <v>1.4239775837828281</v>
      </c>
      <c r="L20" s="13">
        <f t="shared" si="13"/>
        <v>1.4941848574131582</v>
      </c>
      <c r="N20" s="22">
        <v>4</v>
      </c>
      <c r="O20" s="13">
        <f t="shared" si="14"/>
        <v>0.51119769592200104</v>
      </c>
      <c r="P20" s="13">
        <f t="shared" si="15"/>
        <v>0.54698963934138489</v>
      </c>
      <c r="Q20" s="13">
        <f t="shared" si="16"/>
        <v>0.58278158276076886</v>
      </c>
      <c r="R20" s="13">
        <f t="shared" si="17"/>
        <v>0.61857352618015271</v>
      </c>
      <c r="S20" s="13">
        <f t="shared" si="18"/>
        <v>0.65436546959953668</v>
      </c>
      <c r="T20" s="13">
        <f t="shared" si="19"/>
        <v>0.69015741301892064</v>
      </c>
      <c r="U20" s="13">
        <f t="shared" si="20"/>
        <v>0.7259493564383046</v>
      </c>
      <c r="V20" s="13">
        <f t="shared" si="21"/>
        <v>0.76174129985768857</v>
      </c>
    </row>
    <row r="21" spans="1:22" x14ac:dyDescent="0.25">
      <c r="A21" s="22">
        <v>4</v>
      </c>
      <c r="B21" s="19">
        <f>Data!B19</f>
        <v>9.3850999999999996</v>
      </c>
      <c r="D21" s="22">
        <v>5</v>
      </c>
      <c r="E21" s="13">
        <f t="shared" si="6"/>
        <v>0.99318409493417337</v>
      </c>
      <c r="F21" s="13">
        <f t="shared" si="7"/>
        <v>1.0627227278632621</v>
      </c>
      <c r="G21" s="13">
        <f t="shared" si="8"/>
        <v>1.1322613607923508</v>
      </c>
      <c r="H21" s="13">
        <f t="shared" si="9"/>
        <v>1.2017999937214394</v>
      </c>
      <c r="I21" s="13">
        <f t="shared" si="10"/>
        <v>1.2713386266505284</v>
      </c>
      <c r="J21" s="13">
        <f t="shared" si="11"/>
        <v>1.3408772595796172</v>
      </c>
      <c r="K21" s="13">
        <f t="shared" si="12"/>
        <v>1.410415892508706</v>
      </c>
      <c r="L21" s="13">
        <f t="shared" si="13"/>
        <v>1.4799545254377946</v>
      </c>
      <c r="N21" s="22">
        <v>5</v>
      </c>
      <c r="O21" s="13">
        <f t="shared" si="14"/>
        <v>0.50870404862482044</v>
      </c>
      <c r="P21" s="13">
        <f t="shared" si="15"/>
        <v>0.54432139719825623</v>
      </c>
      <c r="Q21" s="13">
        <f t="shared" si="16"/>
        <v>0.57993874577169202</v>
      </c>
      <c r="R21" s="13">
        <f t="shared" si="17"/>
        <v>0.6155560943451277</v>
      </c>
      <c r="S21" s="13">
        <f t="shared" si="18"/>
        <v>0.65117344291856338</v>
      </c>
      <c r="T21" s="13">
        <f t="shared" si="19"/>
        <v>0.68679079149199906</v>
      </c>
      <c r="U21" s="13">
        <f t="shared" si="20"/>
        <v>0.72240814006543486</v>
      </c>
      <c r="V21" s="13">
        <f t="shared" si="21"/>
        <v>0.75802548863887065</v>
      </c>
    </row>
    <row r="22" spans="1:22" x14ac:dyDescent="0.25">
      <c r="A22" s="22">
        <v>3</v>
      </c>
      <c r="B22" s="19">
        <f>Data!B20</f>
        <v>9.9540000000000006</v>
      </c>
      <c r="D22" s="22">
        <v>6</v>
      </c>
      <c r="E22" s="13">
        <f t="shared" si="6"/>
        <v>0.98381443366120946</v>
      </c>
      <c r="F22" s="13">
        <f t="shared" si="7"/>
        <v>1.0526970417513444</v>
      </c>
      <c r="G22" s="13">
        <f t="shared" si="8"/>
        <v>1.1215796498414796</v>
      </c>
      <c r="H22" s="13">
        <f t="shared" si="9"/>
        <v>1.1904622579316146</v>
      </c>
      <c r="I22" s="13">
        <f t="shared" si="10"/>
        <v>1.2593448660217497</v>
      </c>
      <c r="J22" s="13">
        <f t="shared" si="11"/>
        <v>1.3282274741118849</v>
      </c>
      <c r="K22" s="13">
        <f t="shared" si="12"/>
        <v>1.3971100822020202</v>
      </c>
      <c r="L22" s="13">
        <f t="shared" si="13"/>
        <v>1.4659926902921552</v>
      </c>
      <c r="N22" s="22">
        <v>6</v>
      </c>
      <c r="O22" s="13">
        <f t="shared" si="14"/>
        <v>0.50623461149557381</v>
      </c>
      <c r="P22" s="13">
        <f t="shared" si="15"/>
        <v>0.54167906031865298</v>
      </c>
      <c r="Q22" s="13">
        <f t="shared" si="16"/>
        <v>0.57712350914173227</v>
      </c>
      <c r="R22" s="13">
        <f t="shared" si="17"/>
        <v>0.61256795796481145</v>
      </c>
      <c r="S22" s="13">
        <f t="shared" si="18"/>
        <v>0.64801240678789074</v>
      </c>
      <c r="T22" s="13">
        <f t="shared" si="19"/>
        <v>0.68345685561096992</v>
      </c>
      <c r="U22" s="13">
        <f t="shared" si="20"/>
        <v>0.7189013044340492</v>
      </c>
      <c r="V22" s="13">
        <f t="shared" si="21"/>
        <v>0.75434575325712849</v>
      </c>
    </row>
    <row r="23" spans="1:22" x14ac:dyDescent="0.25">
      <c r="A23" s="22">
        <v>2</v>
      </c>
      <c r="B23" s="19">
        <f>Data!B21</f>
        <v>10.5753</v>
      </c>
      <c r="D23" s="22">
        <v>7</v>
      </c>
      <c r="E23" s="13">
        <f t="shared" si="6"/>
        <v>0.97461990624381489</v>
      </c>
      <c r="F23" s="13">
        <f t="shared" si="7"/>
        <v>1.0428587516415189</v>
      </c>
      <c r="G23" s="13">
        <f t="shared" si="8"/>
        <v>1.111097597039223</v>
      </c>
      <c r="H23" s="13">
        <f t="shared" si="9"/>
        <v>1.1793364424369266</v>
      </c>
      <c r="I23" s="13">
        <f t="shared" si="10"/>
        <v>1.2475752878346307</v>
      </c>
      <c r="J23" s="13">
        <f t="shared" si="11"/>
        <v>1.3158141332323345</v>
      </c>
      <c r="K23" s="13">
        <f t="shared" si="12"/>
        <v>1.3840529786300384</v>
      </c>
      <c r="L23" s="13">
        <f t="shared" si="13"/>
        <v>1.4522918240277425</v>
      </c>
      <c r="N23" s="22">
        <v>7</v>
      </c>
      <c r="O23" s="13">
        <f t="shared" si="14"/>
        <v>0.50378903366226191</v>
      </c>
      <c r="P23" s="13">
        <f t="shared" si="15"/>
        <v>0.53906225326397361</v>
      </c>
      <c r="Q23" s="13">
        <f t="shared" si="16"/>
        <v>0.57433547286568531</v>
      </c>
      <c r="R23" s="13">
        <f t="shared" si="17"/>
        <v>0.60960869246739691</v>
      </c>
      <c r="S23" s="13">
        <f t="shared" si="18"/>
        <v>0.64488191206910872</v>
      </c>
      <c r="T23" s="13">
        <f t="shared" si="19"/>
        <v>0.68015513167082042</v>
      </c>
      <c r="U23" s="13">
        <f t="shared" si="20"/>
        <v>0.71542835127253213</v>
      </c>
      <c r="V23" s="13">
        <f t="shared" si="21"/>
        <v>0.75070157087424383</v>
      </c>
    </row>
    <row r="24" spans="1:22" x14ac:dyDescent="0.25">
      <c r="A24" s="22">
        <v>1</v>
      </c>
      <c r="B24" s="19">
        <f>Data!B22</f>
        <v>11.255100000000001</v>
      </c>
      <c r="D24" s="22">
        <v>8</v>
      </c>
      <c r="E24" s="13">
        <f t="shared" si="6"/>
        <v>0.96559564785266849</v>
      </c>
      <c r="F24" s="13">
        <f t="shared" si="7"/>
        <v>1.0332026520892825</v>
      </c>
      <c r="G24" s="13">
        <f t="shared" si="8"/>
        <v>1.1008096563258967</v>
      </c>
      <c r="H24" s="13">
        <f t="shared" si="9"/>
        <v>1.1684166605625106</v>
      </c>
      <c r="I24" s="13">
        <f t="shared" si="10"/>
        <v>1.2360236647991247</v>
      </c>
      <c r="J24" s="13">
        <f t="shared" si="11"/>
        <v>1.3036306690357389</v>
      </c>
      <c r="K24" s="13">
        <f t="shared" si="12"/>
        <v>1.371237673272353</v>
      </c>
      <c r="L24" s="13">
        <f t="shared" si="13"/>
        <v>1.4388446775089672</v>
      </c>
      <c r="N24" s="22">
        <v>8</v>
      </c>
      <c r="O24" s="13">
        <f t="shared" si="14"/>
        <v>0.50136697100042393</v>
      </c>
      <c r="P24" s="13">
        <f t="shared" si="15"/>
        <v>0.53647060781558908</v>
      </c>
      <c r="Q24" s="13">
        <f t="shared" si="16"/>
        <v>0.57157424463075401</v>
      </c>
      <c r="R24" s="13">
        <f t="shared" si="17"/>
        <v>0.60667788144591894</v>
      </c>
      <c r="S24" s="13">
        <f t="shared" si="18"/>
        <v>0.64178151826108409</v>
      </c>
      <c r="T24" s="13">
        <f t="shared" si="19"/>
        <v>0.67688515507624902</v>
      </c>
      <c r="U24" s="13">
        <f t="shared" si="20"/>
        <v>0.71198879189141406</v>
      </c>
      <c r="V24" s="13">
        <f t="shared" si="21"/>
        <v>0.7470924287065791</v>
      </c>
    </row>
    <row r="25" spans="1:22" x14ac:dyDescent="0.25">
      <c r="A25" s="22">
        <v>0</v>
      </c>
      <c r="B25" s="19">
        <f>Data!B23</f>
        <v>12</v>
      </c>
      <c r="D25" s="22">
        <v>9</v>
      </c>
      <c r="E25" s="13">
        <f t="shared" si="6"/>
        <v>0.95673697218429532</v>
      </c>
      <c r="F25" s="13">
        <f t="shared" si="7"/>
        <v>1.0237237286756193</v>
      </c>
      <c r="G25" s="13">
        <f t="shared" si="8"/>
        <v>1.0907104851669436</v>
      </c>
      <c r="H25" s="13">
        <f t="shared" si="9"/>
        <v>1.1576972416582674</v>
      </c>
      <c r="I25" s="13">
        <f t="shared" si="10"/>
        <v>1.2246839981495914</v>
      </c>
      <c r="J25" s="13">
        <f t="shared" si="11"/>
        <v>1.2916707546409156</v>
      </c>
      <c r="K25" s="13">
        <f t="shared" si="12"/>
        <v>1.3586575111322396</v>
      </c>
      <c r="L25" s="13">
        <f t="shared" si="13"/>
        <v>1.4256442676235637</v>
      </c>
      <c r="N25" s="22">
        <v>9</v>
      </c>
      <c r="O25" s="13">
        <f t="shared" si="14"/>
        <v>0.49896808597171388</v>
      </c>
      <c r="P25" s="13">
        <f t="shared" si="15"/>
        <v>0.53390376280211738</v>
      </c>
      <c r="Q25" s="13">
        <f t="shared" si="16"/>
        <v>0.56883943963252082</v>
      </c>
      <c r="R25" s="13">
        <f t="shared" si="17"/>
        <v>0.60377511646292426</v>
      </c>
      <c r="S25" s="13">
        <f t="shared" si="18"/>
        <v>0.63871079329332769</v>
      </c>
      <c r="T25" s="13">
        <f t="shared" si="19"/>
        <v>0.67364647012373124</v>
      </c>
      <c r="U25" s="13">
        <f t="shared" si="20"/>
        <v>0.70858214695413468</v>
      </c>
      <c r="V25" s="13">
        <f t="shared" si="21"/>
        <v>0.74351782378453812</v>
      </c>
    </row>
    <row r="26" spans="1:22" x14ac:dyDescent="0.25">
      <c r="A26" s="39" t="s">
        <v>25</v>
      </c>
      <c r="B26" s="39"/>
      <c r="D26" s="22">
        <v>10</v>
      </c>
      <c r="E26" s="13">
        <f t="shared" si="6"/>
        <v>0.94803936334625627</v>
      </c>
      <c r="F26" s="13">
        <f t="shared" si="7"/>
        <v>1.0144171493240228</v>
      </c>
      <c r="G26" s="13">
        <f t="shared" si="8"/>
        <v>1.0807949353017894</v>
      </c>
      <c r="H26" s="13">
        <f t="shared" si="9"/>
        <v>1.1471727212795559</v>
      </c>
      <c r="I26" s="13">
        <f t="shared" si="10"/>
        <v>1.2135505072573225</v>
      </c>
      <c r="J26" s="13">
        <f t="shared" si="11"/>
        <v>1.2799282932350891</v>
      </c>
      <c r="K26" s="13">
        <f t="shared" si="12"/>
        <v>1.3463060792128556</v>
      </c>
      <c r="L26" s="13">
        <f t="shared" si="13"/>
        <v>1.4126838651906224</v>
      </c>
      <c r="N26" s="22">
        <v>10</v>
      </c>
      <c r="O26" s="13">
        <f t="shared" si="14"/>
        <v>0.49659204746708668</v>
      </c>
      <c r="P26" s="13">
        <f t="shared" si="15"/>
        <v>0.53136136393163103</v>
      </c>
      <c r="Q26" s="13">
        <f t="shared" si="16"/>
        <v>0.56613068039617542</v>
      </c>
      <c r="R26" s="13">
        <f t="shared" si="17"/>
        <v>0.60089999686071971</v>
      </c>
      <c r="S26" s="13">
        <f t="shared" si="18"/>
        <v>0.63566931332526422</v>
      </c>
      <c r="T26" s="13">
        <f t="shared" si="19"/>
        <v>0.67043862978980862</v>
      </c>
      <c r="U26" s="13">
        <f t="shared" si="20"/>
        <v>0.70520794625435301</v>
      </c>
      <c r="V26" s="13">
        <f t="shared" si="21"/>
        <v>0.7399772627188973</v>
      </c>
    </row>
    <row r="27" spans="1:22" x14ac:dyDescent="0.25">
      <c r="A27" s="40">
        <v>8.8633000000000006</v>
      </c>
      <c r="B27" s="40"/>
    </row>
    <row r="28" spans="1:22" x14ac:dyDescent="0.25">
      <c r="A28" s="40" t="s">
        <v>26</v>
      </c>
      <c r="B28" s="40"/>
    </row>
    <row r="29" spans="1:22" x14ac:dyDescent="0.25">
      <c r="A29" s="12" t="s">
        <v>13</v>
      </c>
      <c r="B29" s="18" t="s">
        <v>24</v>
      </c>
      <c r="D29" s="41" t="s">
        <v>15</v>
      </c>
      <c r="E29" s="41"/>
      <c r="F29" s="41"/>
      <c r="G29" s="41"/>
      <c r="H29" s="41"/>
      <c r="I29" s="41"/>
      <c r="J29" s="41"/>
      <c r="K29" s="41"/>
      <c r="L29" s="41"/>
      <c r="M29" s="14"/>
      <c r="N29" s="42" t="s">
        <v>16</v>
      </c>
      <c r="O29" s="42"/>
      <c r="P29" s="42"/>
      <c r="Q29" s="42"/>
      <c r="R29" s="42"/>
      <c r="S29" s="42"/>
      <c r="T29" s="42"/>
      <c r="U29" s="42"/>
      <c r="V29" s="42"/>
    </row>
    <row r="30" spans="1:22" x14ac:dyDescent="0.25">
      <c r="A30" s="22">
        <v>8</v>
      </c>
      <c r="B30" s="19">
        <f>Data!C15</f>
        <v>8.1389880000000012</v>
      </c>
      <c r="E30" s="43" t="s">
        <v>20</v>
      </c>
      <c r="F30" s="43"/>
      <c r="G30" s="43"/>
      <c r="H30" s="43"/>
      <c r="I30" s="43"/>
      <c r="J30" s="43"/>
      <c r="K30" s="43"/>
      <c r="L30" s="43"/>
      <c r="M30" s="14"/>
      <c r="O30" s="44" t="s">
        <v>21</v>
      </c>
      <c r="P30" s="44"/>
      <c r="Q30" s="44"/>
      <c r="R30" s="44"/>
      <c r="S30" s="44"/>
      <c r="T30" s="44"/>
      <c r="U30" s="44"/>
      <c r="V30" s="44"/>
    </row>
    <row r="31" spans="1:22" x14ac:dyDescent="0.25">
      <c r="A31" s="22">
        <v>7</v>
      </c>
      <c r="B31" s="19">
        <f>Data!C16</f>
        <v>8.4986890000000006</v>
      </c>
      <c r="D31" s="15"/>
      <c r="E31" s="15">
        <v>3</v>
      </c>
      <c r="F31" s="15">
        <v>4</v>
      </c>
      <c r="G31" s="15">
        <v>5</v>
      </c>
      <c r="H31" s="15">
        <v>6</v>
      </c>
      <c r="I31" s="15">
        <v>7</v>
      </c>
      <c r="J31" s="15">
        <v>8</v>
      </c>
      <c r="K31" s="15">
        <v>9</v>
      </c>
      <c r="L31" s="15">
        <v>10</v>
      </c>
      <c r="M31" s="14"/>
      <c r="N31" s="16"/>
      <c r="O31" s="16">
        <v>3</v>
      </c>
      <c r="P31" s="16">
        <v>4</v>
      </c>
      <c r="Q31" s="16">
        <v>5</v>
      </c>
      <c r="R31" s="16">
        <v>6</v>
      </c>
      <c r="S31" s="16">
        <v>7</v>
      </c>
      <c r="T31" s="16">
        <v>8</v>
      </c>
      <c r="U31" s="16">
        <v>9</v>
      </c>
      <c r="V31" s="16">
        <v>10</v>
      </c>
    </row>
    <row r="32" spans="1:22" x14ac:dyDescent="0.25">
      <c r="A32" s="22">
        <v>6</v>
      </c>
      <c r="B32" s="19">
        <f>Data!C17</f>
        <v>8.8868280000000013</v>
      </c>
      <c r="C32" s="37" t="s">
        <v>22</v>
      </c>
      <c r="D32" s="10">
        <v>0</v>
      </c>
      <c r="E32" s="15">
        <f>E16</f>
        <v>1.0428432996808821</v>
      </c>
      <c r="F32" s="15">
        <f t="shared" ref="F32:L32" si="22">F16</f>
        <v>1.1158588642564253</v>
      </c>
      <c r="G32" s="15">
        <f t="shared" si="22"/>
        <v>1.1888744288319686</v>
      </c>
      <c r="H32" s="15">
        <f t="shared" si="22"/>
        <v>1.2618899934075116</v>
      </c>
      <c r="I32" s="15">
        <f t="shared" si="22"/>
        <v>1.3349055579830549</v>
      </c>
      <c r="J32" s="15">
        <f t="shared" si="22"/>
        <v>1.4079211225585981</v>
      </c>
      <c r="K32" s="15">
        <f t="shared" si="22"/>
        <v>1.4809366871341414</v>
      </c>
      <c r="L32" s="15">
        <f t="shared" si="22"/>
        <v>1.5539522517096847</v>
      </c>
      <c r="M32" s="38" t="s">
        <v>22</v>
      </c>
      <c r="N32" s="11">
        <v>0</v>
      </c>
      <c r="O32" s="16">
        <f>O16</f>
        <v>0.52142164984044104</v>
      </c>
      <c r="P32" s="16">
        <f t="shared" ref="P32:V32" si="23">P16</f>
        <v>0.55792943212821267</v>
      </c>
      <c r="Q32" s="16">
        <f t="shared" si="23"/>
        <v>0.59443721441598429</v>
      </c>
      <c r="R32" s="16">
        <f t="shared" si="23"/>
        <v>0.63094499670375581</v>
      </c>
      <c r="S32" s="16">
        <f t="shared" si="23"/>
        <v>0.66745277899152744</v>
      </c>
      <c r="T32" s="16">
        <f t="shared" si="23"/>
        <v>0.70396056127929907</v>
      </c>
      <c r="U32" s="16">
        <f t="shared" si="23"/>
        <v>0.7404683435670707</v>
      </c>
      <c r="V32" s="16">
        <f t="shared" si="23"/>
        <v>0.77697612585484233</v>
      </c>
    </row>
    <row r="33" spans="1:22" x14ac:dyDescent="0.25">
      <c r="A33" s="22">
        <v>5</v>
      </c>
      <c r="B33" s="19">
        <f>Data!C18</f>
        <v>9.3064650000000011</v>
      </c>
      <c r="C33" s="37"/>
      <c r="D33" s="10">
        <v>1</v>
      </c>
      <c r="E33" s="15">
        <f t="shared" ref="E33:L42" si="24">E17</f>
        <v>1.0325181184959227</v>
      </c>
      <c r="F33" s="15">
        <f t="shared" si="24"/>
        <v>1.10481075668953</v>
      </c>
      <c r="G33" s="15">
        <f t="shared" si="24"/>
        <v>1.1771033948831371</v>
      </c>
      <c r="H33" s="15">
        <f t="shared" si="24"/>
        <v>1.249396033076744</v>
      </c>
      <c r="I33" s="15">
        <f t="shared" si="24"/>
        <v>1.3216886712703513</v>
      </c>
      <c r="J33" s="15">
        <f t="shared" si="24"/>
        <v>1.3939813094639584</v>
      </c>
      <c r="K33" s="15">
        <f t="shared" si="24"/>
        <v>1.4662739476575657</v>
      </c>
      <c r="L33" s="15">
        <f t="shared" si="24"/>
        <v>1.538566585851173</v>
      </c>
      <c r="M33" s="38"/>
      <c r="N33" s="11">
        <v>1</v>
      </c>
      <c r="O33" s="16">
        <f t="shared" ref="O33:V42" si="25">O17</f>
        <v>0.51882751227904578</v>
      </c>
      <c r="P33" s="16">
        <f t="shared" si="25"/>
        <v>0.55515366380916686</v>
      </c>
      <c r="Q33" s="16">
        <f t="shared" si="25"/>
        <v>0.59147981533928784</v>
      </c>
      <c r="R33" s="16">
        <f t="shared" si="25"/>
        <v>0.62780596686940882</v>
      </c>
      <c r="S33" s="16">
        <f t="shared" si="25"/>
        <v>0.66413211839952979</v>
      </c>
      <c r="T33" s="16">
        <f t="shared" si="25"/>
        <v>0.70045826992965088</v>
      </c>
      <c r="U33" s="16">
        <f t="shared" si="25"/>
        <v>0.73678442145977197</v>
      </c>
      <c r="V33" s="16">
        <f t="shared" si="25"/>
        <v>0.77311057298989294</v>
      </c>
    </row>
    <row r="34" spans="1:22" x14ac:dyDescent="0.25">
      <c r="A34" s="22">
        <v>4</v>
      </c>
      <c r="B34" s="19">
        <f>Data!C19</f>
        <v>9.7605039999999992</v>
      </c>
      <c r="C34" s="37"/>
      <c r="D34" s="10">
        <v>2</v>
      </c>
      <c r="E34" s="15">
        <f t="shared" si="24"/>
        <v>1.0223953918440021</v>
      </c>
      <c r="F34" s="15">
        <f t="shared" si="24"/>
        <v>1.0939792786827698</v>
      </c>
      <c r="G34" s="15">
        <f t="shared" si="24"/>
        <v>1.1655631655215377</v>
      </c>
      <c r="H34" s="15">
        <f t="shared" si="24"/>
        <v>1.2371470523603054</v>
      </c>
      <c r="I34" s="15">
        <f t="shared" si="24"/>
        <v>1.3087309391990734</v>
      </c>
      <c r="J34" s="15">
        <f t="shared" si="24"/>
        <v>1.3803148260378413</v>
      </c>
      <c r="K34" s="15">
        <f t="shared" si="24"/>
        <v>1.4518987128766092</v>
      </c>
      <c r="L34" s="15">
        <f t="shared" si="24"/>
        <v>1.5234825997153771</v>
      </c>
      <c r="M34" s="38"/>
      <c r="N34" s="11">
        <v>2</v>
      </c>
      <c r="O34" s="16">
        <f t="shared" si="25"/>
        <v>0.51625905924796134</v>
      </c>
      <c r="P34" s="16">
        <f t="shared" si="25"/>
        <v>0.552405378344765</v>
      </c>
      <c r="Q34" s="16">
        <f t="shared" si="25"/>
        <v>0.58855169744156854</v>
      </c>
      <c r="R34" s="16">
        <f t="shared" si="25"/>
        <v>0.62469801653837198</v>
      </c>
      <c r="S34" s="16">
        <f t="shared" si="25"/>
        <v>0.66084433563517564</v>
      </c>
      <c r="T34" s="16">
        <f t="shared" si="25"/>
        <v>0.69699065473197919</v>
      </c>
      <c r="U34" s="16">
        <f t="shared" si="25"/>
        <v>0.73313697382878285</v>
      </c>
      <c r="V34" s="16">
        <f t="shared" si="25"/>
        <v>0.7692832929255865</v>
      </c>
    </row>
    <row r="35" spans="1:22" x14ac:dyDescent="0.25">
      <c r="A35" s="22">
        <v>3</v>
      </c>
      <c r="B35" s="19">
        <f>Data!C20</f>
        <v>10.25262</v>
      </c>
      <c r="C35" s="37"/>
      <c r="D35" s="10">
        <v>3</v>
      </c>
      <c r="E35" s="15">
        <f t="shared" si="24"/>
        <v>1.0124692229911476</v>
      </c>
      <c r="F35" s="15">
        <f t="shared" si="24"/>
        <v>1.083358120637306</v>
      </c>
      <c r="G35" s="15">
        <f t="shared" si="24"/>
        <v>1.1542470182834645</v>
      </c>
      <c r="H35" s="15">
        <f t="shared" si="24"/>
        <v>1.2251359159296229</v>
      </c>
      <c r="I35" s="15">
        <f t="shared" si="24"/>
        <v>1.2960248135757815</v>
      </c>
      <c r="J35" s="15">
        <f t="shared" si="24"/>
        <v>1.3669137112219398</v>
      </c>
      <c r="K35" s="15">
        <f t="shared" si="24"/>
        <v>1.4378026088680984</v>
      </c>
      <c r="L35" s="15">
        <f t="shared" si="24"/>
        <v>1.508691506514257</v>
      </c>
      <c r="M35" s="38"/>
      <c r="N35" s="11">
        <v>3</v>
      </c>
      <c r="O35" s="16">
        <f t="shared" si="25"/>
        <v>0.51371591117284832</v>
      </c>
      <c r="P35" s="16">
        <f t="shared" si="25"/>
        <v>0.54968416958444599</v>
      </c>
      <c r="Q35" s="16">
        <f t="shared" si="25"/>
        <v>0.58565242799604367</v>
      </c>
      <c r="R35" s="16">
        <f t="shared" si="25"/>
        <v>0.62162068640764123</v>
      </c>
      <c r="S35" s="16">
        <f t="shared" si="25"/>
        <v>0.65758894481923891</v>
      </c>
      <c r="T35" s="16">
        <f t="shared" si="25"/>
        <v>0.69355720323083658</v>
      </c>
      <c r="U35" s="16">
        <f t="shared" si="25"/>
        <v>0.72952546164243426</v>
      </c>
      <c r="V35" s="16">
        <f t="shared" si="25"/>
        <v>0.76549372005403193</v>
      </c>
    </row>
    <row r="36" spans="1:22" x14ac:dyDescent="0.25">
      <c r="A36" s="22">
        <v>2</v>
      </c>
      <c r="B36" s="19">
        <f>Data!C21</f>
        <v>10.786806</v>
      </c>
      <c r="C36" s="37"/>
      <c r="D36" s="10">
        <v>4</v>
      </c>
      <c r="E36" s="15">
        <f t="shared" si="24"/>
        <v>1.0027339420008479</v>
      </c>
      <c r="F36" s="15">
        <f t="shared" si="24"/>
        <v>1.0729412156311782</v>
      </c>
      <c r="G36" s="15">
        <f t="shared" si="24"/>
        <v>1.143148489261508</v>
      </c>
      <c r="H36" s="15">
        <f t="shared" si="24"/>
        <v>1.2133557628918379</v>
      </c>
      <c r="I36" s="15">
        <f t="shared" si="24"/>
        <v>1.2835630365221682</v>
      </c>
      <c r="J36" s="15">
        <f t="shared" si="24"/>
        <v>1.353770310152498</v>
      </c>
      <c r="K36" s="15">
        <f t="shared" si="24"/>
        <v>1.4239775837828281</v>
      </c>
      <c r="L36" s="15">
        <f t="shared" si="24"/>
        <v>1.4941848574131582</v>
      </c>
      <c r="M36" s="38"/>
      <c r="N36" s="11">
        <v>4</v>
      </c>
      <c r="O36" s="16">
        <f t="shared" si="25"/>
        <v>0.51119769592200104</v>
      </c>
      <c r="P36" s="16">
        <f t="shared" si="25"/>
        <v>0.54698963934138489</v>
      </c>
      <c r="Q36" s="16">
        <f t="shared" si="25"/>
        <v>0.58278158276076886</v>
      </c>
      <c r="R36" s="16">
        <f t="shared" si="25"/>
        <v>0.61857352618015271</v>
      </c>
      <c r="S36" s="16">
        <f t="shared" si="25"/>
        <v>0.65436546959953668</v>
      </c>
      <c r="T36" s="16">
        <f t="shared" si="25"/>
        <v>0.69015741301892064</v>
      </c>
      <c r="U36" s="16">
        <f t="shared" si="25"/>
        <v>0.7259493564383046</v>
      </c>
      <c r="V36" s="16">
        <f t="shared" si="25"/>
        <v>0.76174129985768857</v>
      </c>
    </row>
    <row r="37" spans="1:22" x14ac:dyDescent="0.25">
      <c r="A37" s="22">
        <v>1</v>
      </c>
      <c r="B37" s="19">
        <f>Data!C22</f>
        <v>11.367651</v>
      </c>
      <c r="C37" s="37"/>
      <c r="D37" s="10">
        <v>5</v>
      </c>
      <c r="E37" s="15">
        <f t="shared" si="24"/>
        <v>0.99318409493417337</v>
      </c>
      <c r="F37" s="15">
        <f t="shared" si="24"/>
        <v>1.0627227278632621</v>
      </c>
      <c r="G37" s="15">
        <f t="shared" si="24"/>
        <v>1.1322613607923508</v>
      </c>
      <c r="H37" s="15">
        <f t="shared" si="24"/>
        <v>1.2017999937214394</v>
      </c>
      <c r="I37" s="15">
        <f t="shared" si="24"/>
        <v>1.2713386266505284</v>
      </c>
      <c r="J37" s="15">
        <f t="shared" si="24"/>
        <v>1.3408772595796172</v>
      </c>
      <c r="K37" s="15">
        <f t="shared" si="24"/>
        <v>1.410415892508706</v>
      </c>
      <c r="L37" s="15">
        <f t="shared" si="24"/>
        <v>1.4799545254377946</v>
      </c>
      <c r="M37" s="38"/>
      <c r="N37" s="11">
        <v>5</v>
      </c>
      <c r="O37" s="16">
        <f t="shared" si="25"/>
        <v>0.50870404862482044</v>
      </c>
      <c r="P37" s="16">
        <f t="shared" si="25"/>
        <v>0.54432139719825623</v>
      </c>
      <c r="Q37" s="16">
        <f t="shared" si="25"/>
        <v>0.57993874577169202</v>
      </c>
      <c r="R37" s="16">
        <f t="shared" si="25"/>
        <v>0.6155560943451277</v>
      </c>
      <c r="S37" s="16">
        <f t="shared" si="25"/>
        <v>0.65117344291856338</v>
      </c>
      <c r="T37" s="16">
        <f t="shared" si="25"/>
        <v>0.68679079149199906</v>
      </c>
      <c r="U37" s="16">
        <f t="shared" si="25"/>
        <v>0.72240814006543486</v>
      </c>
      <c r="V37" s="16">
        <f t="shared" si="25"/>
        <v>0.75802548863887065</v>
      </c>
    </row>
    <row r="38" spans="1:22" x14ac:dyDescent="0.25">
      <c r="A38" s="22">
        <v>0</v>
      </c>
      <c r="B38" s="19">
        <f>Data!C23</f>
        <v>12</v>
      </c>
      <c r="C38" s="37"/>
      <c r="D38" s="10">
        <v>6</v>
      </c>
      <c r="E38" s="15">
        <f t="shared" si="24"/>
        <v>0.98381443366120946</v>
      </c>
      <c r="F38" s="15">
        <f t="shared" si="24"/>
        <v>1.0526970417513444</v>
      </c>
      <c r="G38" s="15">
        <f t="shared" si="24"/>
        <v>1.1215796498414796</v>
      </c>
      <c r="H38" s="15">
        <f t="shared" si="24"/>
        <v>1.1904622579316146</v>
      </c>
      <c r="I38" s="15">
        <f t="shared" si="24"/>
        <v>1.2593448660217497</v>
      </c>
      <c r="J38" s="15">
        <f t="shared" si="24"/>
        <v>1.3282274741118849</v>
      </c>
      <c r="K38" s="15">
        <f t="shared" si="24"/>
        <v>1.3971100822020202</v>
      </c>
      <c r="L38" s="15">
        <f t="shared" si="24"/>
        <v>1.4659926902921552</v>
      </c>
      <c r="M38" s="38"/>
      <c r="N38" s="11">
        <v>6</v>
      </c>
      <c r="O38" s="16">
        <f t="shared" si="25"/>
        <v>0.50623461149557381</v>
      </c>
      <c r="P38" s="16">
        <f t="shared" si="25"/>
        <v>0.54167906031865298</v>
      </c>
      <c r="Q38" s="16">
        <f t="shared" si="25"/>
        <v>0.57712350914173227</v>
      </c>
      <c r="R38" s="16">
        <f t="shared" si="25"/>
        <v>0.61256795796481145</v>
      </c>
      <c r="S38" s="16">
        <f t="shared" si="25"/>
        <v>0.64801240678789074</v>
      </c>
      <c r="T38" s="16">
        <f t="shared" si="25"/>
        <v>0.68345685561096992</v>
      </c>
      <c r="U38" s="16">
        <f t="shared" si="25"/>
        <v>0.7189013044340492</v>
      </c>
      <c r="V38" s="16">
        <f t="shared" si="25"/>
        <v>0.75434575325712849</v>
      </c>
    </row>
    <row r="39" spans="1:22" x14ac:dyDescent="0.25">
      <c r="A39" s="39" t="s">
        <v>25</v>
      </c>
      <c r="B39" s="39"/>
      <c r="C39" s="37"/>
      <c r="D39" s="10">
        <v>7</v>
      </c>
      <c r="E39" s="15">
        <f t="shared" si="24"/>
        <v>0.97461990624381489</v>
      </c>
      <c r="F39" s="15">
        <f t="shared" si="24"/>
        <v>1.0428587516415189</v>
      </c>
      <c r="G39" s="15">
        <f t="shared" si="24"/>
        <v>1.111097597039223</v>
      </c>
      <c r="H39" s="15">
        <f t="shared" si="24"/>
        <v>1.1793364424369266</v>
      </c>
      <c r="I39" s="15">
        <f t="shared" si="24"/>
        <v>1.2475752878346307</v>
      </c>
      <c r="J39" s="15">
        <f t="shared" si="24"/>
        <v>1.3158141332323345</v>
      </c>
      <c r="K39" s="15">
        <f t="shared" si="24"/>
        <v>1.3840529786300384</v>
      </c>
      <c r="L39" s="15">
        <f t="shared" si="24"/>
        <v>1.4522918240277425</v>
      </c>
      <c r="M39" s="38"/>
      <c r="N39" s="11">
        <v>7</v>
      </c>
      <c r="O39" s="16">
        <f t="shared" si="25"/>
        <v>0.50378903366226191</v>
      </c>
      <c r="P39" s="16">
        <f t="shared" si="25"/>
        <v>0.53906225326397361</v>
      </c>
      <c r="Q39" s="16">
        <f t="shared" si="25"/>
        <v>0.57433547286568531</v>
      </c>
      <c r="R39" s="16">
        <f t="shared" si="25"/>
        <v>0.60960869246739691</v>
      </c>
      <c r="S39" s="16">
        <f t="shared" si="25"/>
        <v>0.64488191206910872</v>
      </c>
      <c r="T39" s="16">
        <f t="shared" si="25"/>
        <v>0.68015513167082042</v>
      </c>
      <c r="U39" s="16">
        <f t="shared" si="25"/>
        <v>0.71542835127253213</v>
      </c>
      <c r="V39" s="16">
        <f t="shared" si="25"/>
        <v>0.75070157087424383</v>
      </c>
    </row>
    <row r="40" spans="1:22" x14ac:dyDescent="0.25">
      <c r="A40" s="40">
        <v>9.3064650000000011</v>
      </c>
      <c r="B40" s="40"/>
      <c r="C40" s="37"/>
      <c r="D40" s="10">
        <v>8</v>
      </c>
      <c r="E40" s="15">
        <f t="shared" si="24"/>
        <v>0.96559564785266849</v>
      </c>
      <c r="F40" s="15">
        <f t="shared" si="24"/>
        <v>1.0332026520892825</v>
      </c>
      <c r="G40" s="15">
        <f t="shared" si="24"/>
        <v>1.1008096563258967</v>
      </c>
      <c r="H40" s="15">
        <f t="shared" si="24"/>
        <v>1.1684166605625106</v>
      </c>
      <c r="I40" s="15">
        <f t="shared" si="24"/>
        <v>1.2360236647991247</v>
      </c>
      <c r="J40" s="15">
        <f t="shared" si="24"/>
        <v>1.3036306690357389</v>
      </c>
      <c r="K40" s="15">
        <f t="shared" si="24"/>
        <v>1.371237673272353</v>
      </c>
      <c r="L40" s="15">
        <f t="shared" si="24"/>
        <v>1.4388446775089672</v>
      </c>
      <c r="M40" s="38"/>
      <c r="N40" s="11">
        <v>8</v>
      </c>
      <c r="O40" s="16">
        <f t="shared" si="25"/>
        <v>0.50136697100042393</v>
      </c>
      <c r="P40" s="16">
        <f t="shared" si="25"/>
        <v>0.53647060781558908</v>
      </c>
      <c r="Q40" s="16">
        <f t="shared" si="25"/>
        <v>0.57157424463075401</v>
      </c>
      <c r="R40" s="16">
        <f t="shared" si="25"/>
        <v>0.60667788144591894</v>
      </c>
      <c r="S40" s="16">
        <f t="shared" si="25"/>
        <v>0.64178151826108409</v>
      </c>
      <c r="T40" s="16">
        <f t="shared" si="25"/>
        <v>0.67688515507624902</v>
      </c>
      <c r="U40" s="16">
        <f t="shared" si="25"/>
        <v>0.71198879189141406</v>
      </c>
      <c r="V40" s="16">
        <f t="shared" si="25"/>
        <v>0.7470924287065791</v>
      </c>
    </row>
    <row r="41" spans="1:22" x14ac:dyDescent="0.25">
      <c r="C41" s="37"/>
      <c r="D41" s="10">
        <v>9</v>
      </c>
      <c r="E41" s="15">
        <f t="shared" si="24"/>
        <v>0.95673697218429532</v>
      </c>
      <c r="F41" s="15">
        <f t="shared" si="24"/>
        <v>1.0237237286756193</v>
      </c>
      <c r="G41" s="15">
        <f t="shared" si="24"/>
        <v>1.0907104851669436</v>
      </c>
      <c r="H41" s="15">
        <f t="shared" si="24"/>
        <v>1.1576972416582674</v>
      </c>
      <c r="I41" s="15">
        <f t="shared" si="24"/>
        <v>1.2246839981495914</v>
      </c>
      <c r="J41" s="15">
        <f t="shared" si="24"/>
        <v>1.2916707546409156</v>
      </c>
      <c r="K41" s="15">
        <f t="shared" si="24"/>
        <v>1.3586575111322396</v>
      </c>
      <c r="L41" s="15">
        <f t="shared" si="24"/>
        <v>1.4256442676235637</v>
      </c>
      <c r="M41" s="38"/>
      <c r="N41" s="11">
        <v>9</v>
      </c>
      <c r="O41" s="16">
        <f t="shared" si="25"/>
        <v>0.49896808597171388</v>
      </c>
      <c r="P41" s="16">
        <f t="shared" si="25"/>
        <v>0.53390376280211738</v>
      </c>
      <c r="Q41" s="16">
        <f t="shared" si="25"/>
        <v>0.56883943963252082</v>
      </c>
      <c r="R41" s="16">
        <f t="shared" si="25"/>
        <v>0.60377511646292426</v>
      </c>
      <c r="S41" s="16">
        <f t="shared" si="25"/>
        <v>0.63871079329332769</v>
      </c>
      <c r="T41" s="16">
        <f t="shared" si="25"/>
        <v>0.67364647012373124</v>
      </c>
      <c r="U41" s="16">
        <f t="shared" si="25"/>
        <v>0.70858214695413468</v>
      </c>
      <c r="V41" s="16">
        <f t="shared" si="25"/>
        <v>0.74351782378453812</v>
      </c>
    </row>
    <row r="42" spans="1:22" x14ac:dyDescent="0.25">
      <c r="C42" s="37"/>
      <c r="D42" s="10">
        <v>10</v>
      </c>
      <c r="E42" s="15">
        <f t="shared" si="24"/>
        <v>0.94803936334625627</v>
      </c>
      <c r="F42" s="15">
        <f t="shared" si="24"/>
        <v>1.0144171493240228</v>
      </c>
      <c r="G42" s="15">
        <f t="shared" si="24"/>
        <v>1.0807949353017894</v>
      </c>
      <c r="H42" s="15">
        <f t="shared" si="24"/>
        <v>1.1471727212795559</v>
      </c>
      <c r="I42" s="15">
        <f t="shared" si="24"/>
        <v>1.2135505072573225</v>
      </c>
      <c r="J42" s="15">
        <f t="shared" si="24"/>
        <v>1.2799282932350891</v>
      </c>
      <c r="K42" s="15">
        <f t="shared" si="24"/>
        <v>1.3463060792128556</v>
      </c>
      <c r="L42" s="15">
        <f t="shared" si="24"/>
        <v>1.4126838651906224</v>
      </c>
      <c r="M42" s="38"/>
      <c r="N42" s="11">
        <v>10</v>
      </c>
      <c r="O42" s="16">
        <f t="shared" si="25"/>
        <v>0.49659204746708668</v>
      </c>
      <c r="P42" s="16">
        <f t="shared" si="25"/>
        <v>0.53136136393163103</v>
      </c>
      <c r="Q42" s="16">
        <f t="shared" si="25"/>
        <v>0.56613068039617542</v>
      </c>
      <c r="R42" s="16">
        <f t="shared" si="25"/>
        <v>0.60089999686071971</v>
      </c>
      <c r="S42" s="16">
        <f t="shared" si="25"/>
        <v>0.63566931332526422</v>
      </c>
      <c r="T42" s="16">
        <f t="shared" si="25"/>
        <v>0.67043862978980862</v>
      </c>
      <c r="U42" s="16">
        <f t="shared" si="25"/>
        <v>0.70520794625435301</v>
      </c>
      <c r="V42" s="16">
        <f t="shared" si="25"/>
        <v>0.7399772627188973</v>
      </c>
    </row>
  </sheetData>
  <mergeCells count="16">
    <mergeCell ref="N29:V29"/>
    <mergeCell ref="E30:L30"/>
    <mergeCell ref="O30:V30"/>
    <mergeCell ref="A1:B1"/>
    <mergeCell ref="D1:V1"/>
    <mergeCell ref="A12:B12"/>
    <mergeCell ref="A13:B13"/>
    <mergeCell ref="A15:B15"/>
    <mergeCell ref="A26:B26"/>
    <mergeCell ref="C32:C42"/>
    <mergeCell ref="M32:M42"/>
    <mergeCell ref="A39:B39"/>
    <mergeCell ref="A40:B40"/>
    <mergeCell ref="A27:B27"/>
    <mergeCell ref="A28:B28"/>
    <mergeCell ref="D29:L2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85BD-E87B-444E-92A9-E782717FBE62}">
  <dimension ref="A1:V42"/>
  <sheetViews>
    <sheetView topLeftCell="A7" zoomScale="80" zoomScaleNormal="80" workbookViewId="0">
      <selection activeCell="X31" sqref="X31"/>
    </sheetView>
  </sheetViews>
  <sheetFormatPr defaultRowHeight="13.8" x14ac:dyDescent="0.25"/>
  <cols>
    <col min="1" max="1" width="15.21875" style="13" customWidth="1"/>
    <col min="2" max="2" width="15.33203125" style="13" customWidth="1"/>
    <col min="3" max="16384" width="8.88671875" style="13"/>
  </cols>
  <sheetData>
    <row r="1" spans="1:22" x14ac:dyDescent="0.25">
      <c r="A1" s="40" t="s">
        <v>23</v>
      </c>
      <c r="B1" s="40"/>
      <c r="C1" s="17"/>
      <c r="D1" s="40" t="s">
        <v>30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5">
      <c r="A2" s="12" t="s">
        <v>13</v>
      </c>
      <c r="B2" s="18" t="s">
        <v>24</v>
      </c>
      <c r="C2" s="9"/>
      <c r="D2" s="9"/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O2" s="9">
        <v>3</v>
      </c>
      <c r="P2" s="9">
        <v>4</v>
      </c>
      <c r="Q2" s="9">
        <v>5</v>
      </c>
      <c r="R2" s="9">
        <v>6</v>
      </c>
      <c r="S2" s="9">
        <v>7</v>
      </c>
      <c r="T2" s="9">
        <v>8</v>
      </c>
      <c r="U2" s="9">
        <v>9</v>
      </c>
      <c r="V2" s="9">
        <v>10</v>
      </c>
    </row>
    <row r="3" spans="1:22" x14ac:dyDescent="0.25">
      <c r="A3" s="9">
        <v>8</v>
      </c>
      <c r="B3" s="24">
        <f>Data!$B$26+Data!$B$26*Data!$A$37*Data!B15</f>
        <v>84.526162020000001</v>
      </c>
      <c r="C3" s="9"/>
      <c r="D3" s="9"/>
      <c r="E3" s="9">
        <f>(Data!$C$6+Data!$E$6+Data!$C$7*$A$40)+(Data!$C$6+Data!$E$6+Data!$C$7*$A$40)*E2/100*$A$27</f>
        <v>93.684066055225216</v>
      </c>
      <c r="F3" s="9">
        <f>(Data!$C$6+Data!$E$6+Data!$C$7*$A$40)+(Data!$C$6+Data!$E$6+Data!$C$7*$A$40)*F2/100*$A$27</f>
        <v>100.24343597863361</v>
      </c>
      <c r="G3" s="9">
        <f>(Data!$C$6+Data!$E$6+Data!$C$7*$A$40)+(Data!$C$6+Data!$E$6+Data!$C$7*$A$40)*G2/100*$A$27</f>
        <v>106.80280590204202</v>
      </c>
      <c r="H3" s="9">
        <f>(Data!$C$6+Data!$E$6+Data!$C$7*$A$40)+(Data!$C$6+Data!$E$6+Data!$C$7*$A$40)*H2/100*$A$27</f>
        <v>113.36217582545044</v>
      </c>
      <c r="I3" s="9">
        <f>(Data!$C$6+Data!$E$6+Data!$C$7*$A$40)+(Data!$C$6+Data!$E$6+Data!$C$7*$A$40)*I2/100*$A$27</f>
        <v>119.92154574885883</v>
      </c>
      <c r="J3" s="9">
        <f>(Data!$C$6+Data!$E$6+Data!$C$7*$A$40)+(Data!$C$6+Data!$E$6+Data!$C$7*$A$40)*J2/100*$A$27</f>
        <v>126.48091567226723</v>
      </c>
      <c r="K3" s="9">
        <f>(Data!$C$6+Data!$E$6+Data!$C$7*$A$40)+(Data!$C$6+Data!$E$6+Data!$C$7*$A$40)*K2/100*$A$27</f>
        <v>133.04028559567564</v>
      </c>
      <c r="L3" s="9">
        <f>(Data!$C$6+Data!$E$6+Data!$C$7*$A$40)+(Data!$C$6+Data!$E$6+Data!$C$7*$A$40)*L2/100*$A$27</f>
        <v>139.59965551908405</v>
      </c>
      <c r="N3" s="9"/>
      <c r="O3" s="9">
        <f>(Data!$C$6+Data!$E$6+Data!$C$7*$A$40)+(Data!$C$6+Data!$E$6+Data!$C$7*$A$40)*O2/100*$A$27</f>
        <v>93.684066055225216</v>
      </c>
      <c r="P3" s="9">
        <f>(Data!$C$6+Data!$E$6+Data!$C$7*$A$40)+(Data!$C$6+Data!$E$6+Data!$C$7*$A$40)*P2/100*$A$27</f>
        <v>100.24343597863361</v>
      </c>
      <c r="Q3" s="9">
        <f>(Data!$C$6+Data!$E$6+Data!$C$7*$A$40)+(Data!$C$6+Data!$E$6+Data!$C$7*$A$40)*Q2/100*$A$27</f>
        <v>106.80280590204202</v>
      </c>
      <c r="R3" s="9">
        <f>(Data!$C$6+Data!$E$6+Data!$C$7*$A$40)+(Data!$C$6+Data!$E$6+Data!$C$7*$A$40)*R2/100*$A$27</f>
        <v>113.36217582545044</v>
      </c>
      <c r="S3" s="9">
        <f>(Data!$C$6+Data!$E$6+Data!$C$7*$A$40)+(Data!$C$6+Data!$E$6+Data!$C$7*$A$40)*S2/100*$A$27</f>
        <v>119.92154574885883</v>
      </c>
      <c r="T3" s="9">
        <f>(Data!$C$6+Data!$E$6+Data!$C$7*$A$40)+(Data!$C$6+Data!$E$6+Data!$C$7*$A$40)*T2/100*$A$27</f>
        <v>126.48091567226723</v>
      </c>
      <c r="U3" s="9">
        <f>(Data!$C$6+Data!$E$6+Data!$C$7*$A$40)+(Data!$C$6+Data!$E$6+Data!$C$7*$A$40)*U2/100*$A$27</f>
        <v>133.04028559567564</v>
      </c>
      <c r="V3" s="9">
        <f>(Data!$C$6+Data!$E$6+Data!$C$7*$A$40)+(Data!$C$6+Data!$E$6+Data!$C$7*$A$40)*V2/100*$A$27</f>
        <v>139.59965551908405</v>
      </c>
    </row>
    <row r="4" spans="1:22" x14ac:dyDescent="0.25">
      <c r="A4" s="9">
        <v>7</v>
      </c>
      <c r="B4" s="24">
        <f>Data!$B$26+Data!$B$26*Data!$A$37*Data!B16</f>
        <v>85.367092139999997</v>
      </c>
      <c r="C4" s="9"/>
      <c r="D4" s="9"/>
      <c r="E4" s="9">
        <f>E3</f>
        <v>93.684066055225216</v>
      </c>
      <c r="F4" s="22">
        <f t="shared" ref="F4:L4" si="0">F3</f>
        <v>100.24343597863361</v>
      </c>
      <c r="G4" s="22">
        <f t="shared" si="0"/>
        <v>106.80280590204202</v>
      </c>
      <c r="H4" s="22">
        <f t="shared" si="0"/>
        <v>113.36217582545044</v>
      </c>
      <c r="I4" s="22">
        <f t="shared" si="0"/>
        <v>119.92154574885883</v>
      </c>
      <c r="J4" s="22">
        <f t="shared" si="0"/>
        <v>126.48091567226723</v>
      </c>
      <c r="K4" s="22">
        <f t="shared" si="0"/>
        <v>133.04028559567564</v>
      </c>
      <c r="L4" s="22">
        <f t="shared" si="0"/>
        <v>139.59965551908405</v>
      </c>
      <c r="N4" s="9"/>
      <c r="O4" s="9">
        <f>O3</f>
        <v>93.684066055225216</v>
      </c>
      <c r="P4" s="22">
        <f t="shared" ref="P4:V4" si="1">P3</f>
        <v>100.24343597863361</v>
      </c>
      <c r="Q4" s="22">
        <f t="shared" si="1"/>
        <v>106.80280590204202</v>
      </c>
      <c r="R4" s="22">
        <f t="shared" si="1"/>
        <v>113.36217582545044</v>
      </c>
      <c r="S4" s="22">
        <f t="shared" si="1"/>
        <v>119.92154574885883</v>
      </c>
      <c r="T4" s="22">
        <f t="shared" si="1"/>
        <v>126.48091567226723</v>
      </c>
      <c r="U4" s="22">
        <f t="shared" si="1"/>
        <v>133.04028559567564</v>
      </c>
      <c r="V4" s="22">
        <f t="shared" si="1"/>
        <v>139.59965551908405</v>
      </c>
    </row>
    <row r="5" spans="1:22" x14ac:dyDescent="0.25">
      <c r="A5" s="9">
        <v>6</v>
      </c>
      <c r="B5" s="24">
        <f>Data!$B$26+Data!$B$26*Data!$A$37*Data!B17</f>
        <v>86.279375160000001</v>
      </c>
      <c r="C5" s="9"/>
      <c r="D5" s="9"/>
      <c r="E5" s="22">
        <f t="shared" ref="E5:E13" si="2">E4</f>
        <v>93.684066055225216</v>
      </c>
      <c r="F5" s="22">
        <f t="shared" ref="F5:F13" si="3">F4</f>
        <v>100.24343597863361</v>
      </c>
      <c r="G5" s="22">
        <f t="shared" ref="G5:G13" si="4">G4</f>
        <v>106.80280590204202</v>
      </c>
      <c r="H5" s="22">
        <f t="shared" ref="H5:H13" si="5">H4</f>
        <v>113.36217582545044</v>
      </c>
      <c r="I5" s="22">
        <f t="shared" ref="I5:I13" si="6">I4</f>
        <v>119.92154574885883</v>
      </c>
      <c r="J5" s="22">
        <f t="shared" ref="J5:J13" si="7">J4</f>
        <v>126.48091567226723</v>
      </c>
      <c r="K5" s="22">
        <f t="shared" ref="K5:K13" si="8">K4</f>
        <v>133.04028559567564</v>
      </c>
      <c r="L5" s="22">
        <f t="shared" ref="L5:L13" si="9">L4</f>
        <v>139.59965551908405</v>
      </c>
      <c r="N5" s="9"/>
      <c r="O5" s="22">
        <f t="shared" ref="O5:O13" si="10">O4</f>
        <v>93.684066055225216</v>
      </c>
      <c r="P5" s="22">
        <f t="shared" ref="P5:P13" si="11">P4</f>
        <v>100.24343597863361</v>
      </c>
      <c r="Q5" s="22">
        <f t="shared" ref="Q5:Q13" si="12">Q4</f>
        <v>106.80280590204202</v>
      </c>
      <c r="R5" s="22">
        <f t="shared" ref="R5:R13" si="13">R4</f>
        <v>113.36217582545044</v>
      </c>
      <c r="S5" s="22">
        <f t="shared" ref="S5:S13" si="14">S4</f>
        <v>119.92154574885883</v>
      </c>
      <c r="T5" s="22">
        <f t="shared" ref="T5:T13" si="15">T4</f>
        <v>126.48091567226723</v>
      </c>
      <c r="U5" s="22">
        <f t="shared" ref="U5:U13" si="16">U4</f>
        <v>133.04028559567564</v>
      </c>
      <c r="V5" s="22">
        <f t="shared" ref="V5:V13" si="17">V4</f>
        <v>139.59965551908405</v>
      </c>
    </row>
    <row r="6" spans="1:22" x14ac:dyDescent="0.25">
      <c r="A6" s="9">
        <v>5</v>
      </c>
      <c r="B6" s="24">
        <f>Data!$B$26+Data!$B$26*Data!$A$37*Data!B18</f>
        <v>87.271077059999996</v>
      </c>
      <c r="C6" s="9"/>
      <c r="D6" s="9"/>
      <c r="E6" s="22">
        <f t="shared" si="2"/>
        <v>93.684066055225216</v>
      </c>
      <c r="F6" s="22">
        <f t="shared" si="3"/>
        <v>100.24343597863361</v>
      </c>
      <c r="G6" s="22">
        <f t="shared" si="4"/>
        <v>106.80280590204202</v>
      </c>
      <c r="H6" s="22">
        <f t="shared" si="5"/>
        <v>113.36217582545044</v>
      </c>
      <c r="I6" s="22">
        <f t="shared" si="6"/>
        <v>119.92154574885883</v>
      </c>
      <c r="J6" s="22">
        <f t="shared" si="7"/>
        <v>126.48091567226723</v>
      </c>
      <c r="K6" s="22">
        <f t="shared" si="8"/>
        <v>133.04028559567564</v>
      </c>
      <c r="L6" s="22">
        <f t="shared" si="9"/>
        <v>139.59965551908405</v>
      </c>
      <c r="N6" s="9"/>
      <c r="O6" s="22">
        <f t="shared" si="10"/>
        <v>93.684066055225216</v>
      </c>
      <c r="P6" s="22">
        <f t="shared" si="11"/>
        <v>100.24343597863361</v>
      </c>
      <c r="Q6" s="22">
        <f t="shared" si="12"/>
        <v>106.80280590204202</v>
      </c>
      <c r="R6" s="22">
        <f t="shared" si="13"/>
        <v>113.36217582545044</v>
      </c>
      <c r="S6" s="22">
        <f t="shared" si="14"/>
        <v>119.92154574885883</v>
      </c>
      <c r="T6" s="22">
        <f t="shared" si="15"/>
        <v>126.48091567226723</v>
      </c>
      <c r="U6" s="22">
        <f t="shared" si="16"/>
        <v>133.04028559567564</v>
      </c>
      <c r="V6" s="22">
        <f t="shared" si="17"/>
        <v>139.59965551908405</v>
      </c>
    </row>
    <row r="7" spans="1:22" x14ac:dyDescent="0.25">
      <c r="A7" s="9">
        <v>4</v>
      </c>
      <c r="B7" s="24">
        <f>Data!$B$26+Data!$B$26*Data!$A$37*Data!B19</f>
        <v>88.350263819999995</v>
      </c>
      <c r="C7" s="9"/>
      <c r="D7" s="9"/>
      <c r="E7" s="22">
        <f t="shared" si="2"/>
        <v>93.684066055225216</v>
      </c>
      <c r="F7" s="22">
        <f t="shared" si="3"/>
        <v>100.24343597863361</v>
      </c>
      <c r="G7" s="22">
        <f t="shared" si="4"/>
        <v>106.80280590204202</v>
      </c>
      <c r="H7" s="22">
        <f t="shared" si="5"/>
        <v>113.36217582545044</v>
      </c>
      <c r="I7" s="22">
        <f t="shared" si="6"/>
        <v>119.92154574885883</v>
      </c>
      <c r="J7" s="22">
        <f t="shared" si="7"/>
        <v>126.48091567226723</v>
      </c>
      <c r="K7" s="22">
        <f t="shared" si="8"/>
        <v>133.04028559567564</v>
      </c>
      <c r="L7" s="22">
        <f t="shared" si="9"/>
        <v>139.59965551908405</v>
      </c>
      <c r="N7" s="9"/>
      <c r="O7" s="22">
        <f t="shared" si="10"/>
        <v>93.684066055225216</v>
      </c>
      <c r="P7" s="22">
        <f t="shared" si="11"/>
        <v>100.24343597863361</v>
      </c>
      <c r="Q7" s="22">
        <f t="shared" si="12"/>
        <v>106.80280590204202</v>
      </c>
      <c r="R7" s="22">
        <f t="shared" si="13"/>
        <v>113.36217582545044</v>
      </c>
      <c r="S7" s="22">
        <f t="shared" si="14"/>
        <v>119.92154574885883</v>
      </c>
      <c r="T7" s="22">
        <f t="shared" si="15"/>
        <v>126.48091567226723</v>
      </c>
      <c r="U7" s="22">
        <f t="shared" si="16"/>
        <v>133.04028559567564</v>
      </c>
      <c r="V7" s="22">
        <f t="shared" si="17"/>
        <v>139.59965551908405</v>
      </c>
    </row>
    <row r="8" spans="1:22" x14ac:dyDescent="0.25">
      <c r="A8" s="9">
        <v>3</v>
      </c>
      <c r="B8" s="24">
        <f>Data!$B$26+Data!$B$26*Data!$A$37*Data!B20</f>
        <v>89.526862800000004</v>
      </c>
      <c r="C8" s="9"/>
      <c r="D8" s="9"/>
      <c r="E8" s="22">
        <f t="shared" si="2"/>
        <v>93.684066055225216</v>
      </c>
      <c r="F8" s="22">
        <f t="shared" si="3"/>
        <v>100.24343597863361</v>
      </c>
      <c r="G8" s="22">
        <f t="shared" si="4"/>
        <v>106.80280590204202</v>
      </c>
      <c r="H8" s="22">
        <f t="shared" si="5"/>
        <v>113.36217582545044</v>
      </c>
      <c r="I8" s="22">
        <f t="shared" si="6"/>
        <v>119.92154574885883</v>
      </c>
      <c r="J8" s="22">
        <f t="shared" si="7"/>
        <v>126.48091567226723</v>
      </c>
      <c r="K8" s="22">
        <f t="shared" si="8"/>
        <v>133.04028559567564</v>
      </c>
      <c r="L8" s="22">
        <f t="shared" si="9"/>
        <v>139.59965551908405</v>
      </c>
      <c r="N8" s="9"/>
      <c r="O8" s="22">
        <f t="shared" si="10"/>
        <v>93.684066055225216</v>
      </c>
      <c r="P8" s="22">
        <f t="shared" si="11"/>
        <v>100.24343597863361</v>
      </c>
      <c r="Q8" s="22">
        <f t="shared" si="12"/>
        <v>106.80280590204202</v>
      </c>
      <c r="R8" s="22">
        <f t="shared" si="13"/>
        <v>113.36217582545044</v>
      </c>
      <c r="S8" s="22">
        <f t="shared" si="14"/>
        <v>119.92154574885883</v>
      </c>
      <c r="T8" s="22">
        <f t="shared" si="15"/>
        <v>126.48091567226723</v>
      </c>
      <c r="U8" s="22">
        <f t="shared" si="16"/>
        <v>133.04028559567564</v>
      </c>
      <c r="V8" s="22">
        <f t="shared" si="17"/>
        <v>139.59965551908405</v>
      </c>
    </row>
    <row r="9" spans="1:22" x14ac:dyDescent="0.25">
      <c r="A9" s="9">
        <v>2</v>
      </c>
      <c r="B9" s="24">
        <f>Data!$B$26+Data!$B$26*Data!$A$37*Data!B21</f>
        <v>90.811835459999998</v>
      </c>
      <c r="C9" s="9"/>
      <c r="D9" s="9"/>
      <c r="E9" s="22">
        <f t="shared" si="2"/>
        <v>93.684066055225216</v>
      </c>
      <c r="F9" s="22">
        <f t="shared" si="3"/>
        <v>100.24343597863361</v>
      </c>
      <c r="G9" s="22">
        <f t="shared" si="4"/>
        <v>106.80280590204202</v>
      </c>
      <c r="H9" s="22">
        <f t="shared" si="5"/>
        <v>113.36217582545044</v>
      </c>
      <c r="I9" s="22">
        <f t="shared" si="6"/>
        <v>119.92154574885883</v>
      </c>
      <c r="J9" s="22">
        <f t="shared" si="7"/>
        <v>126.48091567226723</v>
      </c>
      <c r="K9" s="22">
        <f t="shared" si="8"/>
        <v>133.04028559567564</v>
      </c>
      <c r="L9" s="22">
        <f t="shared" si="9"/>
        <v>139.59965551908405</v>
      </c>
      <c r="N9" s="9"/>
      <c r="O9" s="22">
        <f t="shared" si="10"/>
        <v>93.684066055225216</v>
      </c>
      <c r="P9" s="22">
        <f t="shared" si="11"/>
        <v>100.24343597863361</v>
      </c>
      <c r="Q9" s="22">
        <f t="shared" si="12"/>
        <v>106.80280590204202</v>
      </c>
      <c r="R9" s="22">
        <f t="shared" si="13"/>
        <v>113.36217582545044</v>
      </c>
      <c r="S9" s="22">
        <f t="shared" si="14"/>
        <v>119.92154574885883</v>
      </c>
      <c r="T9" s="22">
        <f t="shared" si="15"/>
        <v>126.48091567226723</v>
      </c>
      <c r="U9" s="22">
        <f t="shared" si="16"/>
        <v>133.04028559567564</v>
      </c>
      <c r="V9" s="22">
        <f t="shared" si="17"/>
        <v>139.59965551908405</v>
      </c>
    </row>
    <row r="10" spans="1:22" x14ac:dyDescent="0.25">
      <c r="A10" s="9">
        <v>1</v>
      </c>
      <c r="B10" s="24">
        <f>Data!$B$26+Data!$B$26*Data!$A$37*Data!B22</f>
        <v>92.217797820000001</v>
      </c>
      <c r="C10" s="9"/>
      <c r="D10" s="9"/>
      <c r="E10" s="22">
        <f t="shared" si="2"/>
        <v>93.684066055225216</v>
      </c>
      <c r="F10" s="22">
        <f t="shared" si="3"/>
        <v>100.24343597863361</v>
      </c>
      <c r="G10" s="22">
        <f t="shared" si="4"/>
        <v>106.80280590204202</v>
      </c>
      <c r="H10" s="22">
        <f t="shared" si="5"/>
        <v>113.36217582545044</v>
      </c>
      <c r="I10" s="22">
        <f t="shared" si="6"/>
        <v>119.92154574885883</v>
      </c>
      <c r="J10" s="22">
        <f t="shared" si="7"/>
        <v>126.48091567226723</v>
      </c>
      <c r="K10" s="22">
        <f t="shared" si="8"/>
        <v>133.04028559567564</v>
      </c>
      <c r="L10" s="22">
        <f t="shared" si="9"/>
        <v>139.59965551908405</v>
      </c>
      <c r="N10" s="9"/>
      <c r="O10" s="22">
        <f t="shared" si="10"/>
        <v>93.684066055225216</v>
      </c>
      <c r="P10" s="22">
        <f t="shared" si="11"/>
        <v>100.24343597863361</v>
      </c>
      <c r="Q10" s="22">
        <f t="shared" si="12"/>
        <v>106.80280590204202</v>
      </c>
      <c r="R10" s="22">
        <f t="shared" si="13"/>
        <v>113.36217582545044</v>
      </c>
      <c r="S10" s="22">
        <f t="shared" si="14"/>
        <v>119.92154574885883</v>
      </c>
      <c r="T10" s="22">
        <f t="shared" si="15"/>
        <v>126.48091567226723</v>
      </c>
      <c r="U10" s="22">
        <f t="shared" si="16"/>
        <v>133.04028559567564</v>
      </c>
      <c r="V10" s="22">
        <f t="shared" si="17"/>
        <v>139.59965551908405</v>
      </c>
    </row>
    <row r="11" spans="1:22" x14ac:dyDescent="0.25">
      <c r="A11" s="9">
        <v>0</v>
      </c>
      <c r="B11" s="24">
        <f>Data!$B$26+Data!$B$26*Data!$A$37*Data!B23</f>
        <v>93.758399999999995</v>
      </c>
      <c r="C11" s="9"/>
      <c r="D11" s="9"/>
      <c r="E11" s="22">
        <f t="shared" si="2"/>
        <v>93.684066055225216</v>
      </c>
      <c r="F11" s="22">
        <f t="shared" si="3"/>
        <v>100.24343597863361</v>
      </c>
      <c r="G11" s="22">
        <f t="shared" si="4"/>
        <v>106.80280590204202</v>
      </c>
      <c r="H11" s="22">
        <f t="shared" si="5"/>
        <v>113.36217582545044</v>
      </c>
      <c r="I11" s="22">
        <f t="shared" si="6"/>
        <v>119.92154574885883</v>
      </c>
      <c r="J11" s="22">
        <f t="shared" si="7"/>
        <v>126.48091567226723</v>
      </c>
      <c r="K11" s="22">
        <f t="shared" si="8"/>
        <v>133.04028559567564</v>
      </c>
      <c r="L11" s="22">
        <f t="shared" si="9"/>
        <v>139.59965551908405</v>
      </c>
      <c r="N11" s="9"/>
      <c r="O11" s="22">
        <f t="shared" si="10"/>
        <v>93.684066055225216</v>
      </c>
      <c r="P11" s="22">
        <f t="shared" si="11"/>
        <v>100.24343597863361</v>
      </c>
      <c r="Q11" s="22">
        <f t="shared" si="12"/>
        <v>106.80280590204202</v>
      </c>
      <c r="R11" s="22">
        <f t="shared" si="13"/>
        <v>113.36217582545044</v>
      </c>
      <c r="S11" s="22">
        <f t="shared" si="14"/>
        <v>119.92154574885883</v>
      </c>
      <c r="T11" s="22">
        <f t="shared" si="15"/>
        <v>126.48091567226723</v>
      </c>
      <c r="U11" s="22">
        <f t="shared" si="16"/>
        <v>133.04028559567564</v>
      </c>
      <c r="V11" s="22">
        <f t="shared" si="17"/>
        <v>139.59965551908405</v>
      </c>
    </row>
    <row r="12" spans="1:22" x14ac:dyDescent="0.25">
      <c r="A12" s="39" t="s">
        <v>25</v>
      </c>
      <c r="B12" s="39"/>
      <c r="C12" s="9"/>
      <c r="D12" s="9"/>
      <c r="E12" s="22">
        <f t="shared" si="2"/>
        <v>93.684066055225216</v>
      </c>
      <c r="F12" s="22">
        <f t="shared" si="3"/>
        <v>100.24343597863361</v>
      </c>
      <c r="G12" s="22">
        <f t="shared" si="4"/>
        <v>106.80280590204202</v>
      </c>
      <c r="H12" s="22">
        <f t="shared" si="5"/>
        <v>113.36217582545044</v>
      </c>
      <c r="I12" s="22">
        <f t="shared" si="6"/>
        <v>119.92154574885883</v>
      </c>
      <c r="J12" s="22">
        <f t="shared" si="7"/>
        <v>126.48091567226723</v>
      </c>
      <c r="K12" s="22">
        <f t="shared" si="8"/>
        <v>133.04028559567564</v>
      </c>
      <c r="L12" s="22">
        <f t="shared" si="9"/>
        <v>139.59965551908405</v>
      </c>
      <c r="N12" s="9"/>
      <c r="O12" s="22">
        <f t="shared" si="10"/>
        <v>93.684066055225216</v>
      </c>
      <c r="P12" s="22">
        <f t="shared" si="11"/>
        <v>100.24343597863361</v>
      </c>
      <c r="Q12" s="22">
        <f t="shared" si="12"/>
        <v>106.80280590204202</v>
      </c>
      <c r="R12" s="22">
        <f t="shared" si="13"/>
        <v>113.36217582545044</v>
      </c>
      <c r="S12" s="22">
        <f t="shared" si="14"/>
        <v>119.92154574885883</v>
      </c>
      <c r="T12" s="22">
        <f t="shared" si="15"/>
        <v>126.48091567226723</v>
      </c>
      <c r="U12" s="22">
        <f t="shared" si="16"/>
        <v>133.04028559567564</v>
      </c>
      <c r="V12" s="22">
        <f t="shared" si="17"/>
        <v>139.59965551908405</v>
      </c>
    </row>
    <row r="13" spans="1:22" x14ac:dyDescent="0.25">
      <c r="A13" s="40">
        <v>87.271077059999996</v>
      </c>
      <c r="B13" s="40"/>
      <c r="C13" s="9"/>
      <c r="D13" s="9"/>
      <c r="E13" s="22">
        <f t="shared" si="2"/>
        <v>93.684066055225216</v>
      </c>
      <c r="F13" s="22">
        <f t="shared" si="3"/>
        <v>100.24343597863361</v>
      </c>
      <c r="G13" s="22">
        <f t="shared" si="4"/>
        <v>106.80280590204202</v>
      </c>
      <c r="H13" s="22">
        <f t="shared" si="5"/>
        <v>113.36217582545044</v>
      </c>
      <c r="I13" s="22">
        <f t="shared" si="6"/>
        <v>119.92154574885883</v>
      </c>
      <c r="J13" s="22">
        <f t="shared" si="7"/>
        <v>126.48091567226723</v>
      </c>
      <c r="K13" s="22">
        <f t="shared" si="8"/>
        <v>133.04028559567564</v>
      </c>
      <c r="L13" s="22">
        <f t="shared" si="9"/>
        <v>139.59965551908405</v>
      </c>
      <c r="N13" s="9"/>
      <c r="O13" s="22">
        <f t="shared" si="10"/>
        <v>93.684066055225216</v>
      </c>
      <c r="P13" s="22">
        <f t="shared" si="11"/>
        <v>100.24343597863361</v>
      </c>
      <c r="Q13" s="22">
        <f t="shared" si="12"/>
        <v>106.80280590204202</v>
      </c>
      <c r="R13" s="22">
        <f t="shared" si="13"/>
        <v>113.36217582545044</v>
      </c>
      <c r="S13" s="22">
        <f t="shared" si="14"/>
        <v>119.92154574885883</v>
      </c>
      <c r="T13" s="22">
        <f t="shared" si="15"/>
        <v>126.48091567226723</v>
      </c>
      <c r="U13" s="22">
        <f t="shared" si="16"/>
        <v>133.04028559567564</v>
      </c>
      <c r="V13" s="22">
        <f t="shared" si="17"/>
        <v>139.59965551908405</v>
      </c>
    </row>
    <row r="14" spans="1:22" x14ac:dyDescent="0.25">
      <c r="A14" s="19"/>
      <c r="B14" s="19"/>
    </row>
    <row r="15" spans="1:22" x14ac:dyDescent="0.25">
      <c r="A15" s="40" t="s">
        <v>17</v>
      </c>
      <c r="B15" s="40"/>
      <c r="C15" s="9"/>
      <c r="D15" s="9"/>
      <c r="E15" s="9">
        <v>3</v>
      </c>
      <c r="F15" s="9">
        <v>4</v>
      </c>
      <c r="G15" s="9">
        <v>5</v>
      </c>
      <c r="H15" s="9">
        <v>6</v>
      </c>
      <c r="I15" s="9">
        <v>7</v>
      </c>
      <c r="J15" s="9">
        <v>8</v>
      </c>
      <c r="K15" s="9">
        <v>9</v>
      </c>
      <c r="L15" s="9">
        <v>10</v>
      </c>
      <c r="O15" s="9">
        <v>3</v>
      </c>
      <c r="P15" s="9">
        <v>4</v>
      </c>
      <c r="Q15" s="9">
        <v>5</v>
      </c>
      <c r="R15" s="9">
        <v>6</v>
      </c>
      <c r="S15" s="9">
        <v>7</v>
      </c>
      <c r="T15" s="9">
        <v>8</v>
      </c>
      <c r="U15" s="9">
        <v>9</v>
      </c>
      <c r="V15" s="9">
        <v>10</v>
      </c>
    </row>
    <row r="16" spans="1:22" x14ac:dyDescent="0.25">
      <c r="A16" s="12" t="s">
        <v>13</v>
      </c>
      <c r="B16" s="18" t="s">
        <v>24</v>
      </c>
      <c r="D16" s="9">
        <v>0</v>
      </c>
      <c r="E16" s="13">
        <f>E3/(1+$D$16/100)/$A$13</f>
        <v>1.0734835550478679</v>
      </c>
      <c r="F16" s="13">
        <f t="shared" ref="F16:L16" si="18">F3/(1+$D$16/100)/$A$13</f>
        <v>1.1486444232802919</v>
      </c>
      <c r="G16" s="13">
        <f t="shared" si="18"/>
        <v>1.2238052915127162</v>
      </c>
      <c r="H16" s="13">
        <f t="shared" si="18"/>
        <v>1.2989661597451407</v>
      </c>
      <c r="I16" s="13">
        <f t="shared" si="18"/>
        <v>1.3741270279775648</v>
      </c>
      <c r="J16" s="13">
        <f t="shared" si="18"/>
        <v>1.4492878962099891</v>
      </c>
      <c r="K16" s="13">
        <f t="shared" si="18"/>
        <v>1.5244487644424134</v>
      </c>
      <c r="L16" s="13">
        <f t="shared" si="18"/>
        <v>1.5996096326748377</v>
      </c>
      <c r="N16" s="9">
        <v>0</v>
      </c>
      <c r="O16" s="13">
        <f>O3/(2+$D$16/100)/$A$13</f>
        <v>0.53674177752393393</v>
      </c>
      <c r="P16" s="13">
        <f t="shared" ref="P16:U16" si="19">P3/(2+$D$16/100)/$A$13</f>
        <v>0.57432221164014596</v>
      </c>
      <c r="Q16" s="13">
        <f t="shared" si="19"/>
        <v>0.61190264575635811</v>
      </c>
      <c r="R16" s="13">
        <f t="shared" si="19"/>
        <v>0.64948307987257037</v>
      </c>
      <c r="S16" s="13">
        <f t="shared" si="19"/>
        <v>0.6870635139887824</v>
      </c>
      <c r="T16" s="13">
        <f t="shared" si="19"/>
        <v>0.72464394810499455</v>
      </c>
      <c r="U16" s="13">
        <f t="shared" si="19"/>
        <v>0.7622243822212067</v>
      </c>
      <c r="V16" s="13">
        <f>V3/(2+$D$16/100)/$A$13</f>
        <v>0.79980481633741884</v>
      </c>
    </row>
    <row r="17" spans="1:22" x14ac:dyDescent="0.25">
      <c r="A17" s="9">
        <v>8</v>
      </c>
      <c r="B17" s="19">
        <f>Data!B15</f>
        <v>7.5361000000000002</v>
      </c>
      <c r="D17" s="9">
        <v>1</v>
      </c>
      <c r="E17" s="13">
        <f t="shared" ref="E17:E26" si="20">E4/(1+D17/100)/$A$13</f>
        <v>1.0628550049978889</v>
      </c>
      <c r="F17" s="13">
        <f t="shared" ref="F17:F26" si="21">F4/(1+D17/100)/$A$13</f>
        <v>1.1372717062181108</v>
      </c>
      <c r="G17" s="13">
        <f t="shared" ref="G17:G26" si="22">G4/(1+D17/100)/$A$13</f>
        <v>1.2116884074383329</v>
      </c>
      <c r="H17" s="13">
        <f t="shared" ref="H17:H26" si="23">H4/(1+D17/100)/$A$13</f>
        <v>1.2861051086585551</v>
      </c>
      <c r="I17" s="13">
        <f t="shared" ref="I17:I26" si="24">I4/(1+D17/100)/$A$13</f>
        <v>1.360521809878777</v>
      </c>
      <c r="J17" s="13">
        <f t="shared" ref="J17:J26" si="25">J4/(1+D17/100)/$A$13</f>
        <v>1.4349385110989992</v>
      </c>
      <c r="K17" s="13">
        <f t="shared" ref="K17:K26" si="26">K4/(1+D17/100)/$A$13</f>
        <v>1.5093552123192213</v>
      </c>
      <c r="L17" s="13">
        <f t="shared" ref="L17:L26" si="27">L4/(1+D17/100)/$A$13</f>
        <v>1.5837719135394435</v>
      </c>
      <c r="N17" s="9">
        <v>1</v>
      </c>
      <c r="O17" s="13">
        <f>O4/(2+N17/100)/$A$13</f>
        <v>0.53407142042182476</v>
      </c>
      <c r="P17" s="13">
        <f>P4/(2+N17/100)/$A$13</f>
        <v>0.57146488720412536</v>
      </c>
      <c r="Q17" s="13">
        <f>Q4/(2+N17/100)/$A$13</f>
        <v>0.60885835398642607</v>
      </c>
      <c r="R17" s="13">
        <f>R4/(2+N17/100)/$A$13</f>
        <v>0.64625182076872678</v>
      </c>
      <c r="S17" s="13">
        <f>S4/(2+N17/100)/$A$13</f>
        <v>0.68364528755102738</v>
      </c>
      <c r="T17" s="13">
        <f>T4/(2+N17/100)/$A$13</f>
        <v>0.72103875433332798</v>
      </c>
      <c r="U17" s="13">
        <f>U4/(2+N17/100)/$A$13</f>
        <v>0.75843222111562869</v>
      </c>
      <c r="V17" s="13">
        <f>V4/(2+N17/100)/$A$13</f>
        <v>0.79582568789792929</v>
      </c>
    </row>
    <row r="18" spans="1:22" x14ac:dyDescent="0.25">
      <c r="A18" s="9">
        <v>7</v>
      </c>
      <c r="B18" s="19">
        <f>Data!B16</f>
        <v>7.9427000000000003</v>
      </c>
      <c r="D18" s="9">
        <v>2</v>
      </c>
      <c r="E18" s="13">
        <f t="shared" si="20"/>
        <v>1.0524348578900664</v>
      </c>
      <c r="F18" s="13">
        <f t="shared" si="21"/>
        <v>1.1261219836081293</v>
      </c>
      <c r="G18" s="13">
        <f t="shared" si="22"/>
        <v>1.1998091093261924</v>
      </c>
      <c r="H18" s="13">
        <f t="shared" si="23"/>
        <v>1.2734962350442556</v>
      </c>
      <c r="I18" s="13">
        <f t="shared" si="24"/>
        <v>1.3471833607623185</v>
      </c>
      <c r="J18" s="13">
        <f t="shared" si="25"/>
        <v>1.4208704864803814</v>
      </c>
      <c r="K18" s="13">
        <f t="shared" si="26"/>
        <v>1.4945576121984445</v>
      </c>
      <c r="L18" s="13">
        <f t="shared" si="27"/>
        <v>1.5682447379165074</v>
      </c>
      <c r="N18" s="9">
        <v>2</v>
      </c>
      <c r="O18" s="13">
        <f t="shared" ref="O18:O26" si="28">O5/(2+N18/100)/$A$13</f>
        <v>0.53142750249894444</v>
      </c>
      <c r="P18" s="13">
        <f t="shared" ref="P18:P26" si="29">P5/(2+N18/100)/$A$13</f>
        <v>0.5686358531090554</v>
      </c>
      <c r="Q18" s="13">
        <f t="shared" ref="Q18:Q26" si="30">Q5/(2+N18/100)/$A$13</f>
        <v>0.60584420371916647</v>
      </c>
      <c r="R18" s="13">
        <f t="shared" ref="R18:R26" si="31">R5/(2+N18/100)/$A$13</f>
        <v>0.64305255432927755</v>
      </c>
      <c r="S18" s="13">
        <f t="shared" ref="S18:S26" si="32">S5/(2+N18/100)/$A$13</f>
        <v>0.68026090493938851</v>
      </c>
      <c r="T18" s="13">
        <f t="shared" ref="T18:T26" si="33">T5/(2+N18/100)/$A$13</f>
        <v>0.71746925554949958</v>
      </c>
      <c r="U18" s="13">
        <f t="shared" ref="U18:U26" si="34">U5/(2+N18/100)/$A$13</f>
        <v>0.75467760615961066</v>
      </c>
      <c r="V18" s="13">
        <f t="shared" ref="V18:V26" si="35">V5/(2+N18/100)/$A$13</f>
        <v>0.79188595676972173</v>
      </c>
    </row>
    <row r="19" spans="1:22" x14ac:dyDescent="0.25">
      <c r="A19" s="9">
        <v>6</v>
      </c>
      <c r="B19" s="19">
        <f>Data!B17</f>
        <v>8.3838000000000008</v>
      </c>
      <c r="D19" s="9">
        <v>3</v>
      </c>
      <c r="E19" s="13">
        <f t="shared" si="20"/>
        <v>1.0422170437357938</v>
      </c>
      <c r="F19" s="13">
        <f t="shared" si="21"/>
        <v>1.1151887604663027</v>
      </c>
      <c r="G19" s="13">
        <f t="shared" si="22"/>
        <v>1.1881604771968119</v>
      </c>
      <c r="H19" s="13">
        <f t="shared" si="23"/>
        <v>1.261132193927321</v>
      </c>
      <c r="I19" s="13">
        <f t="shared" si="24"/>
        <v>1.3341039106578299</v>
      </c>
      <c r="J19" s="13">
        <f t="shared" si="25"/>
        <v>1.4070756273883389</v>
      </c>
      <c r="K19" s="13">
        <f t="shared" si="26"/>
        <v>1.480047344118848</v>
      </c>
      <c r="L19" s="13">
        <f t="shared" si="27"/>
        <v>1.553019060849357</v>
      </c>
      <c r="N19" s="9">
        <v>3</v>
      </c>
      <c r="O19" s="13">
        <f t="shared" si="28"/>
        <v>0.52880963302850625</v>
      </c>
      <c r="P19" s="13">
        <f t="shared" si="29"/>
        <v>0.56583469127107977</v>
      </c>
      <c r="Q19" s="13">
        <f t="shared" si="30"/>
        <v>0.6028597495136534</v>
      </c>
      <c r="R19" s="13">
        <f t="shared" si="31"/>
        <v>0.63988480775622691</v>
      </c>
      <c r="S19" s="13">
        <f t="shared" si="32"/>
        <v>0.67690986599880043</v>
      </c>
      <c r="T19" s="13">
        <f t="shared" si="33"/>
        <v>0.71393492424137395</v>
      </c>
      <c r="U19" s="13">
        <f t="shared" si="34"/>
        <v>0.75095998248394757</v>
      </c>
      <c r="V19" s="13">
        <f t="shared" si="35"/>
        <v>0.78798504072652109</v>
      </c>
    </row>
    <row r="20" spans="1:22" x14ac:dyDescent="0.25">
      <c r="A20" s="9">
        <v>5</v>
      </c>
      <c r="B20" s="19">
        <f>Data!B18</f>
        <v>8.8633000000000006</v>
      </c>
      <c r="D20" s="9">
        <v>4</v>
      </c>
      <c r="E20" s="13">
        <f t="shared" si="20"/>
        <v>1.0321957260075652</v>
      </c>
      <c r="F20" s="13">
        <f t="shared" si="21"/>
        <v>1.1044657916156653</v>
      </c>
      <c r="G20" s="13">
        <f t="shared" si="22"/>
        <v>1.1767358572237656</v>
      </c>
      <c r="H20" s="13">
        <f t="shared" si="23"/>
        <v>1.249005922831866</v>
      </c>
      <c r="I20" s="13">
        <f t="shared" si="24"/>
        <v>1.3212759884399663</v>
      </c>
      <c r="J20" s="13">
        <f t="shared" si="25"/>
        <v>1.3935460540480662</v>
      </c>
      <c r="K20" s="13">
        <f t="shared" si="26"/>
        <v>1.4658161196561665</v>
      </c>
      <c r="L20" s="13">
        <f t="shared" si="27"/>
        <v>1.5380861852642671</v>
      </c>
      <c r="N20" s="9">
        <v>4</v>
      </c>
      <c r="O20" s="13">
        <f t="shared" si="28"/>
        <v>0.52621742894503321</v>
      </c>
      <c r="P20" s="13">
        <f t="shared" si="29"/>
        <v>0.56306099180406466</v>
      </c>
      <c r="Q20" s="13">
        <f t="shared" si="30"/>
        <v>0.59990455466309622</v>
      </c>
      <c r="R20" s="13">
        <f t="shared" si="31"/>
        <v>0.63674811752212779</v>
      </c>
      <c r="S20" s="13">
        <f t="shared" si="32"/>
        <v>0.67359168038115924</v>
      </c>
      <c r="T20" s="13">
        <f t="shared" si="33"/>
        <v>0.71043524324019069</v>
      </c>
      <c r="U20" s="13">
        <f t="shared" si="34"/>
        <v>0.74727880609922226</v>
      </c>
      <c r="V20" s="13">
        <f t="shared" si="35"/>
        <v>0.78412236895825371</v>
      </c>
    </row>
    <row r="21" spans="1:22" x14ac:dyDescent="0.25">
      <c r="A21" s="9">
        <v>4</v>
      </c>
      <c r="B21" s="19">
        <f>Data!B19</f>
        <v>9.3850999999999996</v>
      </c>
      <c r="D21" s="9">
        <v>5</v>
      </c>
      <c r="E21" s="13">
        <f t="shared" si="20"/>
        <v>1.0223652905217788</v>
      </c>
      <c r="F21" s="13">
        <f t="shared" si="21"/>
        <v>1.0939470697907541</v>
      </c>
      <c r="G21" s="13">
        <f t="shared" si="22"/>
        <v>1.1655288490597298</v>
      </c>
      <c r="H21" s="13">
        <f t="shared" si="23"/>
        <v>1.2371106283287054</v>
      </c>
      <c r="I21" s="13">
        <f t="shared" si="24"/>
        <v>1.3086924075976807</v>
      </c>
      <c r="J21" s="13">
        <f t="shared" si="25"/>
        <v>1.3802741868666561</v>
      </c>
      <c r="K21" s="13">
        <f t="shared" si="26"/>
        <v>1.4518559661356316</v>
      </c>
      <c r="L21" s="13">
        <f t="shared" si="27"/>
        <v>1.5234377454046073</v>
      </c>
      <c r="N21" s="9">
        <v>5</v>
      </c>
      <c r="O21" s="13">
        <f t="shared" si="28"/>
        <v>0.52365051465749646</v>
      </c>
      <c r="P21" s="13">
        <f t="shared" si="29"/>
        <v>0.56031435281965469</v>
      </c>
      <c r="Q21" s="13">
        <f t="shared" si="30"/>
        <v>0.59697819098181282</v>
      </c>
      <c r="R21" s="13">
        <f t="shared" si="31"/>
        <v>0.63364202914397105</v>
      </c>
      <c r="S21" s="13">
        <f t="shared" si="32"/>
        <v>0.67030586730612929</v>
      </c>
      <c r="T21" s="13">
        <f t="shared" si="33"/>
        <v>0.70696970546828741</v>
      </c>
      <c r="U21" s="13">
        <f t="shared" si="34"/>
        <v>0.74363354363044554</v>
      </c>
      <c r="V21" s="13">
        <f t="shared" si="35"/>
        <v>0.78029738179260377</v>
      </c>
    </row>
    <row r="22" spans="1:22" x14ac:dyDescent="0.25">
      <c r="A22" s="9">
        <v>3</v>
      </c>
      <c r="B22" s="19">
        <f>Data!B20</f>
        <v>9.9540000000000006</v>
      </c>
      <c r="D22" s="9">
        <v>6</v>
      </c>
      <c r="E22" s="13">
        <f t="shared" si="20"/>
        <v>1.0127203349508185</v>
      </c>
      <c r="F22" s="13">
        <f t="shared" si="21"/>
        <v>1.0836268144153696</v>
      </c>
      <c r="G22" s="13">
        <f t="shared" si="22"/>
        <v>1.1545332938799209</v>
      </c>
      <c r="H22" s="13">
        <f t="shared" si="23"/>
        <v>1.2254397733444722</v>
      </c>
      <c r="I22" s="13">
        <f t="shared" si="24"/>
        <v>1.2963462528090233</v>
      </c>
      <c r="J22" s="13">
        <f t="shared" si="25"/>
        <v>1.3672527322735746</v>
      </c>
      <c r="K22" s="13">
        <f t="shared" si="26"/>
        <v>1.4381592117381257</v>
      </c>
      <c r="L22" s="13">
        <f t="shared" si="27"/>
        <v>1.5090656912026772</v>
      </c>
      <c r="N22" s="9">
        <v>6</v>
      </c>
      <c r="O22" s="13">
        <f t="shared" si="28"/>
        <v>0.52110852186789691</v>
      </c>
      <c r="P22" s="13">
        <f t="shared" si="29"/>
        <v>0.55759438023315133</v>
      </c>
      <c r="Q22" s="13">
        <f t="shared" si="30"/>
        <v>0.59408023859840597</v>
      </c>
      <c r="R22" s="13">
        <f t="shared" si="31"/>
        <v>0.63056609696366051</v>
      </c>
      <c r="S22" s="13">
        <f t="shared" si="32"/>
        <v>0.66705195532891493</v>
      </c>
      <c r="T22" s="13">
        <f t="shared" si="33"/>
        <v>0.70353781369416946</v>
      </c>
      <c r="U22" s="13">
        <f t="shared" si="34"/>
        <v>0.74002367205942399</v>
      </c>
      <c r="V22" s="13">
        <f t="shared" si="35"/>
        <v>0.77650953042467852</v>
      </c>
    </row>
    <row r="23" spans="1:22" x14ac:dyDescent="0.25">
      <c r="A23" s="9">
        <v>2</v>
      </c>
      <c r="B23" s="19">
        <f>Data!B21</f>
        <v>10.5753</v>
      </c>
      <c r="D23" s="9">
        <v>7</v>
      </c>
      <c r="E23" s="13">
        <f t="shared" si="20"/>
        <v>1.0032556589232409</v>
      </c>
      <c r="F23" s="13">
        <f t="shared" si="21"/>
        <v>1.0734994610096187</v>
      </c>
      <c r="G23" s="13">
        <f t="shared" si="22"/>
        <v>1.1437432630959965</v>
      </c>
      <c r="H23" s="13">
        <f t="shared" si="23"/>
        <v>1.2139870651823743</v>
      </c>
      <c r="I23" s="13">
        <f t="shared" si="24"/>
        <v>1.2842308672687521</v>
      </c>
      <c r="J23" s="13">
        <f t="shared" si="25"/>
        <v>1.3544746693551299</v>
      </c>
      <c r="K23" s="13">
        <f t="shared" si="26"/>
        <v>1.4247184714415078</v>
      </c>
      <c r="L23" s="13">
        <f t="shared" si="27"/>
        <v>1.4949622735278856</v>
      </c>
      <c r="N23" s="9">
        <v>7</v>
      </c>
      <c r="O23" s="13">
        <f t="shared" si="28"/>
        <v>0.51859108939510523</v>
      </c>
      <c r="P23" s="13">
        <f t="shared" si="29"/>
        <v>0.55490068757502031</v>
      </c>
      <c r="Q23" s="13">
        <f t="shared" si="30"/>
        <v>0.59121028575493539</v>
      </c>
      <c r="R23" s="13">
        <f t="shared" si="31"/>
        <v>0.62751988393485059</v>
      </c>
      <c r="S23" s="13">
        <f t="shared" si="32"/>
        <v>0.66382948211476567</v>
      </c>
      <c r="T23" s="13">
        <f t="shared" si="33"/>
        <v>0.70013908029468075</v>
      </c>
      <c r="U23" s="13">
        <f t="shared" si="34"/>
        <v>0.73644867847459594</v>
      </c>
      <c r="V23" s="13">
        <f t="shared" si="35"/>
        <v>0.77275827665451102</v>
      </c>
    </row>
    <row r="24" spans="1:22" x14ac:dyDescent="0.25">
      <c r="A24" s="9">
        <v>1</v>
      </c>
      <c r="B24" s="19">
        <f>Data!B22</f>
        <v>11.255100000000001</v>
      </c>
      <c r="D24" s="9">
        <v>8</v>
      </c>
      <c r="E24" s="13">
        <f t="shared" si="20"/>
        <v>0.99396625467395161</v>
      </c>
      <c r="F24" s="13">
        <f t="shared" si="21"/>
        <v>1.0635596511854555</v>
      </c>
      <c r="G24" s="13">
        <f t="shared" si="22"/>
        <v>1.1331530476969596</v>
      </c>
      <c r="H24" s="13">
        <f t="shared" si="23"/>
        <v>1.2027464442084637</v>
      </c>
      <c r="I24" s="13">
        <f t="shared" si="24"/>
        <v>1.2723398407199675</v>
      </c>
      <c r="J24" s="13">
        <f t="shared" si="25"/>
        <v>1.3419332372314712</v>
      </c>
      <c r="K24" s="13">
        <f t="shared" si="26"/>
        <v>1.4115266337429753</v>
      </c>
      <c r="L24" s="13">
        <f t="shared" si="27"/>
        <v>1.4811200302544794</v>
      </c>
      <c r="N24" s="9">
        <v>8</v>
      </c>
      <c r="O24" s="13">
        <f t="shared" si="28"/>
        <v>0.51609786300378258</v>
      </c>
      <c r="P24" s="13">
        <f t="shared" si="29"/>
        <v>0.55223289580783264</v>
      </c>
      <c r="Q24" s="13">
        <f t="shared" si="30"/>
        <v>0.58836792861188281</v>
      </c>
      <c r="R24" s="13">
        <f t="shared" si="31"/>
        <v>0.62450296141593298</v>
      </c>
      <c r="S24" s="13">
        <f t="shared" si="32"/>
        <v>0.66063799421998315</v>
      </c>
      <c r="T24" s="13">
        <f t="shared" si="33"/>
        <v>0.6967730270240331</v>
      </c>
      <c r="U24" s="13">
        <f t="shared" si="34"/>
        <v>0.73290805982808327</v>
      </c>
      <c r="V24" s="13">
        <f t="shared" si="35"/>
        <v>0.76904309263213355</v>
      </c>
    </row>
    <row r="25" spans="1:22" x14ac:dyDescent="0.25">
      <c r="A25" s="9">
        <v>0</v>
      </c>
      <c r="B25" s="19">
        <f>Data!B23</f>
        <v>12</v>
      </c>
      <c r="D25" s="9">
        <v>9</v>
      </c>
      <c r="E25" s="13">
        <f t="shared" si="20"/>
        <v>0.98484729820905292</v>
      </c>
      <c r="F25" s="13">
        <f t="shared" si="21"/>
        <v>1.0538022231929283</v>
      </c>
      <c r="G25" s="13">
        <f t="shared" si="22"/>
        <v>1.1227571481768037</v>
      </c>
      <c r="H25" s="13">
        <f t="shared" si="23"/>
        <v>1.1917120731606794</v>
      </c>
      <c r="I25" s="13">
        <f t="shared" si="24"/>
        <v>1.2606669981445549</v>
      </c>
      <c r="J25" s="13">
        <f t="shared" si="25"/>
        <v>1.3296219231284303</v>
      </c>
      <c r="K25" s="13">
        <f t="shared" si="26"/>
        <v>1.3985768481123058</v>
      </c>
      <c r="L25" s="13">
        <f t="shared" si="27"/>
        <v>1.4675317730961812</v>
      </c>
      <c r="N25" s="9">
        <v>9</v>
      </c>
      <c r="O25" s="13">
        <f t="shared" si="28"/>
        <v>0.5136284952382143</v>
      </c>
      <c r="P25" s="13">
        <f t="shared" si="29"/>
        <v>0.54959063314846512</v>
      </c>
      <c r="Q25" s="13">
        <f t="shared" si="30"/>
        <v>0.58555277105871595</v>
      </c>
      <c r="R25" s="13">
        <f t="shared" si="31"/>
        <v>0.62151490896896688</v>
      </c>
      <c r="S25" s="13">
        <f t="shared" si="32"/>
        <v>0.65747704687921771</v>
      </c>
      <c r="T25" s="13">
        <f t="shared" si="33"/>
        <v>0.69343918478946853</v>
      </c>
      <c r="U25" s="13">
        <f t="shared" si="34"/>
        <v>0.72940132269971936</v>
      </c>
      <c r="V25" s="13">
        <f t="shared" si="35"/>
        <v>0.76536346060997029</v>
      </c>
    </row>
    <row r="26" spans="1:22" x14ac:dyDescent="0.25">
      <c r="A26" s="39" t="s">
        <v>25</v>
      </c>
      <c r="B26" s="39"/>
      <c r="D26" s="9">
        <v>10</v>
      </c>
      <c r="E26" s="13">
        <f t="shared" si="20"/>
        <v>0.97589414095260707</v>
      </c>
      <c r="F26" s="13">
        <f t="shared" si="21"/>
        <v>1.0442222029820836</v>
      </c>
      <c r="G26" s="13">
        <f t="shared" si="22"/>
        <v>1.1125502650115602</v>
      </c>
      <c r="H26" s="13">
        <f t="shared" si="23"/>
        <v>1.1808783270410368</v>
      </c>
      <c r="I26" s="13">
        <f t="shared" si="24"/>
        <v>1.2492063890705134</v>
      </c>
      <c r="J26" s="13">
        <f t="shared" si="25"/>
        <v>1.31753445109999</v>
      </c>
      <c r="K26" s="13">
        <f t="shared" si="26"/>
        <v>1.3858625131294666</v>
      </c>
      <c r="L26" s="13">
        <f t="shared" si="27"/>
        <v>1.4541905751589432</v>
      </c>
      <c r="N26" s="9">
        <v>10</v>
      </c>
      <c r="O26" s="13">
        <f t="shared" si="28"/>
        <v>0.51118264526088941</v>
      </c>
      <c r="P26" s="13">
        <f t="shared" si="29"/>
        <v>0.54697353489537703</v>
      </c>
      <c r="Q26" s="13">
        <f t="shared" si="30"/>
        <v>0.58276442452986488</v>
      </c>
      <c r="R26" s="13">
        <f t="shared" si="31"/>
        <v>0.61855531416435272</v>
      </c>
      <c r="S26" s="13">
        <f t="shared" si="32"/>
        <v>0.65434620379884034</v>
      </c>
      <c r="T26" s="13">
        <f t="shared" si="33"/>
        <v>0.69013709343332807</v>
      </c>
      <c r="U26" s="13">
        <f t="shared" si="34"/>
        <v>0.72592798306781581</v>
      </c>
      <c r="V26" s="13">
        <f t="shared" si="35"/>
        <v>0.76171887270230365</v>
      </c>
    </row>
    <row r="27" spans="1:22" x14ac:dyDescent="0.25">
      <c r="A27" s="40">
        <v>8.8633000000000006</v>
      </c>
      <c r="B27" s="40"/>
    </row>
    <row r="28" spans="1:22" x14ac:dyDescent="0.25">
      <c r="A28" s="40" t="s">
        <v>26</v>
      </c>
      <c r="B28" s="40"/>
    </row>
    <row r="29" spans="1:22" x14ac:dyDescent="0.25">
      <c r="A29" s="12" t="s">
        <v>13</v>
      </c>
      <c r="B29" s="18" t="s">
        <v>24</v>
      </c>
      <c r="D29" s="41" t="s">
        <v>15</v>
      </c>
      <c r="E29" s="41"/>
      <c r="F29" s="41"/>
      <c r="G29" s="41"/>
      <c r="H29" s="41"/>
      <c r="I29" s="41"/>
      <c r="J29" s="41"/>
      <c r="K29" s="41"/>
      <c r="L29" s="41"/>
      <c r="M29" s="14"/>
      <c r="N29" s="42" t="s">
        <v>16</v>
      </c>
      <c r="O29" s="42"/>
      <c r="P29" s="42"/>
      <c r="Q29" s="42"/>
      <c r="R29" s="42"/>
      <c r="S29" s="42"/>
      <c r="T29" s="42"/>
      <c r="U29" s="42"/>
      <c r="V29" s="42"/>
    </row>
    <row r="30" spans="1:22" x14ac:dyDescent="0.25">
      <c r="A30" s="9">
        <v>8</v>
      </c>
      <c r="B30" s="19">
        <f>Data!C15</f>
        <v>8.1389880000000012</v>
      </c>
      <c r="E30" s="43" t="s">
        <v>20</v>
      </c>
      <c r="F30" s="43"/>
      <c r="G30" s="43"/>
      <c r="H30" s="43"/>
      <c r="I30" s="43"/>
      <c r="J30" s="43"/>
      <c r="K30" s="43"/>
      <c r="L30" s="43"/>
      <c r="M30" s="14"/>
      <c r="O30" s="44" t="s">
        <v>21</v>
      </c>
      <c r="P30" s="44"/>
      <c r="Q30" s="44"/>
      <c r="R30" s="44"/>
      <c r="S30" s="44"/>
      <c r="T30" s="44"/>
      <c r="U30" s="44"/>
      <c r="V30" s="44"/>
    </row>
    <row r="31" spans="1:22" x14ac:dyDescent="0.25">
      <c r="A31" s="9">
        <v>7</v>
      </c>
      <c r="B31" s="19">
        <f>Data!C16</f>
        <v>8.4986890000000006</v>
      </c>
      <c r="D31" s="15"/>
      <c r="E31" s="15">
        <v>3</v>
      </c>
      <c r="F31" s="15">
        <v>4</v>
      </c>
      <c r="G31" s="15">
        <v>5</v>
      </c>
      <c r="H31" s="15">
        <v>6</v>
      </c>
      <c r="I31" s="15">
        <v>7</v>
      </c>
      <c r="J31" s="15">
        <v>8</v>
      </c>
      <c r="K31" s="15">
        <v>9</v>
      </c>
      <c r="L31" s="15">
        <v>10</v>
      </c>
      <c r="M31" s="14"/>
      <c r="N31" s="16"/>
      <c r="O31" s="16">
        <v>3</v>
      </c>
      <c r="P31" s="16">
        <v>4</v>
      </c>
      <c r="Q31" s="16">
        <v>5</v>
      </c>
      <c r="R31" s="16">
        <v>6</v>
      </c>
      <c r="S31" s="16">
        <v>7</v>
      </c>
      <c r="T31" s="16">
        <v>8</v>
      </c>
      <c r="U31" s="16">
        <v>9</v>
      </c>
      <c r="V31" s="16">
        <v>10</v>
      </c>
    </row>
    <row r="32" spans="1:22" x14ac:dyDescent="0.25">
      <c r="A32" s="9">
        <v>6</v>
      </c>
      <c r="B32" s="19">
        <f>Data!C17</f>
        <v>8.8868280000000013</v>
      </c>
      <c r="C32" s="37" t="s">
        <v>22</v>
      </c>
      <c r="D32" s="10">
        <v>0</v>
      </c>
      <c r="E32" s="15">
        <f>E16</f>
        <v>1.0734835550478679</v>
      </c>
      <c r="F32" s="15">
        <f t="shared" ref="F32:L32" si="36">F16</f>
        <v>1.1486444232802919</v>
      </c>
      <c r="G32" s="15">
        <f t="shared" si="36"/>
        <v>1.2238052915127162</v>
      </c>
      <c r="H32" s="15">
        <f t="shared" si="36"/>
        <v>1.2989661597451407</v>
      </c>
      <c r="I32" s="15">
        <f t="shared" si="36"/>
        <v>1.3741270279775648</v>
      </c>
      <c r="J32" s="15">
        <f t="shared" si="36"/>
        <v>1.4492878962099891</v>
      </c>
      <c r="K32" s="15">
        <f t="shared" si="36"/>
        <v>1.5244487644424134</v>
      </c>
      <c r="L32" s="15">
        <f t="shared" si="36"/>
        <v>1.5996096326748377</v>
      </c>
      <c r="M32" s="38" t="s">
        <v>22</v>
      </c>
      <c r="N32" s="11">
        <v>0</v>
      </c>
      <c r="O32" s="16">
        <f>O16</f>
        <v>0.53674177752393393</v>
      </c>
      <c r="P32" s="16">
        <f t="shared" ref="P32:V32" si="37">P16</f>
        <v>0.57432221164014596</v>
      </c>
      <c r="Q32" s="16">
        <f t="shared" si="37"/>
        <v>0.61190264575635811</v>
      </c>
      <c r="R32" s="16">
        <f t="shared" si="37"/>
        <v>0.64948307987257037</v>
      </c>
      <c r="S32" s="16">
        <f t="shared" si="37"/>
        <v>0.6870635139887824</v>
      </c>
      <c r="T32" s="16">
        <f t="shared" si="37"/>
        <v>0.72464394810499455</v>
      </c>
      <c r="U32" s="16">
        <f t="shared" si="37"/>
        <v>0.7622243822212067</v>
      </c>
      <c r="V32" s="16">
        <f t="shared" si="37"/>
        <v>0.79980481633741884</v>
      </c>
    </row>
    <row r="33" spans="1:22" x14ac:dyDescent="0.25">
      <c r="A33" s="9">
        <v>5</v>
      </c>
      <c r="B33" s="19">
        <f>Data!C18</f>
        <v>9.3064650000000011</v>
      </c>
      <c r="C33" s="37"/>
      <c r="D33" s="10">
        <v>1</v>
      </c>
      <c r="E33" s="15">
        <f t="shared" ref="E33:L33" si="38">E17</f>
        <v>1.0628550049978889</v>
      </c>
      <c r="F33" s="15">
        <f t="shared" si="38"/>
        <v>1.1372717062181108</v>
      </c>
      <c r="G33" s="15">
        <f t="shared" si="38"/>
        <v>1.2116884074383329</v>
      </c>
      <c r="H33" s="15">
        <f t="shared" si="38"/>
        <v>1.2861051086585551</v>
      </c>
      <c r="I33" s="15">
        <f t="shared" si="38"/>
        <v>1.360521809878777</v>
      </c>
      <c r="J33" s="15">
        <f t="shared" si="38"/>
        <v>1.4349385110989992</v>
      </c>
      <c r="K33" s="15">
        <f t="shared" si="38"/>
        <v>1.5093552123192213</v>
      </c>
      <c r="L33" s="15">
        <f t="shared" si="38"/>
        <v>1.5837719135394435</v>
      </c>
      <c r="M33" s="38"/>
      <c r="N33" s="11">
        <v>1</v>
      </c>
      <c r="O33" s="16">
        <f t="shared" ref="O33:V33" si="39">O17</f>
        <v>0.53407142042182476</v>
      </c>
      <c r="P33" s="16">
        <f t="shared" si="39"/>
        <v>0.57146488720412536</v>
      </c>
      <c r="Q33" s="16">
        <f t="shared" si="39"/>
        <v>0.60885835398642607</v>
      </c>
      <c r="R33" s="16">
        <f t="shared" si="39"/>
        <v>0.64625182076872678</v>
      </c>
      <c r="S33" s="16">
        <f t="shared" si="39"/>
        <v>0.68364528755102738</v>
      </c>
      <c r="T33" s="16">
        <f t="shared" si="39"/>
        <v>0.72103875433332798</v>
      </c>
      <c r="U33" s="16">
        <f t="shared" si="39"/>
        <v>0.75843222111562869</v>
      </c>
      <c r="V33" s="16">
        <f t="shared" si="39"/>
        <v>0.79582568789792929</v>
      </c>
    </row>
    <row r="34" spans="1:22" x14ac:dyDescent="0.25">
      <c r="A34" s="9">
        <v>4</v>
      </c>
      <c r="B34" s="19">
        <f>Data!C19</f>
        <v>9.7605039999999992</v>
      </c>
      <c r="C34" s="37"/>
      <c r="D34" s="10">
        <v>2</v>
      </c>
      <c r="E34" s="15">
        <f t="shared" ref="E34:L34" si="40">E18</f>
        <v>1.0524348578900664</v>
      </c>
      <c r="F34" s="15">
        <f t="shared" si="40"/>
        <v>1.1261219836081293</v>
      </c>
      <c r="G34" s="15">
        <f t="shared" si="40"/>
        <v>1.1998091093261924</v>
      </c>
      <c r="H34" s="15">
        <f t="shared" si="40"/>
        <v>1.2734962350442556</v>
      </c>
      <c r="I34" s="15">
        <f t="shared" si="40"/>
        <v>1.3471833607623185</v>
      </c>
      <c r="J34" s="15">
        <f t="shared" si="40"/>
        <v>1.4208704864803814</v>
      </c>
      <c r="K34" s="15">
        <f t="shared" si="40"/>
        <v>1.4945576121984445</v>
      </c>
      <c r="L34" s="15">
        <f t="shared" si="40"/>
        <v>1.5682447379165074</v>
      </c>
      <c r="M34" s="38"/>
      <c r="N34" s="11">
        <v>2</v>
      </c>
      <c r="O34" s="16">
        <f t="shared" ref="O34:V34" si="41">O18</f>
        <v>0.53142750249894444</v>
      </c>
      <c r="P34" s="16">
        <f t="shared" si="41"/>
        <v>0.5686358531090554</v>
      </c>
      <c r="Q34" s="16">
        <f t="shared" si="41"/>
        <v>0.60584420371916647</v>
      </c>
      <c r="R34" s="16">
        <f t="shared" si="41"/>
        <v>0.64305255432927755</v>
      </c>
      <c r="S34" s="16">
        <f t="shared" si="41"/>
        <v>0.68026090493938851</v>
      </c>
      <c r="T34" s="16">
        <f t="shared" si="41"/>
        <v>0.71746925554949958</v>
      </c>
      <c r="U34" s="16">
        <f t="shared" si="41"/>
        <v>0.75467760615961066</v>
      </c>
      <c r="V34" s="16">
        <f t="shared" si="41"/>
        <v>0.79188595676972173</v>
      </c>
    </row>
    <row r="35" spans="1:22" x14ac:dyDescent="0.25">
      <c r="A35" s="9">
        <v>3</v>
      </c>
      <c r="B35" s="19">
        <f>Data!C20</f>
        <v>10.25262</v>
      </c>
      <c r="C35" s="37"/>
      <c r="D35" s="10">
        <v>3</v>
      </c>
      <c r="E35" s="15">
        <f t="shared" ref="E35:L35" si="42">E19</f>
        <v>1.0422170437357938</v>
      </c>
      <c r="F35" s="15">
        <f t="shared" si="42"/>
        <v>1.1151887604663027</v>
      </c>
      <c r="G35" s="15">
        <f t="shared" si="42"/>
        <v>1.1881604771968119</v>
      </c>
      <c r="H35" s="15">
        <f t="shared" si="42"/>
        <v>1.261132193927321</v>
      </c>
      <c r="I35" s="15">
        <f t="shared" si="42"/>
        <v>1.3341039106578299</v>
      </c>
      <c r="J35" s="15">
        <f t="shared" si="42"/>
        <v>1.4070756273883389</v>
      </c>
      <c r="K35" s="15">
        <f t="shared" si="42"/>
        <v>1.480047344118848</v>
      </c>
      <c r="L35" s="15">
        <f t="shared" si="42"/>
        <v>1.553019060849357</v>
      </c>
      <c r="M35" s="38"/>
      <c r="N35" s="11">
        <v>3</v>
      </c>
      <c r="O35" s="16">
        <f t="shared" ref="O35:V35" si="43">O19</f>
        <v>0.52880963302850625</v>
      </c>
      <c r="P35" s="16">
        <f t="shared" si="43"/>
        <v>0.56583469127107977</v>
      </c>
      <c r="Q35" s="16">
        <f t="shared" si="43"/>
        <v>0.6028597495136534</v>
      </c>
      <c r="R35" s="16">
        <f t="shared" si="43"/>
        <v>0.63988480775622691</v>
      </c>
      <c r="S35" s="16">
        <f t="shared" si="43"/>
        <v>0.67690986599880043</v>
      </c>
      <c r="T35" s="16">
        <f t="shared" si="43"/>
        <v>0.71393492424137395</v>
      </c>
      <c r="U35" s="16">
        <f t="shared" si="43"/>
        <v>0.75095998248394757</v>
      </c>
      <c r="V35" s="16">
        <f t="shared" si="43"/>
        <v>0.78798504072652109</v>
      </c>
    </row>
    <row r="36" spans="1:22" x14ac:dyDescent="0.25">
      <c r="A36" s="9">
        <v>2</v>
      </c>
      <c r="B36" s="19">
        <f>Data!C21</f>
        <v>10.786806</v>
      </c>
      <c r="C36" s="37"/>
      <c r="D36" s="10">
        <v>4</v>
      </c>
      <c r="E36" s="15">
        <f t="shared" ref="E36:L36" si="44">E20</f>
        <v>1.0321957260075652</v>
      </c>
      <c r="F36" s="15">
        <f t="shared" si="44"/>
        <v>1.1044657916156653</v>
      </c>
      <c r="G36" s="15">
        <f t="shared" si="44"/>
        <v>1.1767358572237656</v>
      </c>
      <c r="H36" s="15">
        <f t="shared" si="44"/>
        <v>1.249005922831866</v>
      </c>
      <c r="I36" s="15">
        <f t="shared" si="44"/>
        <v>1.3212759884399663</v>
      </c>
      <c r="J36" s="15">
        <f t="shared" si="44"/>
        <v>1.3935460540480662</v>
      </c>
      <c r="K36" s="15">
        <f t="shared" si="44"/>
        <v>1.4658161196561665</v>
      </c>
      <c r="L36" s="15">
        <f t="shared" si="44"/>
        <v>1.5380861852642671</v>
      </c>
      <c r="M36" s="38"/>
      <c r="N36" s="11">
        <v>4</v>
      </c>
      <c r="O36" s="16">
        <f t="shared" ref="O36:V36" si="45">O20</f>
        <v>0.52621742894503321</v>
      </c>
      <c r="P36" s="16">
        <f t="shared" si="45"/>
        <v>0.56306099180406466</v>
      </c>
      <c r="Q36" s="16">
        <f t="shared" si="45"/>
        <v>0.59990455466309622</v>
      </c>
      <c r="R36" s="16">
        <f t="shared" si="45"/>
        <v>0.63674811752212779</v>
      </c>
      <c r="S36" s="16">
        <f t="shared" si="45"/>
        <v>0.67359168038115924</v>
      </c>
      <c r="T36" s="16">
        <f t="shared" si="45"/>
        <v>0.71043524324019069</v>
      </c>
      <c r="U36" s="16">
        <f t="shared" si="45"/>
        <v>0.74727880609922226</v>
      </c>
      <c r="V36" s="16">
        <f t="shared" si="45"/>
        <v>0.78412236895825371</v>
      </c>
    </row>
    <row r="37" spans="1:22" x14ac:dyDescent="0.25">
      <c r="A37" s="9">
        <v>1</v>
      </c>
      <c r="B37" s="19">
        <f>Data!C22</f>
        <v>11.367651</v>
      </c>
      <c r="C37" s="37"/>
      <c r="D37" s="10">
        <v>5</v>
      </c>
      <c r="E37" s="15">
        <f t="shared" ref="E37:L37" si="46">E21</f>
        <v>1.0223652905217788</v>
      </c>
      <c r="F37" s="15">
        <f t="shared" si="46"/>
        <v>1.0939470697907541</v>
      </c>
      <c r="G37" s="15">
        <f t="shared" si="46"/>
        <v>1.1655288490597298</v>
      </c>
      <c r="H37" s="15">
        <f t="shared" si="46"/>
        <v>1.2371106283287054</v>
      </c>
      <c r="I37" s="15">
        <f t="shared" si="46"/>
        <v>1.3086924075976807</v>
      </c>
      <c r="J37" s="15">
        <f t="shared" si="46"/>
        <v>1.3802741868666561</v>
      </c>
      <c r="K37" s="15">
        <f t="shared" si="46"/>
        <v>1.4518559661356316</v>
      </c>
      <c r="L37" s="15">
        <f t="shared" si="46"/>
        <v>1.5234377454046073</v>
      </c>
      <c r="M37" s="38"/>
      <c r="N37" s="11">
        <v>5</v>
      </c>
      <c r="O37" s="16">
        <f t="shared" ref="O37:V37" si="47">O21</f>
        <v>0.52365051465749646</v>
      </c>
      <c r="P37" s="16">
        <f t="shared" si="47"/>
        <v>0.56031435281965469</v>
      </c>
      <c r="Q37" s="16">
        <f t="shared" si="47"/>
        <v>0.59697819098181282</v>
      </c>
      <c r="R37" s="16">
        <f t="shared" si="47"/>
        <v>0.63364202914397105</v>
      </c>
      <c r="S37" s="16">
        <f t="shared" si="47"/>
        <v>0.67030586730612929</v>
      </c>
      <c r="T37" s="16">
        <f t="shared" si="47"/>
        <v>0.70696970546828741</v>
      </c>
      <c r="U37" s="16">
        <f t="shared" si="47"/>
        <v>0.74363354363044554</v>
      </c>
      <c r="V37" s="16">
        <f t="shared" si="47"/>
        <v>0.78029738179260377</v>
      </c>
    </row>
    <row r="38" spans="1:22" x14ac:dyDescent="0.25">
      <c r="A38" s="9">
        <v>0</v>
      </c>
      <c r="B38" s="19">
        <f>Data!C23</f>
        <v>12</v>
      </c>
      <c r="C38" s="37"/>
      <c r="D38" s="10">
        <v>6</v>
      </c>
      <c r="E38" s="15">
        <f t="shared" ref="E38:L38" si="48">E22</f>
        <v>1.0127203349508185</v>
      </c>
      <c r="F38" s="15">
        <f t="shared" si="48"/>
        <v>1.0836268144153696</v>
      </c>
      <c r="G38" s="15">
        <f t="shared" si="48"/>
        <v>1.1545332938799209</v>
      </c>
      <c r="H38" s="15">
        <f t="shared" si="48"/>
        <v>1.2254397733444722</v>
      </c>
      <c r="I38" s="15">
        <f t="shared" si="48"/>
        <v>1.2963462528090233</v>
      </c>
      <c r="J38" s="15">
        <f t="shared" si="48"/>
        <v>1.3672527322735746</v>
      </c>
      <c r="K38" s="15">
        <f t="shared" si="48"/>
        <v>1.4381592117381257</v>
      </c>
      <c r="L38" s="15">
        <f t="shared" si="48"/>
        <v>1.5090656912026772</v>
      </c>
      <c r="M38" s="38"/>
      <c r="N38" s="11">
        <v>6</v>
      </c>
      <c r="O38" s="16">
        <f t="shared" ref="O38:V38" si="49">O22</f>
        <v>0.52110852186789691</v>
      </c>
      <c r="P38" s="16">
        <f t="shared" si="49"/>
        <v>0.55759438023315133</v>
      </c>
      <c r="Q38" s="16">
        <f t="shared" si="49"/>
        <v>0.59408023859840597</v>
      </c>
      <c r="R38" s="16">
        <f t="shared" si="49"/>
        <v>0.63056609696366051</v>
      </c>
      <c r="S38" s="16">
        <f t="shared" si="49"/>
        <v>0.66705195532891493</v>
      </c>
      <c r="T38" s="16">
        <f t="shared" si="49"/>
        <v>0.70353781369416946</v>
      </c>
      <c r="U38" s="16">
        <f t="shared" si="49"/>
        <v>0.74002367205942399</v>
      </c>
      <c r="V38" s="16">
        <f t="shared" si="49"/>
        <v>0.77650953042467852</v>
      </c>
    </row>
    <row r="39" spans="1:22" x14ac:dyDescent="0.25">
      <c r="A39" s="39" t="s">
        <v>25</v>
      </c>
      <c r="B39" s="39"/>
      <c r="C39" s="37"/>
      <c r="D39" s="10">
        <v>7</v>
      </c>
      <c r="E39" s="15">
        <f t="shared" ref="E39:L39" si="50">E23</f>
        <v>1.0032556589232409</v>
      </c>
      <c r="F39" s="15">
        <f t="shared" si="50"/>
        <v>1.0734994610096187</v>
      </c>
      <c r="G39" s="15">
        <f t="shared" si="50"/>
        <v>1.1437432630959965</v>
      </c>
      <c r="H39" s="15">
        <f t="shared" si="50"/>
        <v>1.2139870651823743</v>
      </c>
      <c r="I39" s="15">
        <f t="shared" si="50"/>
        <v>1.2842308672687521</v>
      </c>
      <c r="J39" s="15">
        <f t="shared" si="50"/>
        <v>1.3544746693551299</v>
      </c>
      <c r="K39" s="15">
        <f t="shared" si="50"/>
        <v>1.4247184714415078</v>
      </c>
      <c r="L39" s="15">
        <f t="shared" si="50"/>
        <v>1.4949622735278856</v>
      </c>
      <c r="M39" s="38"/>
      <c r="N39" s="11">
        <v>7</v>
      </c>
      <c r="O39" s="16">
        <f t="shared" ref="O39:V39" si="51">O23</f>
        <v>0.51859108939510523</v>
      </c>
      <c r="P39" s="16">
        <f t="shared" si="51"/>
        <v>0.55490068757502031</v>
      </c>
      <c r="Q39" s="16">
        <f t="shared" si="51"/>
        <v>0.59121028575493539</v>
      </c>
      <c r="R39" s="16">
        <f t="shared" si="51"/>
        <v>0.62751988393485059</v>
      </c>
      <c r="S39" s="16">
        <f t="shared" si="51"/>
        <v>0.66382948211476567</v>
      </c>
      <c r="T39" s="16">
        <f t="shared" si="51"/>
        <v>0.70013908029468075</v>
      </c>
      <c r="U39" s="16">
        <f t="shared" si="51"/>
        <v>0.73644867847459594</v>
      </c>
      <c r="V39" s="16">
        <f t="shared" si="51"/>
        <v>0.77275827665451102</v>
      </c>
    </row>
    <row r="40" spans="1:22" x14ac:dyDescent="0.25">
      <c r="A40" s="40">
        <v>9.3064650000000011</v>
      </c>
      <c r="B40" s="40"/>
      <c r="C40" s="37"/>
      <c r="D40" s="10">
        <v>8</v>
      </c>
      <c r="E40" s="15">
        <f t="shared" ref="E40:L40" si="52">E24</f>
        <v>0.99396625467395161</v>
      </c>
      <c r="F40" s="15">
        <f t="shared" si="52"/>
        <v>1.0635596511854555</v>
      </c>
      <c r="G40" s="15">
        <f t="shared" si="52"/>
        <v>1.1331530476969596</v>
      </c>
      <c r="H40" s="15">
        <f t="shared" si="52"/>
        <v>1.2027464442084637</v>
      </c>
      <c r="I40" s="15">
        <f t="shared" si="52"/>
        <v>1.2723398407199675</v>
      </c>
      <c r="J40" s="15">
        <f t="shared" si="52"/>
        <v>1.3419332372314712</v>
      </c>
      <c r="K40" s="15">
        <f t="shared" si="52"/>
        <v>1.4115266337429753</v>
      </c>
      <c r="L40" s="15">
        <f t="shared" si="52"/>
        <v>1.4811200302544794</v>
      </c>
      <c r="M40" s="38"/>
      <c r="N40" s="11">
        <v>8</v>
      </c>
      <c r="O40" s="16">
        <f t="shared" ref="O40:V40" si="53">O24</f>
        <v>0.51609786300378258</v>
      </c>
      <c r="P40" s="16">
        <f t="shared" si="53"/>
        <v>0.55223289580783264</v>
      </c>
      <c r="Q40" s="16">
        <f t="shared" si="53"/>
        <v>0.58836792861188281</v>
      </c>
      <c r="R40" s="16">
        <f t="shared" si="53"/>
        <v>0.62450296141593298</v>
      </c>
      <c r="S40" s="16">
        <f t="shared" si="53"/>
        <v>0.66063799421998315</v>
      </c>
      <c r="T40" s="16">
        <f t="shared" si="53"/>
        <v>0.6967730270240331</v>
      </c>
      <c r="U40" s="16">
        <f t="shared" si="53"/>
        <v>0.73290805982808327</v>
      </c>
      <c r="V40" s="16">
        <f t="shared" si="53"/>
        <v>0.76904309263213355</v>
      </c>
    </row>
    <row r="41" spans="1:22" x14ac:dyDescent="0.25">
      <c r="C41" s="37"/>
      <c r="D41" s="10">
        <v>9</v>
      </c>
      <c r="E41" s="15">
        <f t="shared" ref="E41:L41" si="54">E25</f>
        <v>0.98484729820905292</v>
      </c>
      <c r="F41" s="15">
        <f t="shared" si="54"/>
        <v>1.0538022231929283</v>
      </c>
      <c r="G41" s="15">
        <f t="shared" si="54"/>
        <v>1.1227571481768037</v>
      </c>
      <c r="H41" s="15">
        <f t="shared" si="54"/>
        <v>1.1917120731606794</v>
      </c>
      <c r="I41" s="15">
        <f t="shared" si="54"/>
        <v>1.2606669981445549</v>
      </c>
      <c r="J41" s="15">
        <f t="shared" si="54"/>
        <v>1.3296219231284303</v>
      </c>
      <c r="K41" s="15">
        <f t="shared" si="54"/>
        <v>1.3985768481123058</v>
      </c>
      <c r="L41" s="15">
        <f t="shared" si="54"/>
        <v>1.4675317730961812</v>
      </c>
      <c r="M41" s="38"/>
      <c r="N41" s="11">
        <v>9</v>
      </c>
      <c r="O41" s="16">
        <f t="shared" ref="O41:V41" si="55">O25</f>
        <v>0.5136284952382143</v>
      </c>
      <c r="P41" s="16">
        <f t="shared" si="55"/>
        <v>0.54959063314846512</v>
      </c>
      <c r="Q41" s="16">
        <f t="shared" si="55"/>
        <v>0.58555277105871595</v>
      </c>
      <c r="R41" s="16">
        <f t="shared" si="55"/>
        <v>0.62151490896896688</v>
      </c>
      <c r="S41" s="16">
        <f t="shared" si="55"/>
        <v>0.65747704687921771</v>
      </c>
      <c r="T41" s="16">
        <f t="shared" si="55"/>
        <v>0.69343918478946853</v>
      </c>
      <c r="U41" s="16">
        <f t="shared" si="55"/>
        <v>0.72940132269971936</v>
      </c>
      <c r="V41" s="16">
        <f t="shared" si="55"/>
        <v>0.76536346060997029</v>
      </c>
    </row>
    <row r="42" spans="1:22" x14ac:dyDescent="0.25">
      <c r="C42" s="37"/>
      <c r="D42" s="10">
        <v>10</v>
      </c>
      <c r="E42" s="15">
        <f t="shared" ref="E42:L42" si="56">E26</f>
        <v>0.97589414095260707</v>
      </c>
      <c r="F42" s="15">
        <f t="shared" si="56"/>
        <v>1.0442222029820836</v>
      </c>
      <c r="G42" s="15">
        <f t="shared" si="56"/>
        <v>1.1125502650115602</v>
      </c>
      <c r="H42" s="15">
        <f t="shared" si="56"/>
        <v>1.1808783270410368</v>
      </c>
      <c r="I42" s="15">
        <f t="shared" si="56"/>
        <v>1.2492063890705134</v>
      </c>
      <c r="J42" s="15">
        <f t="shared" si="56"/>
        <v>1.31753445109999</v>
      </c>
      <c r="K42" s="15">
        <f t="shared" si="56"/>
        <v>1.3858625131294666</v>
      </c>
      <c r="L42" s="15">
        <f t="shared" si="56"/>
        <v>1.4541905751589432</v>
      </c>
      <c r="M42" s="38"/>
      <c r="N42" s="11">
        <v>10</v>
      </c>
      <c r="O42" s="16">
        <f t="shared" ref="O42:V42" si="57">O26</f>
        <v>0.51118264526088941</v>
      </c>
      <c r="P42" s="16">
        <f t="shared" si="57"/>
        <v>0.54697353489537703</v>
      </c>
      <c r="Q42" s="16">
        <f t="shared" si="57"/>
        <v>0.58276442452986488</v>
      </c>
      <c r="R42" s="16">
        <f t="shared" si="57"/>
        <v>0.61855531416435272</v>
      </c>
      <c r="S42" s="16">
        <f t="shared" si="57"/>
        <v>0.65434620379884034</v>
      </c>
      <c r="T42" s="16">
        <f t="shared" si="57"/>
        <v>0.69013709343332807</v>
      </c>
      <c r="U42" s="16">
        <f t="shared" si="57"/>
        <v>0.72592798306781581</v>
      </c>
      <c r="V42" s="16">
        <f t="shared" si="57"/>
        <v>0.76171887270230365</v>
      </c>
    </row>
  </sheetData>
  <mergeCells count="16">
    <mergeCell ref="A39:B39"/>
    <mergeCell ref="A40:B40"/>
    <mergeCell ref="A28:B28"/>
    <mergeCell ref="A12:B12"/>
    <mergeCell ref="A13:B13"/>
    <mergeCell ref="C32:C42"/>
    <mergeCell ref="M32:M42"/>
    <mergeCell ref="D1:V1"/>
    <mergeCell ref="N29:V29"/>
    <mergeCell ref="D29:L29"/>
    <mergeCell ref="A1:B1"/>
    <mergeCell ref="A15:B15"/>
    <mergeCell ref="A26:B26"/>
    <mergeCell ref="A27:B27"/>
    <mergeCell ref="O30:V30"/>
    <mergeCell ref="E30:L30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FD00-7827-478B-909D-2F1F2A1C78BF}">
  <dimension ref="A1:V42"/>
  <sheetViews>
    <sheetView topLeftCell="A13" zoomScale="80" zoomScaleNormal="80" workbookViewId="0">
      <selection activeCell="L48" sqref="L48"/>
    </sheetView>
  </sheetViews>
  <sheetFormatPr defaultRowHeight="13.8" x14ac:dyDescent="0.25"/>
  <cols>
    <col min="1" max="1" width="15.21875" style="13" customWidth="1"/>
    <col min="2" max="2" width="15.33203125" style="13" customWidth="1"/>
    <col min="3" max="16384" width="8.88671875" style="13"/>
  </cols>
  <sheetData>
    <row r="1" spans="1:22" x14ac:dyDescent="0.25">
      <c r="A1" s="40" t="s">
        <v>23</v>
      </c>
      <c r="B1" s="40"/>
      <c r="C1" s="17"/>
      <c r="D1" s="40" t="s">
        <v>32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5">
      <c r="A2" s="12" t="s">
        <v>13</v>
      </c>
      <c r="B2" s="18" t="s">
        <v>24</v>
      </c>
      <c r="C2" s="9"/>
      <c r="D2" s="9"/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O2" s="9">
        <v>3</v>
      </c>
      <c r="P2" s="9">
        <v>4</v>
      </c>
      <c r="Q2" s="9">
        <v>5</v>
      </c>
      <c r="R2" s="9">
        <v>6</v>
      </c>
      <c r="S2" s="9">
        <v>7</v>
      </c>
      <c r="T2" s="9">
        <v>8</v>
      </c>
      <c r="U2" s="9">
        <v>9</v>
      </c>
      <c r="V2" s="9">
        <v>10</v>
      </c>
    </row>
    <row r="3" spans="1:22" x14ac:dyDescent="0.25">
      <c r="A3" s="9">
        <v>8</v>
      </c>
      <c r="B3" s="9">
        <f>Data!$B$26+Data!$B$26*0.03*Data!B15</f>
        <v>84.526162020000001</v>
      </c>
      <c r="C3" s="9"/>
      <c r="D3" s="9"/>
      <c r="E3" s="9">
        <f>(Data!$J$26)+(Data!$J$26)*E2/100*$A$27</f>
        <v>94.600632269999991</v>
      </c>
      <c r="F3" s="9">
        <f>(Data!$J$26)+(Data!$J$26)*F2/100*$A$27</f>
        <v>101.22417635999999</v>
      </c>
      <c r="G3" s="9">
        <f>(Data!$J$26)+(Data!$J$26)*G2/100*$A$27</f>
        <v>107.84772045</v>
      </c>
      <c r="H3" s="9">
        <f>(Data!$J$26)+(Data!$J$26)*H2/100*$A$27</f>
        <v>114.47126453999999</v>
      </c>
      <c r="I3" s="9">
        <f>(Data!$J$26)+(Data!$J$26)*I2/100*$A$27</f>
        <v>121.09480862999999</v>
      </c>
      <c r="J3" s="9">
        <f>(Data!$J$26)+(Data!$J$26)*J2/100*$A$27</f>
        <v>127.71835271999998</v>
      </c>
      <c r="K3" s="9">
        <f>(Data!$J$26)+(Data!$J$26)*K2/100*$A$27</f>
        <v>134.34189680999998</v>
      </c>
      <c r="L3" s="9">
        <f>(Data!$J$26)+(Data!$J$26)*L2/100*$A$27</f>
        <v>140.96544089999998</v>
      </c>
      <c r="N3" s="9"/>
      <c r="O3" s="9">
        <f>(Data!$J$26)+(Data!$J$26)*O2/100*$A$27</f>
        <v>94.600632269999991</v>
      </c>
      <c r="P3" s="9">
        <f>(Data!$J$26)+(Data!$J$26)*P2/100*$A$27</f>
        <v>101.22417635999999</v>
      </c>
      <c r="Q3" s="9">
        <f>(Data!$J$26)+(Data!$J$26)*Q2/100*$A$27</f>
        <v>107.84772045</v>
      </c>
      <c r="R3" s="9">
        <f>(Data!$J$26)+(Data!$J$26)*R2/100*$A$27</f>
        <v>114.47126453999999</v>
      </c>
      <c r="S3" s="9">
        <f>(Data!$J$26)+(Data!$J$26)*S2/100*$A$27</f>
        <v>121.09480862999999</v>
      </c>
      <c r="T3" s="9">
        <f>(Data!$J$26)+(Data!$J$26)*T2/100*$A$27</f>
        <v>127.71835271999998</v>
      </c>
      <c r="U3" s="9">
        <f>(Data!$J$26)+(Data!$J$26)*U2/100*$A$27</f>
        <v>134.34189680999998</v>
      </c>
      <c r="V3" s="9">
        <f>(Data!$J$26)+(Data!$J$26)*V2/100*$A$27</f>
        <v>140.96544089999998</v>
      </c>
    </row>
    <row r="4" spans="1:22" x14ac:dyDescent="0.25">
      <c r="A4" s="9">
        <v>7</v>
      </c>
      <c r="B4" s="9">
        <f>Data!$B$26+Data!$B$26*0.03*Data!B16</f>
        <v>85.367092139999997</v>
      </c>
      <c r="C4" s="9"/>
      <c r="D4" s="9"/>
      <c r="E4" s="9">
        <f>E3</f>
        <v>94.600632269999991</v>
      </c>
      <c r="F4" s="22">
        <f t="shared" ref="F4:L4" si="0">F3</f>
        <v>101.22417635999999</v>
      </c>
      <c r="G4" s="22">
        <f t="shared" si="0"/>
        <v>107.84772045</v>
      </c>
      <c r="H4" s="22">
        <f t="shared" si="0"/>
        <v>114.47126453999999</v>
      </c>
      <c r="I4" s="22">
        <f t="shared" si="0"/>
        <v>121.09480862999999</v>
      </c>
      <c r="J4" s="22">
        <f t="shared" si="0"/>
        <v>127.71835271999998</v>
      </c>
      <c r="K4" s="22">
        <f t="shared" si="0"/>
        <v>134.34189680999998</v>
      </c>
      <c r="L4" s="22">
        <f t="shared" si="0"/>
        <v>140.96544089999998</v>
      </c>
      <c r="N4" s="9"/>
      <c r="O4" s="9">
        <f>O3</f>
        <v>94.600632269999991</v>
      </c>
      <c r="P4" s="22">
        <f t="shared" ref="P4:V4" si="1">P3</f>
        <v>101.22417635999999</v>
      </c>
      <c r="Q4" s="22">
        <f t="shared" si="1"/>
        <v>107.84772045</v>
      </c>
      <c r="R4" s="22">
        <f t="shared" si="1"/>
        <v>114.47126453999999</v>
      </c>
      <c r="S4" s="22">
        <f t="shared" si="1"/>
        <v>121.09480862999999</v>
      </c>
      <c r="T4" s="22">
        <f t="shared" si="1"/>
        <v>127.71835271999998</v>
      </c>
      <c r="U4" s="22">
        <f t="shared" si="1"/>
        <v>134.34189680999998</v>
      </c>
      <c r="V4" s="22">
        <f t="shared" si="1"/>
        <v>140.96544089999998</v>
      </c>
    </row>
    <row r="5" spans="1:22" x14ac:dyDescent="0.25">
      <c r="A5" s="9">
        <v>6</v>
      </c>
      <c r="B5" s="9">
        <f>Data!$B$26+Data!$B$26*0.03*Data!B17</f>
        <v>86.279375160000001</v>
      </c>
      <c r="C5" s="9"/>
      <c r="D5" s="9"/>
      <c r="E5" s="22">
        <f t="shared" ref="E5:E13" si="2">E4</f>
        <v>94.600632269999991</v>
      </c>
      <c r="F5" s="22">
        <f t="shared" ref="F5:F13" si="3">F4</f>
        <v>101.22417635999999</v>
      </c>
      <c r="G5" s="22">
        <f t="shared" ref="G5:G13" si="4">G4</f>
        <v>107.84772045</v>
      </c>
      <c r="H5" s="22">
        <f t="shared" ref="H5:H13" si="5">H4</f>
        <v>114.47126453999999</v>
      </c>
      <c r="I5" s="22">
        <f t="shared" ref="I5:I13" si="6">I4</f>
        <v>121.09480862999999</v>
      </c>
      <c r="J5" s="22">
        <f t="shared" ref="J5:J13" si="7">J4</f>
        <v>127.71835271999998</v>
      </c>
      <c r="K5" s="22">
        <f t="shared" ref="K5:K13" si="8">K4</f>
        <v>134.34189680999998</v>
      </c>
      <c r="L5" s="22">
        <f t="shared" ref="L5:L13" si="9">L4</f>
        <v>140.96544089999998</v>
      </c>
      <c r="N5" s="9"/>
      <c r="O5" s="22">
        <f t="shared" ref="O5:O13" si="10">O4</f>
        <v>94.600632269999991</v>
      </c>
      <c r="P5" s="22">
        <f t="shared" ref="P5:P13" si="11">P4</f>
        <v>101.22417635999999</v>
      </c>
      <c r="Q5" s="22">
        <f t="shared" ref="Q5:Q13" si="12">Q4</f>
        <v>107.84772045</v>
      </c>
      <c r="R5" s="22">
        <f t="shared" ref="R5:R13" si="13">R4</f>
        <v>114.47126453999999</v>
      </c>
      <c r="S5" s="22">
        <f t="shared" ref="S5:S13" si="14">S4</f>
        <v>121.09480862999999</v>
      </c>
      <c r="T5" s="22">
        <f t="shared" ref="T5:T13" si="15">T4</f>
        <v>127.71835271999998</v>
      </c>
      <c r="U5" s="22">
        <f t="shared" ref="U5:U13" si="16">U4</f>
        <v>134.34189680999998</v>
      </c>
      <c r="V5" s="22">
        <f t="shared" ref="V5:V13" si="17">V4</f>
        <v>140.96544089999998</v>
      </c>
    </row>
    <row r="6" spans="1:22" x14ac:dyDescent="0.25">
      <c r="A6" s="9">
        <v>5</v>
      </c>
      <c r="B6" s="9">
        <f>Data!$B$26+Data!$B$26*0.03*Data!B18</f>
        <v>87.271077059999996</v>
      </c>
      <c r="C6" s="9"/>
      <c r="D6" s="9"/>
      <c r="E6" s="22">
        <f t="shared" si="2"/>
        <v>94.600632269999991</v>
      </c>
      <c r="F6" s="22">
        <f t="shared" si="3"/>
        <v>101.22417635999999</v>
      </c>
      <c r="G6" s="22">
        <f t="shared" si="4"/>
        <v>107.84772045</v>
      </c>
      <c r="H6" s="22">
        <f t="shared" si="5"/>
        <v>114.47126453999999</v>
      </c>
      <c r="I6" s="22">
        <f t="shared" si="6"/>
        <v>121.09480862999999</v>
      </c>
      <c r="J6" s="22">
        <f t="shared" si="7"/>
        <v>127.71835271999998</v>
      </c>
      <c r="K6" s="22">
        <f t="shared" si="8"/>
        <v>134.34189680999998</v>
      </c>
      <c r="L6" s="22">
        <f t="shared" si="9"/>
        <v>140.96544089999998</v>
      </c>
      <c r="N6" s="9"/>
      <c r="O6" s="22">
        <f t="shared" si="10"/>
        <v>94.600632269999991</v>
      </c>
      <c r="P6" s="22">
        <f t="shared" si="11"/>
        <v>101.22417635999999</v>
      </c>
      <c r="Q6" s="22">
        <f t="shared" si="12"/>
        <v>107.84772045</v>
      </c>
      <c r="R6" s="22">
        <f t="shared" si="13"/>
        <v>114.47126453999999</v>
      </c>
      <c r="S6" s="22">
        <f t="shared" si="14"/>
        <v>121.09480862999999</v>
      </c>
      <c r="T6" s="22">
        <f t="shared" si="15"/>
        <v>127.71835271999998</v>
      </c>
      <c r="U6" s="22">
        <f t="shared" si="16"/>
        <v>134.34189680999998</v>
      </c>
      <c r="V6" s="22">
        <f t="shared" si="17"/>
        <v>140.96544089999998</v>
      </c>
    </row>
    <row r="7" spans="1:22" x14ac:dyDescent="0.25">
      <c r="A7" s="9">
        <v>4</v>
      </c>
      <c r="B7" s="9">
        <f>Data!$B$26+Data!$B$26*0.03*Data!B19</f>
        <v>88.350263819999995</v>
      </c>
      <c r="C7" s="9"/>
      <c r="D7" s="9"/>
      <c r="E7" s="22">
        <f t="shared" si="2"/>
        <v>94.600632269999991</v>
      </c>
      <c r="F7" s="22">
        <f t="shared" si="3"/>
        <v>101.22417635999999</v>
      </c>
      <c r="G7" s="22">
        <f t="shared" si="4"/>
        <v>107.84772045</v>
      </c>
      <c r="H7" s="22">
        <f t="shared" si="5"/>
        <v>114.47126453999999</v>
      </c>
      <c r="I7" s="22">
        <f t="shared" si="6"/>
        <v>121.09480862999999</v>
      </c>
      <c r="J7" s="22">
        <f t="shared" si="7"/>
        <v>127.71835271999998</v>
      </c>
      <c r="K7" s="22">
        <f t="shared" si="8"/>
        <v>134.34189680999998</v>
      </c>
      <c r="L7" s="22">
        <f t="shared" si="9"/>
        <v>140.96544089999998</v>
      </c>
      <c r="N7" s="9"/>
      <c r="O7" s="22">
        <f t="shared" si="10"/>
        <v>94.600632269999991</v>
      </c>
      <c r="P7" s="22">
        <f t="shared" si="11"/>
        <v>101.22417635999999</v>
      </c>
      <c r="Q7" s="22">
        <f t="shared" si="12"/>
        <v>107.84772045</v>
      </c>
      <c r="R7" s="22">
        <f t="shared" si="13"/>
        <v>114.47126453999999</v>
      </c>
      <c r="S7" s="22">
        <f t="shared" si="14"/>
        <v>121.09480862999999</v>
      </c>
      <c r="T7" s="22">
        <f t="shared" si="15"/>
        <v>127.71835271999998</v>
      </c>
      <c r="U7" s="22">
        <f t="shared" si="16"/>
        <v>134.34189680999998</v>
      </c>
      <c r="V7" s="22">
        <f t="shared" si="17"/>
        <v>140.96544089999998</v>
      </c>
    </row>
    <row r="8" spans="1:22" x14ac:dyDescent="0.25">
      <c r="A8" s="9">
        <v>3</v>
      </c>
      <c r="B8" s="9">
        <f>Data!$B$26+Data!$B$26*0.03*Data!B20</f>
        <v>89.526862800000004</v>
      </c>
      <c r="C8" s="9"/>
      <c r="D8" s="9"/>
      <c r="E8" s="22">
        <f t="shared" si="2"/>
        <v>94.600632269999991</v>
      </c>
      <c r="F8" s="22">
        <f t="shared" si="3"/>
        <v>101.22417635999999</v>
      </c>
      <c r="G8" s="22">
        <f t="shared" si="4"/>
        <v>107.84772045</v>
      </c>
      <c r="H8" s="22">
        <f t="shared" si="5"/>
        <v>114.47126453999999</v>
      </c>
      <c r="I8" s="22">
        <f t="shared" si="6"/>
        <v>121.09480862999999</v>
      </c>
      <c r="J8" s="22">
        <f t="shared" si="7"/>
        <v>127.71835271999998</v>
      </c>
      <c r="K8" s="22">
        <f t="shared" si="8"/>
        <v>134.34189680999998</v>
      </c>
      <c r="L8" s="22">
        <f t="shared" si="9"/>
        <v>140.96544089999998</v>
      </c>
      <c r="N8" s="9"/>
      <c r="O8" s="22">
        <f t="shared" si="10"/>
        <v>94.600632269999991</v>
      </c>
      <c r="P8" s="22">
        <f t="shared" si="11"/>
        <v>101.22417635999999</v>
      </c>
      <c r="Q8" s="22">
        <f t="shared" si="12"/>
        <v>107.84772045</v>
      </c>
      <c r="R8" s="22">
        <f t="shared" si="13"/>
        <v>114.47126453999999</v>
      </c>
      <c r="S8" s="22">
        <f t="shared" si="14"/>
        <v>121.09480862999999</v>
      </c>
      <c r="T8" s="22">
        <f t="shared" si="15"/>
        <v>127.71835271999998</v>
      </c>
      <c r="U8" s="22">
        <f t="shared" si="16"/>
        <v>134.34189680999998</v>
      </c>
      <c r="V8" s="22">
        <f t="shared" si="17"/>
        <v>140.96544089999998</v>
      </c>
    </row>
    <row r="9" spans="1:22" x14ac:dyDescent="0.25">
      <c r="A9" s="9">
        <v>2</v>
      </c>
      <c r="B9" s="9">
        <f>Data!$B$26+Data!$B$26*0.03*Data!B21</f>
        <v>90.811835459999998</v>
      </c>
      <c r="C9" s="9"/>
      <c r="D9" s="9"/>
      <c r="E9" s="22">
        <f t="shared" si="2"/>
        <v>94.600632269999991</v>
      </c>
      <c r="F9" s="22">
        <f t="shared" si="3"/>
        <v>101.22417635999999</v>
      </c>
      <c r="G9" s="22">
        <f t="shared" si="4"/>
        <v>107.84772045</v>
      </c>
      <c r="H9" s="22">
        <f t="shared" si="5"/>
        <v>114.47126453999999</v>
      </c>
      <c r="I9" s="22">
        <f t="shared" si="6"/>
        <v>121.09480862999999</v>
      </c>
      <c r="J9" s="22">
        <f t="shared" si="7"/>
        <v>127.71835271999998</v>
      </c>
      <c r="K9" s="22">
        <f t="shared" si="8"/>
        <v>134.34189680999998</v>
      </c>
      <c r="L9" s="22">
        <f t="shared" si="9"/>
        <v>140.96544089999998</v>
      </c>
      <c r="N9" s="9"/>
      <c r="O9" s="22">
        <f t="shared" si="10"/>
        <v>94.600632269999991</v>
      </c>
      <c r="P9" s="22">
        <f t="shared" si="11"/>
        <v>101.22417635999999</v>
      </c>
      <c r="Q9" s="22">
        <f t="shared" si="12"/>
        <v>107.84772045</v>
      </c>
      <c r="R9" s="22">
        <f t="shared" si="13"/>
        <v>114.47126453999999</v>
      </c>
      <c r="S9" s="22">
        <f t="shared" si="14"/>
        <v>121.09480862999999</v>
      </c>
      <c r="T9" s="22">
        <f t="shared" si="15"/>
        <v>127.71835271999998</v>
      </c>
      <c r="U9" s="22">
        <f t="shared" si="16"/>
        <v>134.34189680999998</v>
      </c>
      <c r="V9" s="22">
        <f t="shared" si="17"/>
        <v>140.96544089999998</v>
      </c>
    </row>
    <row r="10" spans="1:22" x14ac:dyDescent="0.25">
      <c r="A10" s="9">
        <v>1</v>
      </c>
      <c r="B10" s="9">
        <f>Data!$B$26+Data!$B$26*0.03*Data!B22</f>
        <v>92.217797820000001</v>
      </c>
      <c r="C10" s="9"/>
      <c r="D10" s="9"/>
      <c r="E10" s="22">
        <f t="shared" si="2"/>
        <v>94.600632269999991</v>
      </c>
      <c r="F10" s="22">
        <f t="shared" si="3"/>
        <v>101.22417635999999</v>
      </c>
      <c r="G10" s="22">
        <f t="shared" si="4"/>
        <v>107.84772045</v>
      </c>
      <c r="H10" s="22">
        <f t="shared" si="5"/>
        <v>114.47126453999999</v>
      </c>
      <c r="I10" s="22">
        <f t="shared" si="6"/>
        <v>121.09480862999999</v>
      </c>
      <c r="J10" s="22">
        <f t="shared" si="7"/>
        <v>127.71835271999998</v>
      </c>
      <c r="K10" s="22">
        <f t="shared" si="8"/>
        <v>134.34189680999998</v>
      </c>
      <c r="L10" s="22">
        <f t="shared" si="9"/>
        <v>140.96544089999998</v>
      </c>
      <c r="N10" s="9"/>
      <c r="O10" s="22">
        <f t="shared" si="10"/>
        <v>94.600632269999991</v>
      </c>
      <c r="P10" s="22">
        <f t="shared" si="11"/>
        <v>101.22417635999999</v>
      </c>
      <c r="Q10" s="22">
        <f t="shared" si="12"/>
        <v>107.84772045</v>
      </c>
      <c r="R10" s="22">
        <f t="shared" si="13"/>
        <v>114.47126453999999</v>
      </c>
      <c r="S10" s="22">
        <f t="shared" si="14"/>
        <v>121.09480862999999</v>
      </c>
      <c r="T10" s="22">
        <f t="shared" si="15"/>
        <v>127.71835271999998</v>
      </c>
      <c r="U10" s="22">
        <f t="shared" si="16"/>
        <v>134.34189680999998</v>
      </c>
      <c r="V10" s="22">
        <f t="shared" si="17"/>
        <v>140.96544089999998</v>
      </c>
    </row>
    <row r="11" spans="1:22" x14ac:dyDescent="0.25">
      <c r="A11" s="9">
        <v>0</v>
      </c>
      <c r="B11" s="9">
        <f>Data!$B$26+Data!$B$26*0.03*Data!B23</f>
        <v>93.758399999999995</v>
      </c>
      <c r="C11" s="9"/>
      <c r="D11" s="9"/>
      <c r="E11" s="22">
        <f t="shared" si="2"/>
        <v>94.600632269999991</v>
      </c>
      <c r="F11" s="22">
        <f t="shared" si="3"/>
        <v>101.22417635999999</v>
      </c>
      <c r="G11" s="22">
        <f t="shared" si="4"/>
        <v>107.84772045</v>
      </c>
      <c r="H11" s="22">
        <f t="shared" si="5"/>
        <v>114.47126453999999</v>
      </c>
      <c r="I11" s="22">
        <f t="shared" si="6"/>
        <v>121.09480862999999</v>
      </c>
      <c r="J11" s="22">
        <f t="shared" si="7"/>
        <v>127.71835271999998</v>
      </c>
      <c r="K11" s="22">
        <f t="shared" si="8"/>
        <v>134.34189680999998</v>
      </c>
      <c r="L11" s="22">
        <f t="shared" si="9"/>
        <v>140.96544089999998</v>
      </c>
      <c r="N11" s="9"/>
      <c r="O11" s="22">
        <f t="shared" si="10"/>
        <v>94.600632269999991</v>
      </c>
      <c r="P11" s="22">
        <f t="shared" si="11"/>
        <v>101.22417635999999</v>
      </c>
      <c r="Q11" s="22">
        <f t="shared" si="12"/>
        <v>107.84772045</v>
      </c>
      <c r="R11" s="22">
        <f t="shared" si="13"/>
        <v>114.47126453999999</v>
      </c>
      <c r="S11" s="22">
        <f t="shared" si="14"/>
        <v>121.09480862999999</v>
      </c>
      <c r="T11" s="22">
        <f t="shared" si="15"/>
        <v>127.71835271999998</v>
      </c>
      <c r="U11" s="22">
        <f t="shared" si="16"/>
        <v>134.34189680999998</v>
      </c>
      <c r="V11" s="22">
        <f t="shared" si="17"/>
        <v>140.96544089999998</v>
      </c>
    </row>
    <row r="12" spans="1:22" x14ac:dyDescent="0.25">
      <c r="A12" s="39" t="s">
        <v>25</v>
      </c>
      <c r="B12" s="39"/>
      <c r="C12" s="9"/>
      <c r="D12" s="9"/>
      <c r="E12" s="22">
        <f t="shared" si="2"/>
        <v>94.600632269999991</v>
      </c>
      <c r="F12" s="22">
        <f t="shared" si="3"/>
        <v>101.22417635999999</v>
      </c>
      <c r="G12" s="22">
        <f t="shared" si="4"/>
        <v>107.84772045</v>
      </c>
      <c r="H12" s="22">
        <f t="shared" si="5"/>
        <v>114.47126453999999</v>
      </c>
      <c r="I12" s="22">
        <f t="shared" si="6"/>
        <v>121.09480862999999</v>
      </c>
      <c r="J12" s="22">
        <f t="shared" si="7"/>
        <v>127.71835271999998</v>
      </c>
      <c r="K12" s="22">
        <f t="shared" si="8"/>
        <v>134.34189680999998</v>
      </c>
      <c r="L12" s="22">
        <f t="shared" si="9"/>
        <v>140.96544089999998</v>
      </c>
      <c r="N12" s="9"/>
      <c r="O12" s="22">
        <f t="shared" si="10"/>
        <v>94.600632269999991</v>
      </c>
      <c r="P12" s="22">
        <f t="shared" si="11"/>
        <v>101.22417635999999</v>
      </c>
      <c r="Q12" s="22">
        <f t="shared" si="12"/>
        <v>107.84772045</v>
      </c>
      <c r="R12" s="22">
        <f t="shared" si="13"/>
        <v>114.47126453999999</v>
      </c>
      <c r="S12" s="22">
        <f t="shared" si="14"/>
        <v>121.09480862999999</v>
      </c>
      <c r="T12" s="22">
        <f t="shared" si="15"/>
        <v>127.71835271999998</v>
      </c>
      <c r="U12" s="22">
        <f t="shared" si="16"/>
        <v>134.34189680999998</v>
      </c>
      <c r="V12" s="22">
        <f t="shared" si="17"/>
        <v>140.96544089999998</v>
      </c>
    </row>
    <row r="13" spans="1:22" x14ac:dyDescent="0.25">
      <c r="A13" s="40">
        <v>87.271077059999996</v>
      </c>
      <c r="B13" s="40"/>
      <c r="C13" s="9"/>
      <c r="D13" s="9"/>
      <c r="E13" s="22">
        <f t="shared" si="2"/>
        <v>94.600632269999991</v>
      </c>
      <c r="F13" s="22">
        <f t="shared" si="3"/>
        <v>101.22417635999999</v>
      </c>
      <c r="G13" s="22">
        <f t="shared" si="4"/>
        <v>107.84772045</v>
      </c>
      <c r="H13" s="22">
        <f t="shared" si="5"/>
        <v>114.47126453999999</v>
      </c>
      <c r="I13" s="22">
        <f t="shared" si="6"/>
        <v>121.09480862999999</v>
      </c>
      <c r="J13" s="22">
        <f t="shared" si="7"/>
        <v>127.71835271999998</v>
      </c>
      <c r="K13" s="22">
        <f t="shared" si="8"/>
        <v>134.34189680999998</v>
      </c>
      <c r="L13" s="22">
        <f t="shared" si="9"/>
        <v>140.96544089999998</v>
      </c>
      <c r="N13" s="9"/>
      <c r="O13" s="22">
        <f t="shared" si="10"/>
        <v>94.600632269999991</v>
      </c>
      <c r="P13" s="22">
        <f t="shared" si="11"/>
        <v>101.22417635999999</v>
      </c>
      <c r="Q13" s="22">
        <f t="shared" si="12"/>
        <v>107.84772045</v>
      </c>
      <c r="R13" s="22">
        <f t="shared" si="13"/>
        <v>114.47126453999999</v>
      </c>
      <c r="S13" s="22">
        <f t="shared" si="14"/>
        <v>121.09480862999999</v>
      </c>
      <c r="T13" s="22">
        <f t="shared" si="15"/>
        <v>127.71835271999998</v>
      </c>
      <c r="U13" s="22">
        <f t="shared" si="16"/>
        <v>134.34189680999998</v>
      </c>
      <c r="V13" s="22">
        <f t="shared" si="17"/>
        <v>140.96544089999998</v>
      </c>
    </row>
    <row r="14" spans="1:22" x14ac:dyDescent="0.25">
      <c r="A14" s="19"/>
      <c r="B14" s="19"/>
    </row>
    <row r="15" spans="1:22" x14ac:dyDescent="0.25">
      <c r="A15" s="40" t="s">
        <v>17</v>
      </c>
      <c r="B15" s="40"/>
      <c r="C15" s="9"/>
      <c r="D15" s="9"/>
      <c r="E15" s="9">
        <v>3</v>
      </c>
      <c r="F15" s="9">
        <v>4</v>
      </c>
      <c r="G15" s="9">
        <v>5</v>
      </c>
      <c r="H15" s="9">
        <v>6</v>
      </c>
      <c r="I15" s="9">
        <v>7</v>
      </c>
      <c r="J15" s="9">
        <v>8</v>
      </c>
      <c r="K15" s="9">
        <v>9</v>
      </c>
      <c r="L15" s="9">
        <v>10</v>
      </c>
      <c r="O15" s="9">
        <v>3</v>
      </c>
      <c r="P15" s="9">
        <v>4</v>
      </c>
      <c r="Q15" s="9">
        <v>5</v>
      </c>
      <c r="R15" s="9">
        <v>6</v>
      </c>
      <c r="S15" s="9">
        <v>7</v>
      </c>
      <c r="T15" s="9">
        <v>8</v>
      </c>
      <c r="U15" s="9">
        <v>9</v>
      </c>
      <c r="V15" s="9">
        <v>10</v>
      </c>
    </row>
    <row r="16" spans="1:22" x14ac:dyDescent="0.25">
      <c r="A16" s="12" t="s">
        <v>13</v>
      </c>
      <c r="B16" s="18" t="s">
        <v>24</v>
      </c>
      <c r="D16" s="9">
        <v>0</v>
      </c>
      <c r="E16" s="13">
        <f t="shared" ref="E16:L16" si="18">E3/(1+$D$16/100)/$A$13</f>
        <v>1.0839860748476935</v>
      </c>
      <c r="F16" s="13">
        <f t="shared" si="18"/>
        <v>1.1598822859766822</v>
      </c>
      <c r="G16" s="13">
        <f t="shared" si="18"/>
        <v>1.2357784971056711</v>
      </c>
      <c r="H16" s="13">
        <f t="shared" si="18"/>
        <v>1.3116747082346596</v>
      </c>
      <c r="I16" s="13">
        <f t="shared" si="18"/>
        <v>1.3875709193636483</v>
      </c>
      <c r="J16" s="13">
        <f t="shared" si="18"/>
        <v>1.463467130492637</v>
      </c>
      <c r="K16" s="13">
        <f t="shared" si="18"/>
        <v>1.5393633416216255</v>
      </c>
      <c r="L16" s="13">
        <f t="shared" si="18"/>
        <v>1.6152595527506142</v>
      </c>
      <c r="N16" s="9">
        <v>0</v>
      </c>
      <c r="O16" s="13">
        <f>O3/(2+$D$16/100)/$A$13</f>
        <v>0.54199303742384675</v>
      </c>
      <c r="P16" s="13">
        <f t="shared" ref="P16:U16" si="19">P3/(2+$D$16/100)/$A$13</f>
        <v>0.5799411429883411</v>
      </c>
      <c r="Q16" s="13">
        <f t="shared" si="19"/>
        <v>0.61788924855283556</v>
      </c>
      <c r="R16" s="13">
        <f t="shared" si="19"/>
        <v>0.6558373541173298</v>
      </c>
      <c r="S16" s="13">
        <f t="shared" si="19"/>
        <v>0.69378545968182415</v>
      </c>
      <c r="T16" s="13">
        <f t="shared" si="19"/>
        <v>0.7317335652463185</v>
      </c>
      <c r="U16" s="13">
        <f t="shared" si="19"/>
        <v>0.76968167081081273</v>
      </c>
      <c r="V16" s="13">
        <f>V3/(2+$D$16/100)/$A$13</f>
        <v>0.80762977637530708</v>
      </c>
    </row>
    <row r="17" spans="1:22" x14ac:dyDescent="0.25">
      <c r="A17" s="9">
        <v>8</v>
      </c>
      <c r="B17" s="19">
        <v>7.5361000000000002</v>
      </c>
      <c r="D17" s="9">
        <v>1</v>
      </c>
      <c r="E17" s="13">
        <f t="shared" ref="E17:E26" si="20">E4/(1+D17/100)/$A$13</f>
        <v>1.0732535394531619</v>
      </c>
      <c r="F17" s="13">
        <f t="shared" ref="F17:F26" si="21">F4/(1+D17/100)/$A$13</f>
        <v>1.1483983029472102</v>
      </c>
      <c r="G17" s="13">
        <f t="shared" ref="G17:G26" si="22">G4/(1+D17/100)/$A$13</f>
        <v>1.2235430664412583</v>
      </c>
      <c r="H17" s="13">
        <f t="shared" ref="H17:H26" si="23">H4/(1+D17/100)/$A$13</f>
        <v>1.2986878299353066</v>
      </c>
      <c r="I17" s="13">
        <f t="shared" ref="I17:I26" si="24">I4/(1+D17/100)/$A$13</f>
        <v>1.3738325934293547</v>
      </c>
      <c r="J17" s="13">
        <f t="shared" ref="J17:J26" si="25">J4/(1+D17/100)/$A$13</f>
        <v>1.4489773569234028</v>
      </c>
      <c r="K17" s="13">
        <f t="shared" ref="K17:K26" si="26">K4/(1+D17/100)/$A$13</f>
        <v>1.5241221204174511</v>
      </c>
      <c r="L17" s="13">
        <f t="shared" ref="L17:L26" si="27">L4/(1+D17/100)/$A$13</f>
        <v>1.5992668839114992</v>
      </c>
      <c r="N17" s="9">
        <v>1</v>
      </c>
      <c r="O17" s="13">
        <f>O4/(2+N17/100)/$A$13</f>
        <v>0.5392965546505939</v>
      </c>
      <c r="P17" s="13">
        <f>P4/(2+N17/100)/$A$13</f>
        <v>0.57705586366999118</v>
      </c>
      <c r="Q17" s="13">
        <f>Q4/(2+N17/100)/$A$13</f>
        <v>0.61481517268938857</v>
      </c>
      <c r="R17" s="13">
        <f>R4/(2+N17/100)/$A$13</f>
        <v>0.65257448170878596</v>
      </c>
      <c r="S17" s="13">
        <f>S4/(2+N17/100)/$A$13</f>
        <v>0.69033379072818324</v>
      </c>
      <c r="T17" s="13">
        <f>T4/(2+N17/100)/$A$13</f>
        <v>0.72809309974758063</v>
      </c>
      <c r="U17" s="13">
        <f>U4/(2+N17/100)/$A$13</f>
        <v>0.76585240876697791</v>
      </c>
      <c r="V17" s="13">
        <f>V4/(2+N17/100)/$A$13</f>
        <v>0.8036117177863753</v>
      </c>
    </row>
    <row r="18" spans="1:22" x14ac:dyDescent="0.25">
      <c r="A18" s="9">
        <v>7</v>
      </c>
      <c r="B18" s="19">
        <v>7.9427000000000003</v>
      </c>
      <c r="D18" s="9">
        <v>2</v>
      </c>
      <c r="E18" s="13">
        <f t="shared" si="20"/>
        <v>1.0627314459291115</v>
      </c>
      <c r="F18" s="13">
        <f t="shared" si="21"/>
        <v>1.137139496055571</v>
      </c>
      <c r="G18" s="13">
        <f t="shared" si="22"/>
        <v>1.2115475461820304</v>
      </c>
      <c r="H18" s="13">
        <f t="shared" si="23"/>
        <v>1.2859555963084899</v>
      </c>
      <c r="I18" s="13">
        <f t="shared" si="24"/>
        <v>1.3603636464349493</v>
      </c>
      <c r="J18" s="13">
        <f t="shared" si="25"/>
        <v>1.4347716965614088</v>
      </c>
      <c r="K18" s="13">
        <f t="shared" si="26"/>
        <v>1.5091797466878683</v>
      </c>
      <c r="L18" s="13">
        <f t="shared" si="27"/>
        <v>1.5835877968143275</v>
      </c>
      <c r="N18" s="9">
        <v>2</v>
      </c>
      <c r="O18" s="13">
        <f t="shared" ref="O18:O26" si="28">O5/(2+N18/100)/$A$13</f>
        <v>0.53662676972658097</v>
      </c>
      <c r="P18" s="13">
        <f t="shared" ref="P18:P26" si="29">P5/(2+N18/100)/$A$13</f>
        <v>0.57419915147360512</v>
      </c>
      <c r="Q18" s="13">
        <f t="shared" ref="Q18:Q26" si="30">Q5/(2+N18/100)/$A$13</f>
        <v>0.61177153322062916</v>
      </c>
      <c r="R18" s="13">
        <f t="shared" ref="R18:R26" si="31">R5/(2+N18/100)/$A$13</f>
        <v>0.64934391496765331</v>
      </c>
      <c r="S18" s="13">
        <f t="shared" ref="S18:S26" si="32">S5/(2+N18/100)/$A$13</f>
        <v>0.68691629671467735</v>
      </c>
      <c r="T18" s="13">
        <f t="shared" ref="T18:T26" si="33">T5/(2+N18/100)/$A$13</f>
        <v>0.7244886784617014</v>
      </c>
      <c r="U18" s="13">
        <f t="shared" ref="U18:U26" si="34">U5/(2+N18/100)/$A$13</f>
        <v>0.76206106020872555</v>
      </c>
      <c r="V18" s="13">
        <f t="shared" ref="V18:V26" si="35">V5/(2+N18/100)/$A$13</f>
        <v>0.79963344195574959</v>
      </c>
    </row>
    <row r="19" spans="1:22" x14ac:dyDescent="0.25">
      <c r="A19" s="9">
        <v>6</v>
      </c>
      <c r="B19" s="19">
        <v>8.3838000000000008</v>
      </c>
      <c r="D19" s="9">
        <v>3</v>
      </c>
      <c r="E19" s="13">
        <f t="shared" si="20"/>
        <v>1.0524136649006732</v>
      </c>
      <c r="F19" s="13">
        <f t="shared" si="21"/>
        <v>1.1260993067734779</v>
      </c>
      <c r="G19" s="13">
        <f t="shared" si="22"/>
        <v>1.1997849486462826</v>
      </c>
      <c r="H19" s="13">
        <f t="shared" si="23"/>
        <v>1.2734705905190871</v>
      </c>
      <c r="I19" s="13">
        <f t="shared" si="24"/>
        <v>1.3471562323918913</v>
      </c>
      <c r="J19" s="13">
        <f t="shared" si="25"/>
        <v>1.420841874264696</v>
      </c>
      <c r="K19" s="13">
        <f t="shared" si="26"/>
        <v>1.4945275161375005</v>
      </c>
      <c r="L19" s="13">
        <f t="shared" si="27"/>
        <v>1.5682131580103049</v>
      </c>
      <c r="N19" s="9">
        <v>3</v>
      </c>
      <c r="O19" s="13">
        <f t="shared" si="28"/>
        <v>0.53398328810231221</v>
      </c>
      <c r="P19" s="13">
        <f t="shared" si="29"/>
        <v>0.57137058422496667</v>
      </c>
      <c r="Q19" s="13">
        <f t="shared" si="30"/>
        <v>0.60875788034762124</v>
      </c>
      <c r="R19" s="13">
        <f t="shared" si="31"/>
        <v>0.64614517647027581</v>
      </c>
      <c r="S19" s="13">
        <f t="shared" si="32"/>
        <v>0.68353247259293026</v>
      </c>
      <c r="T19" s="13">
        <f t="shared" si="33"/>
        <v>0.72091976871558472</v>
      </c>
      <c r="U19" s="13">
        <f t="shared" si="34"/>
        <v>0.75830706483823918</v>
      </c>
      <c r="V19" s="13">
        <f t="shared" si="35"/>
        <v>0.79569436096089385</v>
      </c>
    </row>
    <row r="20" spans="1:22" x14ac:dyDescent="0.25">
      <c r="A20" s="9">
        <v>5</v>
      </c>
      <c r="B20" s="19">
        <v>8.8633000000000006</v>
      </c>
      <c r="D20" s="9">
        <v>4</v>
      </c>
      <c r="E20" s="13">
        <f t="shared" si="20"/>
        <v>1.0422943027381668</v>
      </c>
      <c r="F20" s="13">
        <f t="shared" si="21"/>
        <v>1.1152714288237329</v>
      </c>
      <c r="G20" s="13">
        <f t="shared" si="22"/>
        <v>1.1882485549092989</v>
      </c>
      <c r="H20" s="13">
        <f t="shared" si="23"/>
        <v>1.261225680994865</v>
      </c>
      <c r="I20" s="13">
        <f t="shared" si="24"/>
        <v>1.334202807080431</v>
      </c>
      <c r="J20" s="13">
        <f t="shared" si="25"/>
        <v>1.4071799331659971</v>
      </c>
      <c r="K20" s="13">
        <f t="shared" si="26"/>
        <v>1.4801570592515629</v>
      </c>
      <c r="L20" s="13">
        <f t="shared" si="27"/>
        <v>1.5531341853371288</v>
      </c>
      <c r="N20" s="9">
        <v>4</v>
      </c>
      <c r="O20" s="13">
        <f t="shared" si="28"/>
        <v>0.53136572296455575</v>
      </c>
      <c r="P20" s="13">
        <f t="shared" si="29"/>
        <v>0.56856974802778548</v>
      </c>
      <c r="Q20" s="13">
        <f t="shared" si="30"/>
        <v>0.60577377309101521</v>
      </c>
      <c r="R20" s="13">
        <f t="shared" si="31"/>
        <v>0.64297779815424494</v>
      </c>
      <c r="S20" s="13">
        <f t="shared" si="32"/>
        <v>0.68018182321747467</v>
      </c>
      <c r="T20" s="13">
        <f t="shared" si="33"/>
        <v>0.7173858482807044</v>
      </c>
      <c r="U20" s="13">
        <f t="shared" si="34"/>
        <v>0.75458987334393413</v>
      </c>
      <c r="V20" s="13">
        <f t="shared" si="35"/>
        <v>0.79179389840716374</v>
      </c>
    </row>
    <row r="21" spans="1:22" x14ac:dyDescent="0.25">
      <c r="A21" s="9">
        <v>4</v>
      </c>
      <c r="B21" s="19">
        <v>9.3850999999999996</v>
      </c>
      <c r="D21" s="9">
        <v>5</v>
      </c>
      <c r="E21" s="13">
        <f t="shared" si="20"/>
        <v>1.0323676903311367</v>
      </c>
      <c r="F21" s="13">
        <f t="shared" si="21"/>
        <v>1.1046497961682686</v>
      </c>
      <c r="G21" s="13">
        <f t="shared" si="22"/>
        <v>1.176931902005401</v>
      </c>
      <c r="H21" s="13">
        <f t="shared" si="23"/>
        <v>1.2492140078425329</v>
      </c>
      <c r="I21" s="13">
        <f t="shared" si="24"/>
        <v>1.321496113679665</v>
      </c>
      <c r="J21" s="13">
        <f t="shared" si="25"/>
        <v>1.3937782195167969</v>
      </c>
      <c r="K21" s="13">
        <f t="shared" si="26"/>
        <v>1.4660603253539291</v>
      </c>
      <c r="L21" s="13">
        <f t="shared" si="27"/>
        <v>1.538342431191061</v>
      </c>
      <c r="N21" s="9">
        <v>5</v>
      </c>
      <c r="O21" s="13">
        <f t="shared" si="28"/>
        <v>0.52877369504765548</v>
      </c>
      <c r="P21" s="13">
        <f t="shared" si="29"/>
        <v>0.56579623706179627</v>
      </c>
      <c r="Q21" s="13">
        <f t="shared" si="30"/>
        <v>0.60281877907593717</v>
      </c>
      <c r="R21" s="13">
        <f t="shared" si="31"/>
        <v>0.63984132109007785</v>
      </c>
      <c r="S21" s="13">
        <f t="shared" si="32"/>
        <v>0.67686386310421875</v>
      </c>
      <c r="T21" s="13">
        <f t="shared" si="33"/>
        <v>0.71388640511835944</v>
      </c>
      <c r="U21" s="13">
        <f t="shared" si="34"/>
        <v>0.75090894713250023</v>
      </c>
      <c r="V21" s="13">
        <f t="shared" si="35"/>
        <v>0.78793148914664113</v>
      </c>
    </row>
    <row r="22" spans="1:22" x14ac:dyDescent="0.25">
      <c r="A22" s="9">
        <v>3</v>
      </c>
      <c r="B22" s="19">
        <v>9.9540000000000006</v>
      </c>
      <c r="D22" s="9">
        <v>6</v>
      </c>
      <c r="E22" s="13">
        <f t="shared" si="20"/>
        <v>1.022628372497824</v>
      </c>
      <c r="F22" s="13">
        <f t="shared" si="21"/>
        <v>1.0942285716761153</v>
      </c>
      <c r="G22" s="13">
        <f t="shared" si="22"/>
        <v>1.1658287708544064</v>
      </c>
      <c r="H22" s="13">
        <f t="shared" si="23"/>
        <v>1.2374289700326977</v>
      </c>
      <c r="I22" s="13">
        <f t="shared" si="24"/>
        <v>1.309029169210989</v>
      </c>
      <c r="J22" s="13">
        <f t="shared" si="25"/>
        <v>1.3806293683892799</v>
      </c>
      <c r="K22" s="13">
        <f t="shared" si="26"/>
        <v>1.4522295675675712</v>
      </c>
      <c r="L22" s="13">
        <f t="shared" si="27"/>
        <v>1.5238297667458625</v>
      </c>
      <c r="N22" s="9">
        <v>6</v>
      </c>
      <c r="O22" s="13">
        <f t="shared" si="28"/>
        <v>0.52620683245033661</v>
      </c>
      <c r="P22" s="13">
        <f t="shared" si="29"/>
        <v>0.56304965338673896</v>
      </c>
      <c r="Q22" s="13">
        <f t="shared" si="30"/>
        <v>0.5998924743231413</v>
      </c>
      <c r="R22" s="13">
        <f t="shared" si="31"/>
        <v>0.63673529525954353</v>
      </c>
      <c r="S22" s="13">
        <f t="shared" si="32"/>
        <v>0.67357811619594565</v>
      </c>
      <c r="T22" s="13">
        <f t="shared" si="33"/>
        <v>0.710420937132348</v>
      </c>
      <c r="U22" s="13">
        <f t="shared" si="34"/>
        <v>0.74726375806875023</v>
      </c>
      <c r="V22" s="13">
        <f t="shared" si="35"/>
        <v>0.78410657900515246</v>
      </c>
    </row>
    <row r="23" spans="1:22" x14ac:dyDescent="0.25">
      <c r="A23" s="9">
        <v>2</v>
      </c>
      <c r="B23" s="19">
        <v>10.5753</v>
      </c>
      <c r="D23" s="9">
        <v>7</v>
      </c>
      <c r="E23" s="13">
        <f t="shared" si="20"/>
        <v>1.0130710979884987</v>
      </c>
      <c r="F23" s="13">
        <f t="shared" si="21"/>
        <v>1.0840021364268058</v>
      </c>
      <c r="G23" s="13">
        <f t="shared" si="22"/>
        <v>1.154933174865113</v>
      </c>
      <c r="H23" s="13">
        <f t="shared" si="23"/>
        <v>1.2258642133034201</v>
      </c>
      <c r="I23" s="13">
        <f t="shared" si="24"/>
        <v>1.2967952517417274</v>
      </c>
      <c r="J23" s="13">
        <f t="shared" si="25"/>
        <v>1.3677262901800344</v>
      </c>
      <c r="K23" s="13">
        <f t="shared" si="26"/>
        <v>1.4386573286183415</v>
      </c>
      <c r="L23" s="13">
        <f t="shared" si="27"/>
        <v>1.5095883670566488</v>
      </c>
      <c r="N23" s="9">
        <v>7</v>
      </c>
      <c r="O23" s="13">
        <f t="shared" si="28"/>
        <v>0.523664770457823</v>
      </c>
      <c r="P23" s="13">
        <f t="shared" si="29"/>
        <v>0.56032960675202048</v>
      </c>
      <c r="Q23" s="13">
        <f t="shared" si="30"/>
        <v>0.59699444304621796</v>
      </c>
      <c r="R23" s="13">
        <f t="shared" si="31"/>
        <v>0.63365927934041533</v>
      </c>
      <c r="S23" s="13">
        <f t="shared" si="32"/>
        <v>0.67032411563461269</v>
      </c>
      <c r="T23" s="13">
        <f t="shared" si="33"/>
        <v>0.70698895192881017</v>
      </c>
      <c r="U23" s="13">
        <f t="shared" si="34"/>
        <v>0.74365378822300754</v>
      </c>
      <c r="V23" s="13">
        <f t="shared" si="35"/>
        <v>0.78031862451720502</v>
      </c>
    </row>
    <row r="24" spans="1:22" x14ac:dyDescent="0.25">
      <c r="A24" s="9">
        <v>1</v>
      </c>
      <c r="B24" s="19">
        <v>11.255100000000001</v>
      </c>
      <c r="D24" s="9">
        <v>8</v>
      </c>
      <c r="E24" s="13">
        <f t="shared" si="20"/>
        <v>1.0036908100441606</v>
      </c>
      <c r="F24" s="13">
        <f t="shared" si="21"/>
        <v>1.0739650796080389</v>
      </c>
      <c r="G24" s="13">
        <f t="shared" si="22"/>
        <v>1.1442393491719176</v>
      </c>
      <c r="H24" s="13">
        <f t="shared" si="23"/>
        <v>1.2145136187357959</v>
      </c>
      <c r="I24" s="13">
        <f t="shared" si="24"/>
        <v>1.2847878882996742</v>
      </c>
      <c r="J24" s="13">
        <f t="shared" si="25"/>
        <v>1.3550621578635524</v>
      </c>
      <c r="K24" s="13">
        <f t="shared" si="26"/>
        <v>1.4253364274274309</v>
      </c>
      <c r="L24" s="13">
        <f t="shared" si="27"/>
        <v>1.4956106969913094</v>
      </c>
      <c r="N24" s="9">
        <v>8</v>
      </c>
      <c r="O24" s="13">
        <f t="shared" si="28"/>
        <v>0.52114715136908341</v>
      </c>
      <c r="P24" s="13">
        <f t="shared" si="29"/>
        <v>0.55763571441186643</v>
      </c>
      <c r="Q24" s="13">
        <f t="shared" si="30"/>
        <v>0.59412427745464946</v>
      </c>
      <c r="R24" s="13">
        <f t="shared" si="31"/>
        <v>0.63061284049743249</v>
      </c>
      <c r="S24" s="13">
        <f t="shared" si="32"/>
        <v>0.66710140354021552</v>
      </c>
      <c r="T24" s="13">
        <f t="shared" si="33"/>
        <v>0.70358996658299855</v>
      </c>
      <c r="U24" s="13">
        <f t="shared" si="34"/>
        <v>0.74007852962578147</v>
      </c>
      <c r="V24" s="13">
        <f t="shared" si="35"/>
        <v>0.77656709266856438</v>
      </c>
    </row>
    <row r="25" spans="1:22" x14ac:dyDescent="0.25">
      <c r="A25" s="9">
        <v>0</v>
      </c>
      <c r="B25" s="19">
        <v>12</v>
      </c>
      <c r="D25" s="9">
        <v>9</v>
      </c>
      <c r="E25" s="13">
        <f t="shared" si="20"/>
        <v>0.99448263747494825</v>
      </c>
      <c r="F25" s="13">
        <f t="shared" si="21"/>
        <v>1.0641121889694332</v>
      </c>
      <c r="G25" s="13">
        <f t="shared" si="22"/>
        <v>1.1337417404639183</v>
      </c>
      <c r="H25" s="13">
        <f t="shared" si="23"/>
        <v>1.2033712919584032</v>
      </c>
      <c r="I25" s="13">
        <f t="shared" si="24"/>
        <v>1.2730008434528881</v>
      </c>
      <c r="J25" s="13">
        <f t="shared" si="25"/>
        <v>1.3426303949473732</v>
      </c>
      <c r="K25" s="13">
        <f t="shared" si="26"/>
        <v>1.4122599464418581</v>
      </c>
      <c r="L25" s="13">
        <f t="shared" si="27"/>
        <v>1.4818894979363431</v>
      </c>
      <c r="N25" s="9">
        <v>9</v>
      </c>
      <c r="O25" s="13">
        <f t="shared" si="28"/>
        <v>0.51865362432904005</v>
      </c>
      <c r="P25" s="13">
        <f t="shared" si="29"/>
        <v>0.55496760094578101</v>
      </c>
      <c r="Q25" s="13">
        <f t="shared" si="30"/>
        <v>0.59128157756252198</v>
      </c>
      <c r="R25" s="13">
        <f t="shared" si="31"/>
        <v>0.62759555417926305</v>
      </c>
      <c r="S25" s="13">
        <f t="shared" si="32"/>
        <v>0.66390953079600401</v>
      </c>
      <c r="T25" s="13">
        <f t="shared" si="33"/>
        <v>0.70022350741274497</v>
      </c>
      <c r="U25" s="13">
        <f t="shared" si="34"/>
        <v>0.73653748402948593</v>
      </c>
      <c r="V25" s="13">
        <f t="shared" si="35"/>
        <v>0.7728514606462269</v>
      </c>
    </row>
    <row r="26" spans="1:22" x14ac:dyDescent="0.25">
      <c r="A26" s="39" t="s">
        <v>25</v>
      </c>
      <c r="B26" s="39"/>
      <c r="D26" s="9">
        <v>10</v>
      </c>
      <c r="E26" s="13">
        <f t="shared" si="20"/>
        <v>0.98544188622517581</v>
      </c>
      <c r="F26" s="13">
        <f t="shared" si="21"/>
        <v>1.0544384417969836</v>
      </c>
      <c r="G26" s="13">
        <f t="shared" si="22"/>
        <v>1.1234349973687918</v>
      </c>
      <c r="H26" s="13">
        <f t="shared" si="23"/>
        <v>1.1924315529405995</v>
      </c>
      <c r="I26" s="13">
        <f t="shared" si="24"/>
        <v>1.2614281085124075</v>
      </c>
      <c r="J26" s="13">
        <f t="shared" si="25"/>
        <v>1.3304246640842152</v>
      </c>
      <c r="K26" s="13">
        <f t="shared" si="26"/>
        <v>1.3994212196560232</v>
      </c>
      <c r="L26" s="13">
        <f t="shared" si="27"/>
        <v>1.4684177752278311</v>
      </c>
      <c r="N26" s="9">
        <v>10</v>
      </c>
      <c r="O26" s="13">
        <f t="shared" si="28"/>
        <v>0.51618384516556837</v>
      </c>
      <c r="P26" s="13">
        <f t="shared" si="29"/>
        <v>0.55232489808413432</v>
      </c>
      <c r="Q26" s="13">
        <f t="shared" si="30"/>
        <v>0.58846595100270049</v>
      </c>
      <c r="R26" s="13">
        <f t="shared" si="31"/>
        <v>0.62460700392126645</v>
      </c>
      <c r="S26" s="13">
        <f t="shared" si="32"/>
        <v>0.66074805683983251</v>
      </c>
      <c r="T26" s="13">
        <f t="shared" si="33"/>
        <v>0.69688910975839846</v>
      </c>
      <c r="U26" s="13">
        <f t="shared" si="34"/>
        <v>0.73303016267696453</v>
      </c>
      <c r="V26" s="13">
        <f t="shared" si="35"/>
        <v>0.76917121559553048</v>
      </c>
    </row>
    <row r="27" spans="1:22" x14ac:dyDescent="0.25">
      <c r="A27" s="40">
        <v>8.8633000000000006</v>
      </c>
      <c r="B27" s="40"/>
    </row>
    <row r="28" spans="1:22" x14ac:dyDescent="0.25">
      <c r="A28" s="9"/>
      <c r="B28" s="19"/>
    </row>
    <row r="29" spans="1:22" x14ac:dyDescent="0.25">
      <c r="A29" s="9"/>
      <c r="B29" s="19"/>
      <c r="D29" s="41" t="s">
        <v>15</v>
      </c>
      <c r="E29" s="41"/>
      <c r="F29" s="41"/>
      <c r="G29" s="41"/>
      <c r="H29" s="41"/>
      <c r="I29" s="41"/>
      <c r="J29" s="41"/>
      <c r="K29" s="41"/>
      <c r="L29" s="41"/>
      <c r="M29" s="14"/>
      <c r="N29" s="42" t="s">
        <v>16</v>
      </c>
      <c r="O29" s="42"/>
      <c r="P29" s="42"/>
      <c r="Q29" s="42"/>
      <c r="R29" s="42"/>
      <c r="S29" s="42"/>
      <c r="T29" s="42"/>
      <c r="U29" s="42"/>
      <c r="V29" s="42"/>
    </row>
    <row r="30" spans="1:22" x14ac:dyDescent="0.25">
      <c r="A30" s="9"/>
      <c r="B30" s="19"/>
      <c r="E30" s="43" t="s">
        <v>20</v>
      </c>
      <c r="F30" s="43"/>
      <c r="G30" s="43"/>
      <c r="H30" s="43"/>
      <c r="I30" s="43"/>
      <c r="J30" s="43"/>
      <c r="K30" s="43"/>
      <c r="L30" s="43"/>
      <c r="M30" s="14"/>
      <c r="O30" s="44" t="s">
        <v>21</v>
      </c>
      <c r="P30" s="44"/>
      <c r="Q30" s="44"/>
      <c r="R30" s="44"/>
      <c r="S30" s="44"/>
      <c r="T30" s="44"/>
      <c r="U30" s="44"/>
      <c r="V30" s="44"/>
    </row>
    <row r="31" spans="1:22" x14ac:dyDescent="0.25">
      <c r="A31" s="9"/>
      <c r="B31" s="19"/>
      <c r="D31" s="15"/>
      <c r="E31" s="15">
        <v>3</v>
      </c>
      <c r="F31" s="15">
        <v>4</v>
      </c>
      <c r="G31" s="15">
        <v>5</v>
      </c>
      <c r="H31" s="15">
        <v>6</v>
      </c>
      <c r="I31" s="15">
        <v>7</v>
      </c>
      <c r="J31" s="15">
        <v>8</v>
      </c>
      <c r="K31" s="15">
        <v>9</v>
      </c>
      <c r="L31" s="15">
        <v>10</v>
      </c>
      <c r="M31" s="14"/>
      <c r="N31" s="16"/>
      <c r="O31" s="16">
        <v>3</v>
      </c>
      <c r="P31" s="16">
        <v>4</v>
      </c>
      <c r="Q31" s="16">
        <v>5</v>
      </c>
      <c r="R31" s="16">
        <v>6</v>
      </c>
      <c r="S31" s="16">
        <v>7</v>
      </c>
      <c r="T31" s="16">
        <v>8</v>
      </c>
      <c r="U31" s="16">
        <v>9</v>
      </c>
      <c r="V31" s="16">
        <v>10</v>
      </c>
    </row>
    <row r="32" spans="1:22" x14ac:dyDescent="0.25">
      <c r="A32" s="9"/>
      <c r="B32" s="19"/>
      <c r="C32" s="37" t="s">
        <v>22</v>
      </c>
      <c r="D32" s="10">
        <v>0</v>
      </c>
      <c r="E32" s="15">
        <f>E16</f>
        <v>1.0839860748476935</v>
      </c>
      <c r="F32" s="15">
        <f t="shared" ref="F32:L32" si="36">F16</f>
        <v>1.1598822859766822</v>
      </c>
      <c r="G32" s="15">
        <f t="shared" si="36"/>
        <v>1.2357784971056711</v>
      </c>
      <c r="H32" s="15">
        <f t="shared" si="36"/>
        <v>1.3116747082346596</v>
      </c>
      <c r="I32" s="15">
        <f t="shared" si="36"/>
        <v>1.3875709193636483</v>
      </c>
      <c r="J32" s="15">
        <f t="shared" si="36"/>
        <v>1.463467130492637</v>
      </c>
      <c r="K32" s="15">
        <f t="shared" si="36"/>
        <v>1.5393633416216255</v>
      </c>
      <c r="L32" s="15">
        <f t="shared" si="36"/>
        <v>1.6152595527506142</v>
      </c>
      <c r="M32" s="38" t="s">
        <v>22</v>
      </c>
      <c r="N32" s="11">
        <v>0</v>
      </c>
      <c r="O32" s="16">
        <f>O16</f>
        <v>0.54199303742384675</v>
      </c>
      <c r="P32" s="16">
        <f t="shared" ref="P32:V32" si="37">P16</f>
        <v>0.5799411429883411</v>
      </c>
      <c r="Q32" s="16">
        <f t="shared" si="37"/>
        <v>0.61788924855283556</v>
      </c>
      <c r="R32" s="16">
        <f t="shared" si="37"/>
        <v>0.6558373541173298</v>
      </c>
      <c r="S32" s="16">
        <f t="shared" si="37"/>
        <v>0.69378545968182415</v>
      </c>
      <c r="T32" s="16">
        <f t="shared" si="37"/>
        <v>0.7317335652463185</v>
      </c>
      <c r="U32" s="16">
        <f t="shared" si="37"/>
        <v>0.76968167081081273</v>
      </c>
      <c r="V32" s="16">
        <f t="shared" si="37"/>
        <v>0.80762977637530708</v>
      </c>
    </row>
    <row r="33" spans="1:22" x14ac:dyDescent="0.25">
      <c r="A33" s="9"/>
      <c r="B33" s="19"/>
      <c r="C33" s="37"/>
      <c r="D33" s="10">
        <v>1</v>
      </c>
      <c r="E33" s="15">
        <f t="shared" ref="E33:L42" si="38">E17</f>
        <v>1.0732535394531619</v>
      </c>
      <c r="F33" s="15">
        <f t="shared" si="38"/>
        <v>1.1483983029472102</v>
      </c>
      <c r="G33" s="15">
        <f t="shared" si="38"/>
        <v>1.2235430664412583</v>
      </c>
      <c r="H33" s="15">
        <f t="shared" si="38"/>
        <v>1.2986878299353066</v>
      </c>
      <c r="I33" s="15">
        <f t="shared" si="38"/>
        <v>1.3738325934293547</v>
      </c>
      <c r="J33" s="15">
        <f t="shared" si="38"/>
        <v>1.4489773569234028</v>
      </c>
      <c r="K33" s="15">
        <f t="shared" si="38"/>
        <v>1.5241221204174511</v>
      </c>
      <c r="L33" s="15">
        <f t="shared" si="38"/>
        <v>1.5992668839114992</v>
      </c>
      <c r="M33" s="38"/>
      <c r="N33" s="11">
        <v>1</v>
      </c>
      <c r="O33" s="16">
        <f t="shared" ref="O33:V42" si="39">O17</f>
        <v>0.5392965546505939</v>
      </c>
      <c r="P33" s="16">
        <f t="shared" si="39"/>
        <v>0.57705586366999118</v>
      </c>
      <c r="Q33" s="16">
        <f t="shared" si="39"/>
        <v>0.61481517268938857</v>
      </c>
      <c r="R33" s="16">
        <f t="shared" si="39"/>
        <v>0.65257448170878596</v>
      </c>
      <c r="S33" s="16">
        <f t="shared" si="39"/>
        <v>0.69033379072818324</v>
      </c>
      <c r="T33" s="16">
        <f t="shared" si="39"/>
        <v>0.72809309974758063</v>
      </c>
      <c r="U33" s="16">
        <f t="shared" si="39"/>
        <v>0.76585240876697791</v>
      </c>
      <c r="V33" s="16">
        <f t="shared" si="39"/>
        <v>0.8036117177863753</v>
      </c>
    </row>
    <row r="34" spans="1:22" x14ac:dyDescent="0.25">
      <c r="A34" s="9"/>
      <c r="B34" s="19"/>
      <c r="C34" s="37"/>
      <c r="D34" s="10">
        <v>2</v>
      </c>
      <c r="E34" s="15">
        <f t="shared" si="38"/>
        <v>1.0627314459291115</v>
      </c>
      <c r="F34" s="15">
        <f t="shared" si="38"/>
        <v>1.137139496055571</v>
      </c>
      <c r="G34" s="15">
        <f t="shared" si="38"/>
        <v>1.2115475461820304</v>
      </c>
      <c r="H34" s="15">
        <f t="shared" si="38"/>
        <v>1.2859555963084899</v>
      </c>
      <c r="I34" s="15">
        <f t="shared" si="38"/>
        <v>1.3603636464349493</v>
      </c>
      <c r="J34" s="15">
        <f t="shared" si="38"/>
        <v>1.4347716965614088</v>
      </c>
      <c r="K34" s="15">
        <f t="shared" si="38"/>
        <v>1.5091797466878683</v>
      </c>
      <c r="L34" s="15">
        <f t="shared" si="38"/>
        <v>1.5835877968143275</v>
      </c>
      <c r="M34" s="38"/>
      <c r="N34" s="11">
        <v>2</v>
      </c>
      <c r="O34" s="16">
        <f t="shared" si="39"/>
        <v>0.53662676972658097</v>
      </c>
      <c r="P34" s="16">
        <f t="shared" si="39"/>
        <v>0.57419915147360512</v>
      </c>
      <c r="Q34" s="16">
        <f t="shared" si="39"/>
        <v>0.61177153322062916</v>
      </c>
      <c r="R34" s="16">
        <f t="shared" si="39"/>
        <v>0.64934391496765331</v>
      </c>
      <c r="S34" s="16">
        <f t="shared" si="39"/>
        <v>0.68691629671467735</v>
      </c>
      <c r="T34" s="16">
        <f t="shared" si="39"/>
        <v>0.7244886784617014</v>
      </c>
      <c r="U34" s="16">
        <f t="shared" si="39"/>
        <v>0.76206106020872555</v>
      </c>
      <c r="V34" s="16">
        <f t="shared" si="39"/>
        <v>0.79963344195574959</v>
      </c>
    </row>
    <row r="35" spans="1:22" x14ac:dyDescent="0.25">
      <c r="A35" s="9"/>
      <c r="B35" s="19"/>
      <c r="C35" s="37"/>
      <c r="D35" s="10">
        <v>3</v>
      </c>
      <c r="E35" s="15">
        <f t="shared" si="38"/>
        <v>1.0524136649006732</v>
      </c>
      <c r="F35" s="15">
        <f t="shared" si="38"/>
        <v>1.1260993067734779</v>
      </c>
      <c r="G35" s="15">
        <f t="shared" si="38"/>
        <v>1.1997849486462826</v>
      </c>
      <c r="H35" s="15">
        <f t="shared" si="38"/>
        <v>1.2734705905190871</v>
      </c>
      <c r="I35" s="15">
        <f t="shared" si="38"/>
        <v>1.3471562323918913</v>
      </c>
      <c r="J35" s="15">
        <f t="shared" si="38"/>
        <v>1.420841874264696</v>
      </c>
      <c r="K35" s="15">
        <f t="shared" si="38"/>
        <v>1.4945275161375005</v>
      </c>
      <c r="L35" s="15">
        <f t="shared" si="38"/>
        <v>1.5682131580103049</v>
      </c>
      <c r="M35" s="38"/>
      <c r="N35" s="11">
        <v>3</v>
      </c>
      <c r="O35" s="16">
        <f t="shared" si="39"/>
        <v>0.53398328810231221</v>
      </c>
      <c r="P35" s="16">
        <f t="shared" si="39"/>
        <v>0.57137058422496667</v>
      </c>
      <c r="Q35" s="16">
        <f t="shared" si="39"/>
        <v>0.60875788034762124</v>
      </c>
      <c r="R35" s="16">
        <f t="shared" si="39"/>
        <v>0.64614517647027581</v>
      </c>
      <c r="S35" s="16">
        <f t="shared" si="39"/>
        <v>0.68353247259293026</v>
      </c>
      <c r="T35" s="16">
        <f t="shared" si="39"/>
        <v>0.72091976871558472</v>
      </c>
      <c r="U35" s="16">
        <f t="shared" si="39"/>
        <v>0.75830706483823918</v>
      </c>
      <c r="V35" s="16">
        <f t="shared" si="39"/>
        <v>0.79569436096089385</v>
      </c>
    </row>
    <row r="36" spans="1:22" x14ac:dyDescent="0.25">
      <c r="A36" s="9"/>
      <c r="B36" s="19"/>
      <c r="C36" s="37"/>
      <c r="D36" s="10">
        <v>4</v>
      </c>
      <c r="E36" s="15">
        <f t="shared" si="38"/>
        <v>1.0422943027381668</v>
      </c>
      <c r="F36" s="15">
        <f t="shared" si="38"/>
        <v>1.1152714288237329</v>
      </c>
      <c r="G36" s="15">
        <f t="shared" si="38"/>
        <v>1.1882485549092989</v>
      </c>
      <c r="H36" s="15">
        <f t="shared" si="38"/>
        <v>1.261225680994865</v>
      </c>
      <c r="I36" s="15">
        <f t="shared" si="38"/>
        <v>1.334202807080431</v>
      </c>
      <c r="J36" s="15">
        <f t="shared" si="38"/>
        <v>1.4071799331659971</v>
      </c>
      <c r="K36" s="15">
        <f t="shared" si="38"/>
        <v>1.4801570592515629</v>
      </c>
      <c r="L36" s="15">
        <f t="shared" si="38"/>
        <v>1.5531341853371288</v>
      </c>
      <c r="M36" s="38"/>
      <c r="N36" s="11">
        <v>4</v>
      </c>
      <c r="O36" s="16">
        <f t="shared" si="39"/>
        <v>0.53136572296455575</v>
      </c>
      <c r="P36" s="16">
        <f t="shared" si="39"/>
        <v>0.56856974802778548</v>
      </c>
      <c r="Q36" s="16">
        <f t="shared" si="39"/>
        <v>0.60577377309101521</v>
      </c>
      <c r="R36" s="16">
        <f t="shared" si="39"/>
        <v>0.64297779815424494</v>
      </c>
      <c r="S36" s="16">
        <f t="shared" si="39"/>
        <v>0.68018182321747467</v>
      </c>
      <c r="T36" s="16">
        <f t="shared" si="39"/>
        <v>0.7173858482807044</v>
      </c>
      <c r="U36" s="16">
        <f t="shared" si="39"/>
        <v>0.75458987334393413</v>
      </c>
      <c r="V36" s="16">
        <f t="shared" si="39"/>
        <v>0.79179389840716374</v>
      </c>
    </row>
    <row r="37" spans="1:22" x14ac:dyDescent="0.25">
      <c r="A37" s="9"/>
      <c r="B37" s="19"/>
      <c r="C37" s="37"/>
      <c r="D37" s="10">
        <v>5</v>
      </c>
      <c r="E37" s="15">
        <f t="shared" si="38"/>
        <v>1.0323676903311367</v>
      </c>
      <c r="F37" s="15">
        <f t="shared" si="38"/>
        <v>1.1046497961682686</v>
      </c>
      <c r="G37" s="15">
        <f t="shared" si="38"/>
        <v>1.176931902005401</v>
      </c>
      <c r="H37" s="15">
        <f t="shared" si="38"/>
        <v>1.2492140078425329</v>
      </c>
      <c r="I37" s="15">
        <f t="shared" si="38"/>
        <v>1.321496113679665</v>
      </c>
      <c r="J37" s="15">
        <f t="shared" si="38"/>
        <v>1.3937782195167969</v>
      </c>
      <c r="K37" s="15">
        <f t="shared" si="38"/>
        <v>1.4660603253539291</v>
      </c>
      <c r="L37" s="15">
        <f t="shared" si="38"/>
        <v>1.538342431191061</v>
      </c>
      <c r="M37" s="38"/>
      <c r="N37" s="11">
        <v>5</v>
      </c>
      <c r="O37" s="16">
        <f t="shared" si="39"/>
        <v>0.52877369504765548</v>
      </c>
      <c r="P37" s="16">
        <f t="shared" si="39"/>
        <v>0.56579623706179627</v>
      </c>
      <c r="Q37" s="16">
        <f t="shared" si="39"/>
        <v>0.60281877907593717</v>
      </c>
      <c r="R37" s="16">
        <f t="shared" si="39"/>
        <v>0.63984132109007785</v>
      </c>
      <c r="S37" s="16">
        <f t="shared" si="39"/>
        <v>0.67686386310421875</v>
      </c>
      <c r="T37" s="16">
        <f t="shared" si="39"/>
        <v>0.71388640511835944</v>
      </c>
      <c r="U37" s="16">
        <f t="shared" si="39"/>
        <v>0.75090894713250023</v>
      </c>
      <c r="V37" s="16">
        <f t="shared" si="39"/>
        <v>0.78793148914664113</v>
      </c>
    </row>
    <row r="38" spans="1:22" x14ac:dyDescent="0.25">
      <c r="A38" s="9"/>
      <c r="B38" s="19"/>
      <c r="C38" s="37"/>
      <c r="D38" s="10">
        <v>6</v>
      </c>
      <c r="E38" s="15">
        <f t="shared" si="38"/>
        <v>1.022628372497824</v>
      </c>
      <c r="F38" s="15">
        <f t="shared" si="38"/>
        <v>1.0942285716761153</v>
      </c>
      <c r="G38" s="15">
        <f t="shared" si="38"/>
        <v>1.1658287708544064</v>
      </c>
      <c r="H38" s="15">
        <f t="shared" si="38"/>
        <v>1.2374289700326977</v>
      </c>
      <c r="I38" s="15">
        <f t="shared" si="38"/>
        <v>1.309029169210989</v>
      </c>
      <c r="J38" s="15">
        <f t="shared" si="38"/>
        <v>1.3806293683892799</v>
      </c>
      <c r="K38" s="15">
        <f t="shared" si="38"/>
        <v>1.4522295675675712</v>
      </c>
      <c r="L38" s="15">
        <f t="shared" si="38"/>
        <v>1.5238297667458625</v>
      </c>
      <c r="M38" s="38"/>
      <c r="N38" s="11">
        <v>6</v>
      </c>
      <c r="O38" s="16">
        <f t="shared" si="39"/>
        <v>0.52620683245033661</v>
      </c>
      <c r="P38" s="16">
        <f t="shared" si="39"/>
        <v>0.56304965338673896</v>
      </c>
      <c r="Q38" s="16">
        <f t="shared" si="39"/>
        <v>0.5998924743231413</v>
      </c>
      <c r="R38" s="16">
        <f t="shared" si="39"/>
        <v>0.63673529525954353</v>
      </c>
      <c r="S38" s="16">
        <f t="shared" si="39"/>
        <v>0.67357811619594565</v>
      </c>
      <c r="T38" s="16">
        <f t="shared" si="39"/>
        <v>0.710420937132348</v>
      </c>
      <c r="U38" s="16">
        <f t="shared" si="39"/>
        <v>0.74726375806875023</v>
      </c>
      <c r="V38" s="16">
        <f t="shared" si="39"/>
        <v>0.78410657900515246</v>
      </c>
    </row>
    <row r="39" spans="1:22" x14ac:dyDescent="0.25">
      <c r="A39" s="9"/>
      <c r="B39" s="19"/>
      <c r="C39" s="37"/>
      <c r="D39" s="10">
        <v>7</v>
      </c>
      <c r="E39" s="15">
        <f t="shared" si="38"/>
        <v>1.0130710979884987</v>
      </c>
      <c r="F39" s="15">
        <f t="shared" si="38"/>
        <v>1.0840021364268058</v>
      </c>
      <c r="G39" s="15">
        <f t="shared" si="38"/>
        <v>1.154933174865113</v>
      </c>
      <c r="H39" s="15">
        <f t="shared" si="38"/>
        <v>1.2258642133034201</v>
      </c>
      <c r="I39" s="15">
        <f t="shared" si="38"/>
        <v>1.2967952517417274</v>
      </c>
      <c r="J39" s="15">
        <f t="shared" si="38"/>
        <v>1.3677262901800344</v>
      </c>
      <c r="K39" s="15">
        <f t="shared" si="38"/>
        <v>1.4386573286183415</v>
      </c>
      <c r="L39" s="15">
        <f t="shared" si="38"/>
        <v>1.5095883670566488</v>
      </c>
      <c r="M39" s="38"/>
      <c r="N39" s="11">
        <v>7</v>
      </c>
      <c r="O39" s="16">
        <f t="shared" si="39"/>
        <v>0.523664770457823</v>
      </c>
      <c r="P39" s="16">
        <f t="shared" si="39"/>
        <v>0.56032960675202048</v>
      </c>
      <c r="Q39" s="16">
        <f t="shared" si="39"/>
        <v>0.59699444304621796</v>
      </c>
      <c r="R39" s="16">
        <f t="shared" si="39"/>
        <v>0.63365927934041533</v>
      </c>
      <c r="S39" s="16">
        <f t="shared" si="39"/>
        <v>0.67032411563461269</v>
      </c>
      <c r="T39" s="16">
        <f t="shared" si="39"/>
        <v>0.70698895192881017</v>
      </c>
      <c r="U39" s="16">
        <f t="shared" si="39"/>
        <v>0.74365378822300754</v>
      </c>
      <c r="V39" s="16">
        <f t="shared" si="39"/>
        <v>0.78031862451720502</v>
      </c>
    </row>
    <row r="40" spans="1:22" x14ac:dyDescent="0.25">
      <c r="A40" s="9"/>
      <c r="B40" s="19"/>
      <c r="C40" s="37"/>
      <c r="D40" s="10">
        <v>8</v>
      </c>
      <c r="E40" s="15">
        <f t="shared" si="38"/>
        <v>1.0036908100441606</v>
      </c>
      <c r="F40" s="15">
        <f t="shared" si="38"/>
        <v>1.0739650796080389</v>
      </c>
      <c r="G40" s="15">
        <f t="shared" si="38"/>
        <v>1.1442393491719176</v>
      </c>
      <c r="H40" s="15">
        <f t="shared" si="38"/>
        <v>1.2145136187357959</v>
      </c>
      <c r="I40" s="15">
        <f t="shared" si="38"/>
        <v>1.2847878882996742</v>
      </c>
      <c r="J40" s="15">
        <f t="shared" si="38"/>
        <v>1.3550621578635524</v>
      </c>
      <c r="K40" s="15">
        <f t="shared" si="38"/>
        <v>1.4253364274274309</v>
      </c>
      <c r="L40" s="15">
        <f t="shared" si="38"/>
        <v>1.4956106969913094</v>
      </c>
      <c r="M40" s="38"/>
      <c r="N40" s="11">
        <v>8</v>
      </c>
      <c r="O40" s="16">
        <f t="shared" si="39"/>
        <v>0.52114715136908341</v>
      </c>
      <c r="P40" s="16">
        <f t="shared" si="39"/>
        <v>0.55763571441186643</v>
      </c>
      <c r="Q40" s="16">
        <f t="shared" si="39"/>
        <v>0.59412427745464946</v>
      </c>
      <c r="R40" s="16">
        <f t="shared" si="39"/>
        <v>0.63061284049743249</v>
      </c>
      <c r="S40" s="16">
        <f t="shared" si="39"/>
        <v>0.66710140354021552</v>
      </c>
      <c r="T40" s="16">
        <f t="shared" si="39"/>
        <v>0.70358996658299855</v>
      </c>
      <c r="U40" s="16">
        <f t="shared" si="39"/>
        <v>0.74007852962578147</v>
      </c>
      <c r="V40" s="16">
        <f t="shared" si="39"/>
        <v>0.77656709266856438</v>
      </c>
    </row>
    <row r="41" spans="1:22" x14ac:dyDescent="0.25">
      <c r="A41" s="9"/>
      <c r="B41" s="19"/>
      <c r="C41" s="37"/>
      <c r="D41" s="10">
        <v>9</v>
      </c>
      <c r="E41" s="15">
        <f t="shared" si="38"/>
        <v>0.99448263747494825</v>
      </c>
      <c r="F41" s="15">
        <f t="shared" si="38"/>
        <v>1.0641121889694332</v>
      </c>
      <c r="G41" s="15">
        <f t="shared" si="38"/>
        <v>1.1337417404639183</v>
      </c>
      <c r="H41" s="15">
        <f t="shared" si="38"/>
        <v>1.2033712919584032</v>
      </c>
      <c r="I41" s="15">
        <f t="shared" si="38"/>
        <v>1.2730008434528881</v>
      </c>
      <c r="J41" s="15">
        <f t="shared" si="38"/>
        <v>1.3426303949473732</v>
      </c>
      <c r="K41" s="15">
        <f t="shared" si="38"/>
        <v>1.4122599464418581</v>
      </c>
      <c r="L41" s="15">
        <f t="shared" si="38"/>
        <v>1.4818894979363431</v>
      </c>
      <c r="M41" s="38"/>
      <c r="N41" s="11">
        <v>9</v>
      </c>
      <c r="O41" s="16">
        <f t="shared" si="39"/>
        <v>0.51865362432904005</v>
      </c>
      <c r="P41" s="16">
        <f t="shared" si="39"/>
        <v>0.55496760094578101</v>
      </c>
      <c r="Q41" s="16">
        <f t="shared" si="39"/>
        <v>0.59128157756252198</v>
      </c>
      <c r="R41" s="16">
        <f t="shared" si="39"/>
        <v>0.62759555417926305</v>
      </c>
      <c r="S41" s="16">
        <f t="shared" si="39"/>
        <v>0.66390953079600401</v>
      </c>
      <c r="T41" s="16">
        <f t="shared" si="39"/>
        <v>0.70022350741274497</v>
      </c>
      <c r="U41" s="16">
        <f t="shared" si="39"/>
        <v>0.73653748402948593</v>
      </c>
      <c r="V41" s="16">
        <f t="shared" si="39"/>
        <v>0.7728514606462269</v>
      </c>
    </row>
    <row r="42" spans="1:22" x14ac:dyDescent="0.25">
      <c r="A42" s="9"/>
      <c r="B42" s="19"/>
      <c r="C42" s="37"/>
      <c r="D42" s="10">
        <v>10</v>
      </c>
      <c r="E42" s="15">
        <f t="shared" si="38"/>
        <v>0.98544188622517581</v>
      </c>
      <c r="F42" s="15">
        <f t="shared" si="38"/>
        <v>1.0544384417969836</v>
      </c>
      <c r="G42" s="15">
        <f t="shared" si="38"/>
        <v>1.1234349973687918</v>
      </c>
      <c r="H42" s="15">
        <f t="shared" si="38"/>
        <v>1.1924315529405995</v>
      </c>
      <c r="I42" s="15">
        <f t="shared" si="38"/>
        <v>1.2614281085124075</v>
      </c>
      <c r="J42" s="15">
        <f t="shared" si="38"/>
        <v>1.3304246640842152</v>
      </c>
      <c r="K42" s="15">
        <f t="shared" si="38"/>
        <v>1.3994212196560232</v>
      </c>
      <c r="L42" s="15">
        <f t="shared" si="38"/>
        <v>1.4684177752278311</v>
      </c>
      <c r="M42" s="38"/>
      <c r="N42" s="11">
        <v>10</v>
      </c>
      <c r="O42" s="16">
        <f t="shared" si="39"/>
        <v>0.51618384516556837</v>
      </c>
      <c r="P42" s="16">
        <f t="shared" si="39"/>
        <v>0.55232489808413432</v>
      </c>
      <c r="Q42" s="16">
        <f t="shared" si="39"/>
        <v>0.58846595100270049</v>
      </c>
      <c r="R42" s="16">
        <f t="shared" si="39"/>
        <v>0.62460700392126645</v>
      </c>
      <c r="S42" s="16">
        <f t="shared" si="39"/>
        <v>0.66074805683983251</v>
      </c>
      <c r="T42" s="16">
        <f t="shared" si="39"/>
        <v>0.69688910975839846</v>
      </c>
      <c r="U42" s="16">
        <f t="shared" si="39"/>
        <v>0.73303016267696453</v>
      </c>
      <c r="V42" s="16">
        <f t="shared" si="39"/>
        <v>0.76917121559553048</v>
      </c>
    </row>
  </sheetData>
  <mergeCells count="13">
    <mergeCell ref="E30:L30"/>
    <mergeCell ref="O30:V30"/>
    <mergeCell ref="C32:C42"/>
    <mergeCell ref="M32:M42"/>
    <mergeCell ref="A1:B1"/>
    <mergeCell ref="D1:V1"/>
    <mergeCell ref="A12:B12"/>
    <mergeCell ref="A13:B13"/>
    <mergeCell ref="A15:B15"/>
    <mergeCell ref="A26:B26"/>
    <mergeCell ref="A27:B27"/>
    <mergeCell ref="D29:L29"/>
    <mergeCell ref="N29:V29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C746-45FC-4332-8010-B637920857F2}">
  <dimension ref="A1:V42"/>
  <sheetViews>
    <sheetView zoomScale="80" zoomScaleNormal="80" workbookViewId="0">
      <selection activeCell="Y28" sqref="Y28"/>
    </sheetView>
  </sheetViews>
  <sheetFormatPr defaultRowHeight="13.8" x14ac:dyDescent="0.25"/>
  <cols>
    <col min="1" max="1" width="15.21875" style="13" customWidth="1"/>
    <col min="2" max="2" width="15.33203125" style="13" customWidth="1"/>
    <col min="3" max="16384" width="8.88671875" style="13"/>
  </cols>
  <sheetData>
    <row r="1" spans="1:22" x14ac:dyDescent="0.25">
      <c r="A1" s="40" t="s">
        <v>23</v>
      </c>
      <c r="B1" s="40"/>
      <c r="C1" s="17"/>
      <c r="D1" s="40" t="s">
        <v>31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5">
      <c r="A2" s="12" t="s">
        <v>13</v>
      </c>
      <c r="B2" s="18" t="s">
        <v>24</v>
      </c>
      <c r="C2" s="9"/>
      <c r="D2" s="9"/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O2" s="9">
        <v>3</v>
      </c>
      <c r="P2" s="9">
        <v>4</v>
      </c>
      <c r="Q2" s="9">
        <v>5</v>
      </c>
      <c r="R2" s="9">
        <v>6</v>
      </c>
      <c r="S2" s="9">
        <v>7</v>
      </c>
      <c r="T2" s="9">
        <v>8</v>
      </c>
      <c r="U2" s="9">
        <v>9</v>
      </c>
      <c r="V2" s="9">
        <v>10</v>
      </c>
    </row>
    <row r="3" spans="1:22" x14ac:dyDescent="0.25">
      <c r="A3" s="9">
        <v>8</v>
      </c>
      <c r="B3" s="9">
        <f>Data!$B$26+Data!$B$26*0.03*Data!B15</f>
        <v>84.526162020000001</v>
      </c>
      <c r="C3" s="9"/>
      <c r="D3" s="9"/>
      <c r="E3" s="9">
        <f>(Data!$H$26)+(Data!$H$26)*E2/100*$A$27</f>
        <v>101.15798909</v>
      </c>
      <c r="F3" s="9">
        <f>(Data!$H$26)+(Data!$H$26)*F2/100*$A$27</f>
        <v>108.24065211999999</v>
      </c>
      <c r="G3" s="9">
        <f>(Data!$H$26)+(Data!$H$26)*G2/100*$A$27</f>
        <v>115.32331514999998</v>
      </c>
      <c r="H3" s="9">
        <f>(Data!$H$26)+(Data!$H$26)*H2/100*$A$27</f>
        <v>122.40597818000001</v>
      </c>
      <c r="I3" s="9">
        <f>(Data!$H$26)+(Data!$H$26)*I2/100*$A$27</f>
        <v>129.48864121</v>
      </c>
      <c r="J3" s="9">
        <f>(Data!$H$26)+(Data!$H$26)*J2/100*$A$27</f>
        <v>136.57130423999999</v>
      </c>
      <c r="K3" s="9">
        <f>(Data!$H$26)+(Data!$H$26)*K2/100*$A$27</f>
        <v>143.65396727000001</v>
      </c>
      <c r="L3" s="9">
        <f>(Data!$H$26)+(Data!$H$26)*L2/100*$A$27</f>
        <v>150.7366303</v>
      </c>
      <c r="N3" s="9"/>
      <c r="O3" s="9">
        <f>(Data!$H$26)+(Data!$H$26)*O2/100*$A$27</f>
        <v>101.15798909</v>
      </c>
      <c r="P3" s="9">
        <f>(Data!$H$26)+(Data!$H$26)*P2/100*$A$27</f>
        <v>108.24065211999999</v>
      </c>
      <c r="Q3" s="9">
        <f>(Data!$H$26)+(Data!$H$26)*Q2/100*$A$27</f>
        <v>115.32331514999998</v>
      </c>
      <c r="R3" s="9">
        <f>(Data!$H$26)+(Data!$H$26)*R2/100*$A$27</f>
        <v>122.40597818000001</v>
      </c>
      <c r="S3" s="9">
        <f>(Data!$H$26)+(Data!$H$26)*S2/100*$A$27</f>
        <v>129.48864121</v>
      </c>
      <c r="T3" s="9">
        <f>(Data!$H$26)+(Data!$H$26)*T2/100*$A$27</f>
        <v>136.57130423999999</v>
      </c>
      <c r="U3" s="9">
        <f>(Data!$H$26)+(Data!$H$26)*U2/100*$A$27</f>
        <v>143.65396727000001</v>
      </c>
      <c r="V3" s="9">
        <f>(Data!$H$26)+(Data!$H$26)*V2/100*$A$27</f>
        <v>150.7366303</v>
      </c>
    </row>
    <row r="4" spans="1:22" x14ac:dyDescent="0.25">
      <c r="A4" s="9">
        <v>7</v>
      </c>
      <c r="B4" s="9">
        <f>Data!$B$26+Data!$B$26*0.03*Data!B16</f>
        <v>85.367092139999997</v>
      </c>
      <c r="C4" s="9"/>
      <c r="D4" s="9"/>
      <c r="E4" s="9">
        <f>E3</f>
        <v>101.15798909</v>
      </c>
      <c r="F4" s="22">
        <f t="shared" ref="F4:L4" si="0">F3</f>
        <v>108.24065211999999</v>
      </c>
      <c r="G4" s="22">
        <f t="shared" si="0"/>
        <v>115.32331514999998</v>
      </c>
      <c r="H4" s="22">
        <f t="shared" si="0"/>
        <v>122.40597818000001</v>
      </c>
      <c r="I4" s="22">
        <f t="shared" si="0"/>
        <v>129.48864121</v>
      </c>
      <c r="J4" s="22">
        <f t="shared" si="0"/>
        <v>136.57130423999999</v>
      </c>
      <c r="K4" s="22">
        <f t="shared" si="0"/>
        <v>143.65396727000001</v>
      </c>
      <c r="L4" s="22">
        <f t="shared" si="0"/>
        <v>150.7366303</v>
      </c>
      <c r="N4" s="9"/>
      <c r="O4" s="9">
        <f>O3</f>
        <v>101.15798909</v>
      </c>
      <c r="P4" s="22">
        <f t="shared" ref="P4:V4" si="1">P3</f>
        <v>108.24065211999999</v>
      </c>
      <c r="Q4" s="22">
        <f t="shared" si="1"/>
        <v>115.32331514999998</v>
      </c>
      <c r="R4" s="22">
        <f t="shared" si="1"/>
        <v>122.40597818000001</v>
      </c>
      <c r="S4" s="22">
        <f t="shared" si="1"/>
        <v>129.48864121</v>
      </c>
      <c r="T4" s="22">
        <f t="shared" si="1"/>
        <v>136.57130423999999</v>
      </c>
      <c r="U4" s="22">
        <f t="shared" si="1"/>
        <v>143.65396727000001</v>
      </c>
      <c r="V4" s="22">
        <f t="shared" si="1"/>
        <v>150.7366303</v>
      </c>
    </row>
    <row r="5" spans="1:22" x14ac:dyDescent="0.25">
      <c r="A5" s="9">
        <v>6</v>
      </c>
      <c r="B5" s="9">
        <f>Data!$B$26+Data!$B$26*0.03*Data!B17</f>
        <v>86.279375160000001</v>
      </c>
      <c r="C5" s="9"/>
      <c r="D5" s="9"/>
      <c r="E5" s="22">
        <f t="shared" ref="E5:E13" si="2">E4</f>
        <v>101.15798909</v>
      </c>
      <c r="F5" s="22">
        <f t="shared" ref="F5:F13" si="3">F4</f>
        <v>108.24065211999999</v>
      </c>
      <c r="G5" s="22">
        <f t="shared" ref="G5:G13" si="4">G4</f>
        <v>115.32331514999998</v>
      </c>
      <c r="H5" s="22">
        <f t="shared" ref="H5:H13" si="5">H4</f>
        <v>122.40597818000001</v>
      </c>
      <c r="I5" s="22">
        <f t="shared" ref="I5:I13" si="6">I4</f>
        <v>129.48864121</v>
      </c>
      <c r="J5" s="22">
        <f t="shared" ref="J5:J13" si="7">J4</f>
        <v>136.57130423999999</v>
      </c>
      <c r="K5" s="22">
        <f t="shared" ref="K5:K13" si="8">K4</f>
        <v>143.65396727000001</v>
      </c>
      <c r="L5" s="22">
        <f t="shared" ref="L5:L13" si="9">L4</f>
        <v>150.7366303</v>
      </c>
      <c r="N5" s="9"/>
      <c r="O5" s="22">
        <f t="shared" ref="O5:O13" si="10">O4</f>
        <v>101.15798909</v>
      </c>
      <c r="P5" s="22">
        <f t="shared" ref="P5:P13" si="11">P4</f>
        <v>108.24065211999999</v>
      </c>
      <c r="Q5" s="22">
        <f t="shared" ref="Q5:Q13" si="12">Q4</f>
        <v>115.32331514999998</v>
      </c>
      <c r="R5" s="22">
        <f t="shared" ref="R5:R13" si="13">R4</f>
        <v>122.40597818000001</v>
      </c>
      <c r="S5" s="22">
        <f t="shared" ref="S5:S13" si="14">S4</f>
        <v>129.48864121</v>
      </c>
      <c r="T5" s="22">
        <f t="shared" ref="T5:T13" si="15">T4</f>
        <v>136.57130423999999</v>
      </c>
      <c r="U5" s="22">
        <f t="shared" ref="U5:U13" si="16">U4</f>
        <v>143.65396727000001</v>
      </c>
      <c r="V5" s="22">
        <f t="shared" ref="V5:V13" si="17">V4</f>
        <v>150.7366303</v>
      </c>
    </row>
    <row r="6" spans="1:22" x14ac:dyDescent="0.25">
      <c r="A6" s="9">
        <v>5</v>
      </c>
      <c r="B6" s="9">
        <f>Data!$B$26+Data!$B$26*0.03*Data!B18</f>
        <v>87.271077059999996</v>
      </c>
      <c r="C6" s="9"/>
      <c r="D6" s="9"/>
      <c r="E6" s="22">
        <f t="shared" si="2"/>
        <v>101.15798909</v>
      </c>
      <c r="F6" s="22">
        <f t="shared" si="3"/>
        <v>108.24065211999999</v>
      </c>
      <c r="G6" s="22">
        <f t="shared" si="4"/>
        <v>115.32331514999998</v>
      </c>
      <c r="H6" s="22">
        <f t="shared" si="5"/>
        <v>122.40597818000001</v>
      </c>
      <c r="I6" s="22">
        <f t="shared" si="6"/>
        <v>129.48864121</v>
      </c>
      <c r="J6" s="22">
        <f t="shared" si="7"/>
        <v>136.57130423999999</v>
      </c>
      <c r="K6" s="22">
        <f t="shared" si="8"/>
        <v>143.65396727000001</v>
      </c>
      <c r="L6" s="22">
        <f t="shared" si="9"/>
        <v>150.7366303</v>
      </c>
      <c r="N6" s="9"/>
      <c r="O6" s="22">
        <f t="shared" si="10"/>
        <v>101.15798909</v>
      </c>
      <c r="P6" s="22">
        <f t="shared" si="11"/>
        <v>108.24065211999999</v>
      </c>
      <c r="Q6" s="22">
        <f t="shared" si="12"/>
        <v>115.32331514999998</v>
      </c>
      <c r="R6" s="22">
        <f t="shared" si="13"/>
        <v>122.40597818000001</v>
      </c>
      <c r="S6" s="22">
        <f t="shared" si="14"/>
        <v>129.48864121</v>
      </c>
      <c r="T6" s="22">
        <f t="shared" si="15"/>
        <v>136.57130423999999</v>
      </c>
      <c r="U6" s="22">
        <f t="shared" si="16"/>
        <v>143.65396727000001</v>
      </c>
      <c r="V6" s="22">
        <f t="shared" si="17"/>
        <v>150.7366303</v>
      </c>
    </row>
    <row r="7" spans="1:22" x14ac:dyDescent="0.25">
      <c r="A7" s="9">
        <v>4</v>
      </c>
      <c r="B7" s="9">
        <f>Data!$B$26+Data!$B$26*0.03*Data!B19</f>
        <v>88.350263819999995</v>
      </c>
      <c r="C7" s="9"/>
      <c r="D7" s="9"/>
      <c r="E7" s="22">
        <f t="shared" si="2"/>
        <v>101.15798909</v>
      </c>
      <c r="F7" s="22">
        <f t="shared" si="3"/>
        <v>108.24065211999999</v>
      </c>
      <c r="G7" s="22">
        <f t="shared" si="4"/>
        <v>115.32331514999998</v>
      </c>
      <c r="H7" s="22">
        <f t="shared" si="5"/>
        <v>122.40597818000001</v>
      </c>
      <c r="I7" s="22">
        <f t="shared" si="6"/>
        <v>129.48864121</v>
      </c>
      <c r="J7" s="22">
        <f t="shared" si="7"/>
        <v>136.57130423999999</v>
      </c>
      <c r="K7" s="22">
        <f t="shared" si="8"/>
        <v>143.65396727000001</v>
      </c>
      <c r="L7" s="22">
        <f t="shared" si="9"/>
        <v>150.7366303</v>
      </c>
      <c r="N7" s="9"/>
      <c r="O7" s="22">
        <f t="shared" si="10"/>
        <v>101.15798909</v>
      </c>
      <c r="P7" s="22">
        <f t="shared" si="11"/>
        <v>108.24065211999999</v>
      </c>
      <c r="Q7" s="22">
        <f t="shared" si="12"/>
        <v>115.32331514999998</v>
      </c>
      <c r="R7" s="22">
        <f t="shared" si="13"/>
        <v>122.40597818000001</v>
      </c>
      <c r="S7" s="22">
        <f t="shared" si="14"/>
        <v>129.48864121</v>
      </c>
      <c r="T7" s="22">
        <f t="shared" si="15"/>
        <v>136.57130423999999</v>
      </c>
      <c r="U7" s="22">
        <f t="shared" si="16"/>
        <v>143.65396727000001</v>
      </c>
      <c r="V7" s="22">
        <f t="shared" si="17"/>
        <v>150.7366303</v>
      </c>
    </row>
    <row r="8" spans="1:22" x14ac:dyDescent="0.25">
      <c r="A8" s="9">
        <v>3</v>
      </c>
      <c r="B8" s="9">
        <f>Data!$B$26+Data!$B$26*0.03*Data!B20</f>
        <v>89.526862800000004</v>
      </c>
      <c r="C8" s="9"/>
      <c r="D8" s="9"/>
      <c r="E8" s="22">
        <f t="shared" si="2"/>
        <v>101.15798909</v>
      </c>
      <c r="F8" s="22">
        <f t="shared" si="3"/>
        <v>108.24065211999999</v>
      </c>
      <c r="G8" s="22">
        <f t="shared" si="4"/>
        <v>115.32331514999998</v>
      </c>
      <c r="H8" s="22">
        <f t="shared" si="5"/>
        <v>122.40597818000001</v>
      </c>
      <c r="I8" s="22">
        <f t="shared" si="6"/>
        <v>129.48864121</v>
      </c>
      <c r="J8" s="22">
        <f t="shared" si="7"/>
        <v>136.57130423999999</v>
      </c>
      <c r="K8" s="22">
        <f t="shared" si="8"/>
        <v>143.65396727000001</v>
      </c>
      <c r="L8" s="22">
        <f t="shared" si="9"/>
        <v>150.7366303</v>
      </c>
      <c r="N8" s="9"/>
      <c r="O8" s="22">
        <f t="shared" si="10"/>
        <v>101.15798909</v>
      </c>
      <c r="P8" s="22">
        <f t="shared" si="11"/>
        <v>108.24065211999999</v>
      </c>
      <c r="Q8" s="22">
        <f t="shared" si="12"/>
        <v>115.32331514999998</v>
      </c>
      <c r="R8" s="22">
        <f t="shared" si="13"/>
        <v>122.40597818000001</v>
      </c>
      <c r="S8" s="22">
        <f t="shared" si="14"/>
        <v>129.48864121</v>
      </c>
      <c r="T8" s="22">
        <f t="shared" si="15"/>
        <v>136.57130423999999</v>
      </c>
      <c r="U8" s="22">
        <f t="shared" si="16"/>
        <v>143.65396727000001</v>
      </c>
      <c r="V8" s="22">
        <f t="shared" si="17"/>
        <v>150.7366303</v>
      </c>
    </row>
    <row r="9" spans="1:22" x14ac:dyDescent="0.25">
      <c r="A9" s="9">
        <v>2</v>
      </c>
      <c r="B9" s="9">
        <f>Data!$B$26+Data!$B$26*0.03*Data!B21</f>
        <v>90.811835459999998</v>
      </c>
      <c r="C9" s="9"/>
      <c r="D9" s="9"/>
      <c r="E9" s="22">
        <f t="shared" si="2"/>
        <v>101.15798909</v>
      </c>
      <c r="F9" s="22">
        <f t="shared" si="3"/>
        <v>108.24065211999999</v>
      </c>
      <c r="G9" s="22">
        <f t="shared" si="4"/>
        <v>115.32331514999998</v>
      </c>
      <c r="H9" s="22">
        <f t="shared" si="5"/>
        <v>122.40597818000001</v>
      </c>
      <c r="I9" s="22">
        <f t="shared" si="6"/>
        <v>129.48864121</v>
      </c>
      <c r="J9" s="22">
        <f t="shared" si="7"/>
        <v>136.57130423999999</v>
      </c>
      <c r="K9" s="22">
        <f t="shared" si="8"/>
        <v>143.65396727000001</v>
      </c>
      <c r="L9" s="22">
        <f t="shared" si="9"/>
        <v>150.7366303</v>
      </c>
      <c r="N9" s="9"/>
      <c r="O9" s="22">
        <f t="shared" si="10"/>
        <v>101.15798909</v>
      </c>
      <c r="P9" s="22">
        <f t="shared" si="11"/>
        <v>108.24065211999999</v>
      </c>
      <c r="Q9" s="22">
        <f t="shared" si="12"/>
        <v>115.32331514999998</v>
      </c>
      <c r="R9" s="22">
        <f t="shared" si="13"/>
        <v>122.40597818000001</v>
      </c>
      <c r="S9" s="22">
        <f t="shared" si="14"/>
        <v>129.48864121</v>
      </c>
      <c r="T9" s="22">
        <f t="shared" si="15"/>
        <v>136.57130423999999</v>
      </c>
      <c r="U9" s="22">
        <f t="shared" si="16"/>
        <v>143.65396727000001</v>
      </c>
      <c r="V9" s="22">
        <f t="shared" si="17"/>
        <v>150.7366303</v>
      </c>
    </row>
    <row r="10" spans="1:22" x14ac:dyDescent="0.25">
      <c r="A10" s="9">
        <v>1</v>
      </c>
      <c r="B10" s="9">
        <f>Data!$B$26+Data!$B$26*0.03*Data!B22</f>
        <v>92.217797820000001</v>
      </c>
      <c r="C10" s="9"/>
      <c r="D10" s="9"/>
      <c r="E10" s="22">
        <f t="shared" si="2"/>
        <v>101.15798909</v>
      </c>
      <c r="F10" s="22">
        <f t="shared" si="3"/>
        <v>108.24065211999999</v>
      </c>
      <c r="G10" s="22">
        <f t="shared" si="4"/>
        <v>115.32331514999998</v>
      </c>
      <c r="H10" s="22">
        <f t="shared" si="5"/>
        <v>122.40597818000001</v>
      </c>
      <c r="I10" s="22">
        <f t="shared" si="6"/>
        <v>129.48864121</v>
      </c>
      <c r="J10" s="22">
        <f t="shared" si="7"/>
        <v>136.57130423999999</v>
      </c>
      <c r="K10" s="22">
        <f t="shared" si="8"/>
        <v>143.65396727000001</v>
      </c>
      <c r="L10" s="22">
        <f t="shared" si="9"/>
        <v>150.7366303</v>
      </c>
      <c r="N10" s="9"/>
      <c r="O10" s="22">
        <f t="shared" si="10"/>
        <v>101.15798909</v>
      </c>
      <c r="P10" s="22">
        <f t="shared" si="11"/>
        <v>108.24065211999999</v>
      </c>
      <c r="Q10" s="22">
        <f t="shared" si="12"/>
        <v>115.32331514999998</v>
      </c>
      <c r="R10" s="22">
        <f t="shared" si="13"/>
        <v>122.40597818000001</v>
      </c>
      <c r="S10" s="22">
        <f t="shared" si="14"/>
        <v>129.48864121</v>
      </c>
      <c r="T10" s="22">
        <f t="shared" si="15"/>
        <v>136.57130423999999</v>
      </c>
      <c r="U10" s="22">
        <f t="shared" si="16"/>
        <v>143.65396727000001</v>
      </c>
      <c r="V10" s="22">
        <f t="shared" si="17"/>
        <v>150.7366303</v>
      </c>
    </row>
    <row r="11" spans="1:22" x14ac:dyDescent="0.25">
      <c r="A11" s="9">
        <v>0</v>
      </c>
      <c r="B11" s="9">
        <f>Data!$B$26+Data!$B$26*0.03*Data!B23</f>
        <v>93.758399999999995</v>
      </c>
      <c r="C11" s="9"/>
      <c r="D11" s="9"/>
      <c r="E11" s="22">
        <f t="shared" si="2"/>
        <v>101.15798909</v>
      </c>
      <c r="F11" s="22">
        <f t="shared" si="3"/>
        <v>108.24065211999999</v>
      </c>
      <c r="G11" s="22">
        <f t="shared" si="4"/>
        <v>115.32331514999998</v>
      </c>
      <c r="H11" s="22">
        <f t="shared" si="5"/>
        <v>122.40597818000001</v>
      </c>
      <c r="I11" s="22">
        <f t="shared" si="6"/>
        <v>129.48864121</v>
      </c>
      <c r="J11" s="22">
        <f t="shared" si="7"/>
        <v>136.57130423999999</v>
      </c>
      <c r="K11" s="22">
        <f t="shared" si="8"/>
        <v>143.65396727000001</v>
      </c>
      <c r="L11" s="22">
        <f t="shared" si="9"/>
        <v>150.7366303</v>
      </c>
      <c r="N11" s="9"/>
      <c r="O11" s="22">
        <f t="shared" si="10"/>
        <v>101.15798909</v>
      </c>
      <c r="P11" s="22">
        <f t="shared" si="11"/>
        <v>108.24065211999999</v>
      </c>
      <c r="Q11" s="22">
        <f t="shared" si="12"/>
        <v>115.32331514999998</v>
      </c>
      <c r="R11" s="22">
        <f t="shared" si="13"/>
        <v>122.40597818000001</v>
      </c>
      <c r="S11" s="22">
        <f t="shared" si="14"/>
        <v>129.48864121</v>
      </c>
      <c r="T11" s="22">
        <f t="shared" si="15"/>
        <v>136.57130423999999</v>
      </c>
      <c r="U11" s="22">
        <f t="shared" si="16"/>
        <v>143.65396727000001</v>
      </c>
      <c r="V11" s="22">
        <f t="shared" si="17"/>
        <v>150.7366303</v>
      </c>
    </row>
    <row r="12" spans="1:22" x14ac:dyDescent="0.25">
      <c r="A12" s="39" t="s">
        <v>25</v>
      </c>
      <c r="B12" s="39"/>
      <c r="C12" s="9"/>
      <c r="D12" s="9"/>
      <c r="E12" s="22">
        <f t="shared" si="2"/>
        <v>101.15798909</v>
      </c>
      <c r="F12" s="22">
        <f t="shared" si="3"/>
        <v>108.24065211999999</v>
      </c>
      <c r="G12" s="22">
        <f t="shared" si="4"/>
        <v>115.32331514999998</v>
      </c>
      <c r="H12" s="22">
        <f t="shared" si="5"/>
        <v>122.40597818000001</v>
      </c>
      <c r="I12" s="22">
        <f t="shared" si="6"/>
        <v>129.48864121</v>
      </c>
      <c r="J12" s="22">
        <f t="shared" si="7"/>
        <v>136.57130423999999</v>
      </c>
      <c r="K12" s="22">
        <f t="shared" si="8"/>
        <v>143.65396727000001</v>
      </c>
      <c r="L12" s="22">
        <f t="shared" si="9"/>
        <v>150.7366303</v>
      </c>
      <c r="N12" s="9"/>
      <c r="O12" s="22">
        <f t="shared" si="10"/>
        <v>101.15798909</v>
      </c>
      <c r="P12" s="22">
        <f t="shared" si="11"/>
        <v>108.24065211999999</v>
      </c>
      <c r="Q12" s="22">
        <f t="shared" si="12"/>
        <v>115.32331514999998</v>
      </c>
      <c r="R12" s="22">
        <f t="shared" si="13"/>
        <v>122.40597818000001</v>
      </c>
      <c r="S12" s="22">
        <f t="shared" si="14"/>
        <v>129.48864121</v>
      </c>
      <c r="T12" s="22">
        <f t="shared" si="15"/>
        <v>136.57130423999999</v>
      </c>
      <c r="U12" s="22">
        <f t="shared" si="16"/>
        <v>143.65396727000001</v>
      </c>
      <c r="V12" s="22">
        <f t="shared" si="17"/>
        <v>150.7366303</v>
      </c>
    </row>
    <row r="13" spans="1:22" x14ac:dyDescent="0.25">
      <c r="A13" s="40">
        <v>87.271077059999996</v>
      </c>
      <c r="B13" s="40"/>
      <c r="C13" s="9"/>
      <c r="D13" s="9"/>
      <c r="E13" s="22">
        <f t="shared" si="2"/>
        <v>101.15798909</v>
      </c>
      <c r="F13" s="22">
        <f t="shared" si="3"/>
        <v>108.24065211999999</v>
      </c>
      <c r="G13" s="22">
        <f t="shared" si="4"/>
        <v>115.32331514999998</v>
      </c>
      <c r="H13" s="22">
        <f t="shared" si="5"/>
        <v>122.40597818000001</v>
      </c>
      <c r="I13" s="22">
        <f t="shared" si="6"/>
        <v>129.48864121</v>
      </c>
      <c r="J13" s="22">
        <f t="shared" si="7"/>
        <v>136.57130423999999</v>
      </c>
      <c r="K13" s="22">
        <f t="shared" si="8"/>
        <v>143.65396727000001</v>
      </c>
      <c r="L13" s="22">
        <f t="shared" si="9"/>
        <v>150.7366303</v>
      </c>
      <c r="N13" s="9"/>
      <c r="O13" s="22">
        <f t="shared" si="10"/>
        <v>101.15798909</v>
      </c>
      <c r="P13" s="22">
        <f t="shared" si="11"/>
        <v>108.24065211999999</v>
      </c>
      <c r="Q13" s="22">
        <f t="shared" si="12"/>
        <v>115.32331514999998</v>
      </c>
      <c r="R13" s="22">
        <f t="shared" si="13"/>
        <v>122.40597818000001</v>
      </c>
      <c r="S13" s="22">
        <f t="shared" si="14"/>
        <v>129.48864121</v>
      </c>
      <c r="T13" s="22">
        <f t="shared" si="15"/>
        <v>136.57130423999999</v>
      </c>
      <c r="U13" s="22">
        <f t="shared" si="16"/>
        <v>143.65396727000001</v>
      </c>
      <c r="V13" s="22">
        <f t="shared" si="17"/>
        <v>150.7366303</v>
      </c>
    </row>
    <row r="14" spans="1:22" x14ac:dyDescent="0.25">
      <c r="A14" s="19"/>
      <c r="B14" s="19"/>
    </row>
    <row r="15" spans="1:22" x14ac:dyDescent="0.25">
      <c r="A15" s="40" t="s">
        <v>17</v>
      </c>
      <c r="B15" s="40"/>
      <c r="C15" s="9"/>
      <c r="D15" s="9"/>
      <c r="E15" s="9">
        <v>3</v>
      </c>
      <c r="F15" s="9">
        <v>4</v>
      </c>
      <c r="G15" s="9">
        <v>5</v>
      </c>
      <c r="H15" s="9">
        <v>6</v>
      </c>
      <c r="I15" s="9">
        <v>7</v>
      </c>
      <c r="J15" s="9">
        <v>8</v>
      </c>
      <c r="K15" s="9">
        <v>9</v>
      </c>
      <c r="L15" s="9">
        <v>10</v>
      </c>
      <c r="O15" s="9">
        <v>3</v>
      </c>
      <c r="P15" s="9">
        <v>4</v>
      </c>
      <c r="Q15" s="9">
        <v>5</v>
      </c>
      <c r="R15" s="9">
        <v>6</v>
      </c>
      <c r="S15" s="9">
        <v>7</v>
      </c>
      <c r="T15" s="9">
        <v>8</v>
      </c>
      <c r="U15" s="9">
        <v>9</v>
      </c>
      <c r="V15" s="9">
        <v>10</v>
      </c>
    </row>
    <row r="16" spans="1:22" x14ac:dyDescent="0.25">
      <c r="A16" s="12" t="s">
        <v>13</v>
      </c>
      <c r="B16" s="18" t="s">
        <v>24</v>
      </c>
      <c r="D16" s="9">
        <v>0</v>
      </c>
      <c r="E16" s="13">
        <f t="shared" ref="E16:L16" si="18">E3/(1+$D$16/100)/$A$13</f>
        <v>1.1591238758340587</v>
      </c>
      <c r="F16" s="13">
        <f t="shared" si="18"/>
        <v>1.2402809242927431</v>
      </c>
      <c r="G16" s="13">
        <f t="shared" si="18"/>
        <v>1.3214379727514274</v>
      </c>
      <c r="H16" s="13">
        <f t="shared" si="18"/>
        <v>1.4025950212101119</v>
      </c>
      <c r="I16" s="13">
        <f t="shared" si="18"/>
        <v>1.4837520696687962</v>
      </c>
      <c r="J16" s="13">
        <f t="shared" si="18"/>
        <v>1.5649091181274806</v>
      </c>
      <c r="K16" s="13">
        <f t="shared" si="18"/>
        <v>1.6460661665861651</v>
      </c>
      <c r="L16" s="13">
        <f t="shared" si="18"/>
        <v>1.7272232150448494</v>
      </c>
      <c r="N16" s="9">
        <v>0</v>
      </c>
      <c r="O16" s="13">
        <f>O3/(2+$D$16/100)/$A$13</f>
        <v>0.57956193791702937</v>
      </c>
      <c r="P16" s="13">
        <f t="shared" ref="P16:U16" si="19">P3/(2+$D$16/100)/$A$13</f>
        <v>0.62014046214637153</v>
      </c>
      <c r="Q16" s="13">
        <f t="shared" si="19"/>
        <v>0.66071898637571369</v>
      </c>
      <c r="R16" s="13">
        <f t="shared" si="19"/>
        <v>0.70129751060505596</v>
      </c>
      <c r="S16" s="13">
        <f t="shared" si="19"/>
        <v>0.74187603483439812</v>
      </c>
      <c r="T16" s="13">
        <f t="shared" si="19"/>
        <v>0.78245455906374028</v>
      </c>
      <c r="U16" s="13">
        <f t="shared" si="19"/>
        <v>0.82303308329308256</v>
      </c>
      <c r="V16" s="13">
        <f>V3/(2+$D$16/100)/$A$13</f>
        <v>0.86361160752242472</v>
      </c>
    </row>
    <row r="17" spans="1:22" x14ac:dyDescent="0.25">
      <c r="A17" s="9">
        <v>8</v>
      </c>
      <c r="B17" s="19">
        <v>7.5361000000000002</v>
      </c>
      <c r="D17" s="9">
        <v>1</v>
      </c>
      <c r="E17" s="13">
        <f t="shared" ref="E17:E26" si="20">E4/(1+D17/100)/$A$13</f>
        <v>1.1476474018158995</v>
      </c>
      <c r="F17" s="13">
        <f t="shared" ref="F17:F26" si="21">F4/(1+D17/100)/$A$13</f>
        <v>1.2280009151413296</v>
      </c>
      <c r="G17" s="13">
        <f t="shared" ref="G17:G26" si="22">G4/(1+D17/100)/$A$13</f>
        <v>1.3083544284667596</v>
      </c>
      <c r="H17" s="13">
        <f t="shared" ref="H17:H26" si="23">H4/(1+D17/100)/$A$13</f>
        <v>1.3887079417921899</v>
      </c>
      <c r="I17" s="13">
        <f t="shared" ref="I17:I26" si="24">I4/(1+D17/100)/$A$13</f>
        <v>1.46906145511762</v>
      </c>
      <c r="J17" s="13">
        <f t="shared" ref="J17:J26" si="25">J4/(1+D17/100)/$A$13</f>
        <v>1.54941496844305</v>
      </c>
      <c r="K17" s="13">
        <f t="shared" ref="K17:K26" si="26">K4/(1+D17/100)/$A$13</f>
        <v>1.6297684817684801</v>
      </c>
      <c r="L17" s="13">
        <f t="shared" ref="L17:L26" si="27">L4/(1+D17/100)/$A$13</f>
        <v>1.7101219950939104</v>
      </c>
      <c r="N17" s="9">
        <v>1</v>
      </c>
      <c r="O17" s="13">
        <f>O4/(2+N17/100)/$A$13</f>
        <v>0.57667854519107398</v>
      </c>
      <c r="P17" s="13">
        <f>P4/(2+N17/100)/$A$13</f>
        <v>0.61705518621529509</v>
      </c>
      <c r="Q17" s="13">
        <f>Q4/(2+N17/100)/$A$13</f>
        <v>0.6574318272395161</v>
      </c>
      <c r="R17" s="13">
        <f>R4/(2+N17/100)/$A$13</f>
        <v>0.69780846826373732</v>
      </c>
      <c r="S17" s="13">
        <f>S4/(2+N17/100)/$A$13</f>
        <v>0.73818510928795833</v>
      </c>
      <c r="T17" s="13">
        <f>T4/(2+N17/100)/$A$13</f>
        <v>0.77856175031217933</v>
      </c>
      <c r="U17" s="13">
        <f>U4/(2+N17/100)/$A$13</f>
        <v>0.81893839133640078</v>
      </c>
      <c r="V17" s="13">
        <f>V4/(2+N17/100)/$A$13</f>
        <v>0.85931503236062179</v>
      </c>
    </row>
    <row r="18" spans="1:22" x14ac:dyDescent="0.25">
      <c r="A18" s="9">
        <v>7</v>
      </c>
      <c r="B18" s="19">
        <v>7.9427000000000003</v>
      </c>
      <c r="D18" s="9">
        <v>2</v>
      </c>
      <c r="E18" s="13">
        <f t="shared" si="20"/>
        <v>1.1363959567000574</v>
      </c>
      <c r="F18" s="13">
        <f t="shared" si="21"/>
        <v>1.2159616904830812</v>
      </c>
      <c r="G18" s="13">
        <f t="shared" si="22"/>
        <v>1.2955274242661052</v>
      </c>
      <c r="H18" s="13">
        <f t="shared" si="23"/>
        <v>1.3750931580491292</v>
      </c>
      <c r="I18" s="13">
        <f t="shared" si="24"/>
        <v>1.454658891832153</v>
      </c>
      <c r="J18" s="13">
        <f t="shared" si="25"/>
        <v>1.534224625615177</v>
      </c>
      <c r="K18" s="13">
        <f t="shared" si="26"/>
        <v>1.6137903593982013</v>
      </c>
      <c r="L18" s="13">
        <f t="shared" si="27"/>
        <v>1.693356093181225</v>
      </c>
      <c r="N18" s="9">
        <v>2</v>
      </c>
      <c r="O18" s="13">
        <f t="shared" ref="O18:O26" si="28">O5/(2+N18/100)/$A$13</f>
        <v>0.57382370090794976</v>
      </c>
      <c r="P18" s="13">
        <f t="shared" ref="P18:P26" si="29">P5/(2+N18/100)/$A$13</f>
        <v>0.61400045757066479</v>
      </c>
      <c r="Q18" s="13">
        <f t="shared" ref="Q18:Q26" si="30">Q5/(2+N18/100)/$A$13</f>
        <v>0.65417721423337982</v>
      </c>
      <c r="R18" s="13">
        <f t="shared" ref="R18:R26" si="31">R5/(2+N18/100)/$A$13</f>
        <v>0.69435397089609496</v>
      </c>
      <c r="S18" s="13">
        <f t="shared" ref="S18:S26" si="32">S5/(2+N18/100)/$A$13</f>
        <v>0.73453072755880999</v>
      </c>
      <c r="T18" s="13">
        <f t="shared" ref="T18:T26" si="33">T5/(2+N18/100)/$A$13</f>
        <v>0.77470748422152502</v>
      </c>
      <c r="U18" s="13">
        <f t="shared" ref="U18:U26" si="34">U5/(2+N18/100)/$A$13</f>
        <v>0.81488424088424005</v>
      </c>
      <c r="V18" s="13">
        <f t="shared" ref="V18:V26" si="35">V5/(2+N18/100)/$A$13</f>
        <v>0.85506099754695519</v>
      </c>
    </row>
    <row r="19" spans="1:22" x14ac:dyDescent="0.25">
      <c r="A19" s="9">
        <v>6</v>
      </c>
      <c r="B19" s="19">
        <v>8.3838000000000008</v>
      </c>
      <c r="D19" s="9">
        <v>3</v>
      </c>
      <c r="E19" s="13">
        <f t="shared" si="20"/>
        <v>1.1253629862466588</v>
      </c>
      <c r="F19" s="13">
        <f t="shared" si="21"/>
        <v>1.2041562371774204</v>
      </c>
      <c r="G19" s="13">
        <f t="shared" si="22"/>
        <v>1.2829494881081818</v>
      </c>
      <c r="H19" s="13">
        <f t="shared" si="23"/>
        <v>1.3617427390389436</v>
      </c>
      <c r="I19" s="13">
        <f t="shared" si="24"/>
        <v>1.440535989969705</v>
      </c>
      <c r="J19" s="13">
        <f t="shared" si="25"/>
        <v>1.5193292409004664</v>
      </c>
      <c r="K19" s="13">
        <f t="shared" si="26"/>
        <v>1.5981224918312285</v>
      </c>
      <c r="L19" s="13">
        <f t="shared" si="27"/>
        <v>1.6769157427619896</v>
      </c>
      <c r="N19" s="9">
        <v>3</v>
      </c>
      <c r="O19" s="13">
        <f t="shared" si="28"/>
        <v>0.5709969831694871</v>
      </c>
      <c r="P19" s="13">
        <f t="shared" si="29"/>
        <v>0.61097582477475032</v>
      </c>
      <c r="Q19" s="13">
        <f t="shared" si="30"/>
        <v>0.65095466638001342</v>
      </c>
      <c r="R19" s="13">
        <f t="shared" si="31"/>
        <v>0.69093350798527686</v>
      </c>
      <c r="S19" s="13">
        <f t="shared" si="32"/>
        <v>0.73091234959054008</v>
      </c>
      <c r="T19" s="13">
        <f t="shared" si="33"/>
        <v>0.7708911911958034</v>
      </c>
      <c r="U19" s="13">
        <f t="shared" si="34"/>
        <v>0.81087003280106662</v>
      </c>
      <c r="V19" s="13">
        <f t="shared" si="35"/>
        <v>0.85084887440632984</v>
      </c>
    </row>
    <row r="20" spans="1:22" x14ac:dyDescent="0.25">
      <c r="A20" s="9">
        <v>5</v>
      </c>
      <c r="B20" s="19">
        <v>8.8633000000000006</v>
      </c>
      <c r="D20" s="9">
        <v>4</v>
      </c>
      <c r="E20" s="13">
        <f t="shared" si="20"/>
        <v>1.1145421883019795</v>
      </c>
      <c r="F20" s="13">
        <f t="shared" si="21"/>
        <v>1.1925778118199453</v>
      </c>
      <c r="G20" s="13">
        <f t="shared" si="22"/>
        <v>1.2706134353379108</v>
      </c>
      <c r="H20" s="13">
        <f t="shared" si="23"/>
        <v>1.3486490588558768</v>
      </c>
      <c r="I20" s="13">
        <f t="shared" si="24"/>
        <v>1.4266846823738426</v>
      </c>
      <c r="J20" s="13">
        <f t="shared" si="25"/>
        <v>1.5047203058918079</v>
      </c>
      <c r="K20" s="13">
        <f t="shared" si="26"/>
        <v>1.5827559294097742</v>
      </c>
      <c r="L20" s="13">
        <f t="shared" si="27"/>
        <v>1.6607915529277399</v>
      </c>
      <c r="N20" s="9">
        <v>4</v>
      </c>
      <c r="O20" s="13">
        <f t="shared" si="28"/>
        <v>0.56819797835002872</v>
      </c>
      <c r="P20" s="13">
        <f t="shared" si="29"/>
        <v>0.60798084524154061</v>
      </c>
      <c r="Q20" s="13">
        <f t="shared" si="30"/>
        <v>0.64776371213305262</v>
      </c>
      <c r="R20" s="13">
        <f t="shared" si="31"/>
        <v>0.68754657902456462</v>
      </c>
      <c r="S20" s="13">
        <f t="shared" si="32"/>
        <v>0.72732944591607651</v>
      </c>
      <c r="T20" s="13">
        <f t="shared" si="33"/>
        <v>0.76711231280758851</v>
      </c>
      <c r="U20" s="13">
        <f t="shared" si="34"/>
        <v>0.80689517969910063</v>
      </c>
      <c r="V20" s="13">
        <f t="shared" si="35"/>
        <v>0.84667804659061252</v>
      </c>
    </row>
    <row r="21" spans="1:22" x14ac:dyDescent="0.25">
      <c r="A21" s="9">
        <v>4</v>
      </c>
      <c r="B21" s="19">
        <v>9.3850999999999996</v>
      </c>
      <c r="D21" s="9">
        <v>5</v>
      </c>
      <c r="E21" s="13">
        <f t="shared" si="20"/>
        <v>1.1039275007943414</v>
      </c>
      <c r="F21" s="13">
        <f t="shared" si="21"/>
        <v>1.1812199278978504</v>
      </c>
      <c r="G21" s="13">
        <f t="shared" si="22"/>
        <v>1.2585123550013593</v>
      </c>
      <c r="H21" s="13">
        <f t="shared" si="23"/>
        <v>1.3358047821048684</v>
      </c>
      <c r="I21" s="13">
        <f t="shared" si="24"/>
        <v>1.4130972092083771</v>
      </c>
      <c r="J21" s="13">
        <f t="shared" si="25"/>
        <v>1.4903896363118863</v>
      </c>
      <c r="K21" s="13">
        <f t="shared" si="26"/>
        <v>1.5676820634153954</v>
      </c>
      <c r="L21" s="13">
        <f t="shared" si="27"/>
        <v>1.6449744905189041</v>
      </c>
      <c r="N21" s="9">
        <v>5</v>
      </c>
      <c r="O21" s="13">
        <f t="shared" si="28"/>
        <v>0.56542628089466285</v>
      </c>
      <c r="P21" s="13">
        <f t="shared" si="29"/>
        <v>0.60501508502085033</v>
      </c>
      <c r="Q21" s="13">
        <f t="shared" si="30"/>
        <v>0.64460388914703781</v>
      </c>
      <c r="R21" s="13">
        <f t="shared" si="31"/>
        <v>0.68419269327322529</v>
      </c>
      <c r="S21" s="13">
        <f t="shared" si="32"/>
        <v>0.72378149739941278</v>
      </c>
      <c r="T21" s="13">
        <f t="shared" si="33"/>
        <v>0.76337030152560037</v>
      </c>
      <c r="U21" s="13">
        <f t="shared" si="34"/>
        <v>0.80295910565178796</v>
      </c>
      <c r="V21" s="13">
        <f t="shared" si="35"/>
        <v>0.84254790977797545</v>
      </c>
    </row>
    <row r="22" spans="1:22" x14ac:dyDescent="0.25">
      <c r="A22" s="9">
        <v>3</v>
      </c>
      <c r="B22" s="19">
        <v>9.9540000000000006</v>
      </c>
      <c r="D22" s="9">
        <v>6</v>
      </c>
      <c r="E22" s="13">
        <f t="shared" si="20"/>
        <v>1.0935130904094894</v>
      </c>
      <c r="F22" s="13">
        <f t="shared" si="21"/>
        <v>1.1700763436723989</v>
      </c>
      <c r="G22" s="13">
        <f t="shared" si="22"/>
        <v>1.2466395969353086</v>
      </c>
      <c r="H22" s="13">
        <f t="shared" si="23"/>
        <v>1.3232028501982187</v>
      </c>
      <c r="I22" s="13">
        <f t="shared" si="24"/>
        <v>1.3997661034611284</v>
      </c>
      <c r="J22" s="13">
        <f t="shared" si="25"/>
        <v>1.4763293567240381</v>
      </c>
      <c r="K22" s="13">
        <f t="shared" si="26"/>
        <v>1.5528926099869482</v>
      </c>
      <c r="L22" s="13">
        <f t="shared" si="27"/>
        <v>1.6294558632498579</v>
      </c>
      <c r="N22" s="9">
        <v>6</v>
      </c>
      <c r="O22" s="13">
        <f t="shared" si="28"/>
        <v>0.56268149312332938</v>
      </c>
      <c r="P22" s="13">
        <f t="shared" si="29"/>
        <v>0.60207811858871019</v>
      </c>
      <c r="Q22" s="13">
        <f t="shared" si="30"/>
        <v>0.64147474405409088</v>
      </c>
      <c r="R22" s="13">
        <f t="shared" si="31"/>
        <v>0.6808713695194718</v>
      </c>
      <c r="S22" s="13">
        <f t="shared" si="32"/>
        <v>0.7202679949848525</v>
      </c>
      <c r="T22" s="13">
        <f t="shared" si="33"/>
        <v>0.7596646204502332</v>
      </c>
      <c r="U22" s="13">
        <f t="shared" si="34"/>
        <v>0.79906124591561423</v>
      </c>
      <c r="V22" s="13">
        <f t="shared" si="35"/>
        <v>0.83845787138099481</v>
      </c>
    </row>
    <row r="23" spans="1:22" x14ac:dyDescent="0.25">
      <c r="A23" s="9">
        <v>2</v>
      </c>
      <c r="B23" s="19">
        <v>10.5753</v>
      </c>
      <c r="D23" s="9">
        <v>7</v>
      </c>
      <c r="E23" s="13">
        <f t="shared" si="20"/>
        <v>1.0832933419009894</v>
      </c>
      <c r="F23" s="13">
        <f t="shared" si="21"/>
        <v>1.1591410507408813</v>
      </c>
      <c r="G23" s="13">
        <f t="shared" si="22"/>
        <v>1.2349887595807731</v>
      </c>
      <c r="H23" s="13">
        <f t="shared" si="23"/>
        <v>1.3108364684206653</v>
      </c>
      <c r="I23" s="13">
        <f t="shared" si="24"/>
        <v>1.3866841772605571</v>
      </c>
      <c r="J23" s="13">
        <f t="shared" si="25"/>
        <v>1.462531886100449</v>
      </c>
      <c r="K23" s="13">
        <f t="shared" si="26"/>
        <v>1.5383795949403412</v>
      </c>
      <c r="L23" s="13">
        <f t="shared" si="27"/>
        <v>1.614227303780233</v>
      </c>
      <c r="N23" s="9">
        <v>7</v>
      </c>
      <c r="O23" s="13">
        <f t="shared" si="28"/>
        <v>0.55996322504060803</v>
      </c>
      <c r="P23" s="13">
        <f t="shared" si="29"/>
        <v>0.59916952864383721</v>
      </c>
      <c r="Q23" s="13">
        <f t="shared" si="30"/>
        <v>0.6383758322470664</v>
      </c>
      <c r="R23" s="13">
        <f t="shared" si="31"/>
        <v>0.6775821358502957</v>
      </c>
      <c r="S23" s="13">
        <f t="shared" si="32"/>
        <v>0.71678843945352488</v>
      </c>
      <c r="T23" s="13">
        <f t="shared" si="33"/>
        <v>0.75599474305675385</v>
      </c>
      <c r="U23" s="13">
        <f t="shared" si="34"/>
        <v>0.79520104665998326</v>
      </c>
      <c r="V23" s="13">
        <f t="shared" si="35"/>
        <v>0.83440735026321233</v>
      </c>
    </row>
    <row r="24" spans="1:22" x14ac:dyDescent="0.25">
      <c r="A24" s="9">
        <v>1</v>
      </c>
      <c r="B24" s="19">
        <v>11.255100000000001</v>
      </c>
      <c r="D24" s="9">
        <v>8</v>
      </c>
      <c r="E24" s="13">
        <f t="shared" si="20"/>
        <v>1.0732628479944988</v>
      </c>
      <c r="F24" s="13">
        <f t="shared" si="21"/>
        <v>1.1484082632340211</v>
      </c>
      <c r="G24" s="13">
        <f t="shared" si="22"/>
        <v>1.2235536784735437</v>
      </c>
      <c r="H24" s="13">
        <f t="shared" si="23"/>
        <v>1.2986990937130665</v>
      </c>
      <c r="I24" s="13">
        <f t="shared" si="24"/>
        <v>1.373844508952589</v>
      </c>
      <c r="J24" s="13">
        <f t="shared" si="25"/>
        <v>1.4489899241921116</v>
      </c>
      <c r="K24" s="13">
        <f t="shared" si="26"/>
        <v>1.5241353394316344</v>
      </c>
      <c r="L24" s="13">
        <f t="shared" si="27"/>
        <v>1.5992807546711567</v>
      </c>
      <c r="N24" s="9">
        <v>8</v>
      </c>
      <c r="O24" s="13">
        <f t="shared" si="28"/>
        <v>0.55727109415098974</v>
      </c>
      <c r="P24" s="13">
        <f t="shared" si="29"/>
        <v>0.59628890590997263</v>
      </c>
      <c r="Q24" s="13">
        <f t="shared" si="30"/>
        <v>0.63530671766895541</v>
      </c>
      <c r="R24" s="13">
        <f t="shared" si="31"/>
        <v>0.67432452942793841</v>
      </c>
      <c r="S24" s="13">
        <f t="shared" si="32"/>
        <v>0.7133423411869213</v>
      </c>
      <c r="T24" s="13">
        <f t="shared" si="33"/>
        <v>0.75236015294590397</v>
      </c>
      <c r="U24" s="13">
        <f t="shared" si="34"/>
        <v>0.79137796470488708</v>
      </c>
      <c r="V24" s="13">
        <f t="shared" si="35"/>
        <v>0.83039577646386997</v>
      </c>
    </row>
    <row r="25" spans="1:22" x14ac:dyDescent="0.25">
      <c r="A25" s="9">
        <v>0</v>
      </c>
      <c r="B25" s="19">
        <v>12</v>
      </c>
      <c r="D25" s="9">
        <v>9</v>
      </c>
      <c r="E25" s="13">
        <f t="shared" si="20"/>
        <v>1.0634163998477602</v>
      </c>
      <c r="F25" s="13">
        <f t="shared" si="21"/>
        <v>1.1378724076080211</v>
      </c>
      <c r="G25" s="13">
        <f t="shared" si="22"/>
        <v>1.2123284153682818</v>
      </c>
      <c r="H25" s="13">
        <f t="shared" si="23"/>
        <v>1.286784423128543</v>
      </c>
      <c r="I25" s="13">
        <f t="shared" si="24"/>
        <v>1.3612404308888038</v>
      </c>
      <c r="J25" s="13">
        <f t="shared" si="25"/>
        <v>1.4356964386490645</v>
      </c>
      <c r="K25" s="13">
        <f t="shared" si="26"/>
        <v>1.5101524464093257</v>
      </c>
      <c r="L25" s="13">
        <f t="shared" si="27"/>
        <v>1.5846084541695866</v>
      </c>
      <c r="N25" s="9">
        <v>9</v>
      </c>
      <c r="O25" s="13">
        <f t="shared" si="28"/>
        <v>0.55460472527945393</v>
      </c>
      <c r="P25" s="13">
        <f t="shared" si="29"/>
        <v>0.59343584894389623</v>
      </c>
      <c r="Q25" s="13">
        <f t="shared" si="30"/>
        <v>0.63226697260833842</v>
      </c>
      <c r="R25" s="13">
        <f t="shared" si="31"/>
        <v>0.67109809627278094</v>
      </c>
      <c r="S25" s="13">
        <f t="shared" si="32"/>
        <v>0.70992921993722313</v>
      </c>
      <c r="T25" s="13">
        <f t="shared" si="33"/>
        <v>0.74876034360166543</v>
      </c>
      <c r="U25" s="13">
        <f t="shared" si="34"/>
        <v>0.78759146726610774</v>
      </c>
      <c r="V25" s="13">
        <f t="shared" si="35"/>
        <v>0.82642259093055004</v>
      </c>
    </row>
    <row r="26" spans="1:22" x14ac:dyDescent="0.25">
      <c r="A26" s="39" t="s">
        <v>25</v>
      </c>
      <c r="B26" s="39"/>
      <c r="D26" s="9">
        <v>10</v>
      </c>
      <c r="E26" s="13">
        <f t="shared" si="20"/>
        <v>1.0537489780309623</v>
      </c>
      <c r="F26" s="13">
        <f t="shared" si="21"/>
        <v>1.1275281129934027</v>
      </c>
      <c r="G26" s="13">
        <f t="shared" si="22"/>
        <v>1.2013072479558429</v>
      </c>
      <c r="H26" s="13">
        <f t="shared" si="23"/>
        <v>1.2750863829182835</v>
      </c>
      <c r="I26" s="13">
        <f t="shared" si="24"/>
        <v>1.3488655178807238</v>
      </c>
      <c r="J26" s="13">
        <f t="shared" si="25"/>
        <v>1.422644652843164</v>
      </c>
      <c r="K26" s="13">
        <f t="shared" si="26"/>
        <v>1.4964237878056044</v>
      </c>
      <c r="L26" s="13">
        <f t="shared" si="27"/>
        <v>1.570202922768045</v>
      </c>
      <c r="N26" s="9">
        <v>10</v>
      </c>
      <c r="O26" s="13">
        <f t="shared" si="28"/>
        <v>0.55196375039717072</v>
      </c>
      <c r="P26" s="13">
        <f t="shared" si="29"/>
        <v>0.59060996394892518</v>
      </c>
      <c r="Q26" s="13">
        <f t="shared" si="30"/>
        <v>0.62925617750067964</v>
      </c>
      <c r="R26" s="13">
        <f t="shared" si="31"/>
        <v>0.66790239105243421</v>
      </c>
      <c r="S26" s="13">
        <f t="shared" si="32"/>
        <v>0.70654860460418856</v>
      </c>
      <c r="T26" s="13">
        <f t="shared" si="33"/>
        <v>0.74519481815594313</v>
      </c>
      <c r="U26" s="13">
        <f t="shared" si="34"/>
        <v>0.7838410317076977</v>
      </c>
      <c r="V26" s="13">
        <f t="shared" si="35"/>
        <v>0.82248724525945205</v>
      </c>
    </row>
    <row r="27" spans="1:22" x14ac:dyDescent="0.25">
      <c r="A27" s="40">
        <v>8.8633000000000006</v>
      </c>
      <c r="B27" s="40"/>
    </row>
    <row r="28" spans="1:22" x14ac:dyDescent="0.25">
      <c r="A28" s="9"/>
      <c r="B28" s="19"/>
    </row>
    <row r="29" spans="1:22" x14ac:dyDescent="0.25">
      <c r="A29" s="9"/>
      <c r="B29" s="19"/>
      <c r="D29" s="41" t="s">
        <v>15</v>
      </c>
      <c r="E29" s="41"/>
      <c r="F29" s="41"/>
      <c r="G29" s="41"/>
      <c r="H29" s="41"/>
      <c r="I29" s="41"/>
      <c r="J29" s="41"/>
      <c r="K29" s="41"/>
      <c r="L29" s="41"/>
      <c r="M29" s="14"/>
      <c r="N29" s="42" t="s">
        <v>16</v>
      </c>
      <c r="O29" s="42"/>
      <c r="P29" s="42"/>
      <c r="Q29" s="42"/>
      <c r="R29" s="42"/>
      <c r="S29" s="42"/>
      <c r="T29" s="42"/>
      <c r="U29" s="42"/>
      <c r="V29" s="42"/>
    </row>
    <row r="30" spans="1:22" x14ac:dyDescent="0.25">
      <c r="A30" s="9"/>
      <c r="B30" s="19"/>
      <c r="E30" s="43" t="s">
        <v>20</v>
      </c>
      <c r="F30" s="43"/>
      <c r="G30" s="43"/>
      <c r="H30" s="43"/>
      <c r="I30" s="43"/>
      <c r="J30" s="43"/>
      <c r="K30" s="43"/>
      <c r="L30" s="43"/>
      <c r="M30" s="14"/>
      <c r="O30" s="44" t="s">
        <v>21</v>
      </c>
      <c r="P30" s="44"/>
      <c r="Q30" s="44"/>
      <c r="R30" s="44"/>
      <c r="S30" s="44"/>
      <c r="T30" s="44"/>
      <c r="U30" s="44"/>
      <c r="V30" s="44"/>
    </row>
    <row r="31" spans="1:22" x14ac:dyDescent="0.25">
      <c r="A31" s="9"/>
      <c r="B31" s="19"/>
      <c r="D31" s="15"/>
      <c r="E31" s="15">
        <v>3</v>
      </c>
      <c r="F31" s="15">
        <v>4</v>
      </c>
      <c r="G31" s="15">
        <v>5</v>
      </c>
      <c r="H31" s="15">
        <v>6</v>
      </c>
      <c r="I31" s="15">
        <v>7</v>
      </c>
      <c r="J31" s="15">
        <v>8</v>
      </c>
      <c r="K31" s="15">
        <v>9</v>
      </c>
      <c r="L31" s="15">
        <v>10</v>
      </c>
      <c r="M31" s="14"/>
      <c r="N31" s="16"/>
      <c r="O31" s="16">
        <v>3</v>
      </c>
      <c r="P31" s="16">
        <v>4</v>
      </c>
      <c r="Q31" s="16">
        <v>5</v>
      </c>
      <c r="R31" s="16">
        <v>6</v>
      </c>
      <c r="S31" s="16">
        <v>7</v>
      </c>
      <c r="T31" s="16">
        <v>8</v>
      </c>
      <c r="U31" s="16">
        <v>9</v>
      </c>
      <c r="V31" s="16">
        <v>10</v>
      </c>
    </row>
    <row r="32" spans="1:22" x14ac:dyDescent="0.25">
      <c r="A32" s="9"/>
      <c r="B32" s="19"/>
      <c r="C32" s="37" t="s">
        <v>22</v>
      </c>
      <c r="D32" s="10">
        <v>0</v>
      </c>
      <c r="E32" s="15">
        <f>E16</f>
        <v>1.1591238758340587</v>
      </c>
      <c r="F32" s="15">
        <f t="shared" ref="F32:L32" si="36">F16</f>
        <v>1.2402809242927431</v>
      </c>
      <c r="G32" s="15">
        <f t="shared" si="36"/>
        <v>1.3214379727514274</v>
      </c>
      <c r="H32" s="15">
        <f t="shared" si="36"/>
        <v>1.4025950212101119</v>
      </c>
      <c r="I32" s="15">
        <f t="shared" si="36"/>
        <v>1.4837520696687962</v>
      </c>
      <c r="J32" s="15">
        <f t="shared" si="36"/>
        <v>1.5649091181274806</v>
      </c>
      <c r="K32" s="15">
        <f t="shared" si="36"/>
        <v>1.6460661665861651</v>
      </c>
      <c r="L32" s="15">
        <f t="shared" si="36"/>
        <v>1.7272232150448494</v>
      </c>
      <c r="M32" s="38" t="s">
        <v>22</v>
      </c>
      <c r="N32" s="11">
        <v>0</v>
      </c>
      <c r="O32" s="16">
        <f>O16</f>
        <v>0.57956193791702937</v>
      </c>
      <c r="P32" s="16">
        <f t="shared" ref="P32:V32" si="37">P16</f>
        <v>0.62014046214637153</v>
      </c>
      <c r="Q32" s="16">
        <f t="shared" si="37"/>
        <v>0.66071898637571369</v>
      </c>
      <c r="R32" s="16">
        <f t="shared" si="37"/>
        <v>0.70129751060505596</v>
      </c>
      <c r="S32" s="16">
        <f t="shared" si="37"/>
        <v>0.74187603483439812</v>
      </c>
      <c r="T32" s="16">
        <f t="shared" si="37"/>
        <v>0.78245455906374028</v>
      </c>
      <c r="U32" s="16">
        <f t="shared" si="37"/>
        <v>0.82303308329308256</v>
      </c>
      <c r="V32" s="16">
        <f t="shared" si="37"/>
        <v>0.86361160752242472</v>
      </c>
    </row>
    <row r="33" spans="1:22" x14ac:dyDescent="0.25">
      <c r="A33" s="9"/>
      <c r="B33" s="19"/>
      <c r="C33" s="37"/>
      <c r="D33" s="10">
        <v>1</v>
      </c>
      <c r="E33" s="15">
        <f t="shared" ref="E33:L42" si="38">E17</f>
        <v>1.1476474018158995</v>
      </c>
      <c r="F33" s="15">
        <f t="shared" si="38"/>
        <v>1.2280009151413296</v>
      </c>
      <c r="G33" s="15">
        <f t="shared" si="38"/>
        <v>1.3083544284667596</v>
      </c>
      <c r="H33" s="15">
        <f t="shared" si="38"/>
        <v>1.3887079417921899</v>
      </c>
      <c r="I33" s="15">
        <f t="shared" si="38"/>
        <v>1.46906145511762</v>
      </c>
      <c r="J33" s="15">
        <f t="shared" si="38"/>
        <v>1.54941496844305</v>
      </c>
      <c r="K33" s="15">
        <f t="shared" si="38"/>
        <v>1.6297684817684801</v>
      </c>
      <c r="L33" s="15">
        <f t="shared" si="38"/>
        <v>1.7101219950939104</v>
      </c>
      <c r="M33" s="38"/>
      <c r="N33" s="11">
        <v>1</v>
      </c>
      <c r="O33" s="16">
        <f t="shared" ref="O33:V42" si="39">O17</f>
        <v>0.57667854519107398</v>
      </c>
      <c r="P33" s="16">
        <f t="shared" si="39"/>
        <v>0.61705518621529509</v>
      </c>
      <c r="Q33" s="16">
        <f t="shared" si="39"/>
        <v>0.6574318272395161</v>
      </c>
      <c r="R33" s="16">
        <f t="shared" si="39"/>
        <v>0.69780846826373732</v>
      </c>
      <c r="S33" s="16">
        <f t="shared" si="39"/>
        <v>0.73818510928795833</v>
      </c>
      <c r="T33" s="16">
        <f t="shared" si="39"/>
        <v>0.77856175031217933</v>
      </c>
      <c r="U33" s="16">
        <f t="shared" si="39"/>
        <v>0.81893839133640078</v>
      </c>
      <c r="V33" s="16">
        <f t="shared" si="39"/>
        <v>0.85931503236062179</v>
      </c>
    </row>
    <row r="34" spans="1:22" x14ac:dyDescent="0.25">
      <c r="A34" s="9"/>
      <c r="B34" s="19"/>
      <c r="C34" s="37"/>
      <c r="D34" s="10">
        <v>2</v>
      </c>
      <c r="E34" s="15">
        <f t="shared" si="38"/>
        <v>1.1363959567000574</v>
      </c>
      <c r="F34" s="15">
        <f t="shared" si="38"/>
        <v>1.2159616904830812</v>
      </c>
      <c r="G34" s="15">
        <f t="shared" si="38"/>
        <v>1.2955274242661052</v>
      </c>
      <c r="H34" s="15">
        <f t="shared" si="38"/>
        <v>1.3750931580491292</v>
      </c>
      <c r="I34" s="15">
        <f t="shared" si="38"/>
        <v>1.454658891832153</v>
      </c>
      <c r="J34" s="15">
        <f t="shared" si="38"/>
        <v>1.534224625615177</v>
      </c>
      <c r="K34" s="15">
        <f t="shared" si="38"/>
        <v>1.6137903593982013</v>
      </c>
      <c r="L34" s="15">
        <f t="shared" si="38"/>
        <v>1.693356093181225</v>
      </c>
      <c r="M34" s="38"/>
      <c r="N34" s="11">
        <v>2</v>
      </c>
      <c r="O34" s="16">
        <f t="shared" si="39"/>
        <v>0.57382370090794976</v>
      </c>
      <c r="P34" s="16">
        <f t="shared" si="39"/>
        <v>0.61400045757066479</v>
      </c>
      <c r="Q34" s="16">
        <f t="shared" si="39"/>
        <v>0.65417721423337982</v>
      </c>
      <c r="R34" s="16">
        <f t="shared" si="39"/>
        <v>0.69435397089609496</v>
      </c>
      <c r="S34" s="16">
        <f t="shared" si="39"/>
        <v>0.73453072755880999</v>
      </c>
      <c r="T34" s="16">
        <f t="shared" si="39"/>
        <v>0.77470748422152502</v>
      </c>
      <c r="U34" s="16">
        <f t="shared" si="39"/>
        <v>0.81488424088424005</v>
      </c>
      <c r="V34" s="16">
        <f t="shared" si="39"/>
        <v>0.85506099754695519</v>
      </c>
    </row>
    <row r="35" spans="1:22" x14ac:dyDescent="0.25">
      <c r="A35" s="9"/>
      <c r="B35" s="19"/>
      <c r="C35" s="37"/>
      <c r="D35" s="10">
        <v>3</v>
      </c>
      <c r="E35" s="15">
        <f t="shared" si="38"/>
        <v>1.1253629862466588</v>
      </c>
      <c r="F35" s="15">
        <f t="shared" si="38"/>
        <v>1.2041562371774204</v>
      </c>
      <c r="G35" s="15">
        <f t="shared" si="38"/>
        <v>1.2829494881081818</v>
      </c>
      <c r="H35" s="15">
        <f t="shared" si="38"/>
        <v>1.3617427390389436</v>
      </c>
      <c r="I35" s="15">
        <f t="shared" si="38"/>
        <v>1.440535989969705</v>
      </c>
      <c r="J35" s="15">
        <f t="shared" si="38"/>
        <v>1.5193292409004664</v>
      </c>
      <c r="K35" s="15">
        <f t="shared" si="38"/>
        <v>1.5981224918312285</v>
      </c>
      <c r="L35" s="15">
        <f t="shared" si="38"/>
        <v>1.6769157427619896</v>
      </c>
      <c r="M35" s="38"/>
      <c r="N35" s="11">
        <v>3</v>
      </c>
      <c r="O35" s="16">
        <f t="shared" si="39"/>
        <v>0.5709969831694871</v>
      </c>
      <c r="P35" s="16">
        <f t="shared" si="39"/>
        <v>0.61097582477475032</v>
      </c>
      <c r="Q35" s="16">
        <f t="shared" si="39"/>
        <v>0.65095466638001342</v>
      </c>
      <c r="R35" s="16">
        <f t="shared" si="39"/>
        <v>0.69093350798527686</v>
      </c>
      <c r="S35" s="16">
        <f t="shared" si="39"/>
        <v>0.73091234959054008</v>
      </c>
      <c r="T35" s="16">
        <f t="shared" si="39"/>
        <v>0.7708911911958034</v>
      </c>
      <c r="U35" s="16">
        <f t="shared" si="39"/>
        <v>0.81087003280106662</v>
      </c>
      <c r="V35" s="16">
        <f t="shared" si="39"/>
        <v>0.85084887440632984</v>
      </c>
    </row>
    <row r="36" spans="1:22" x14ac:dyDescent="0.25">
      <c r="A36" s="9"/>
      <c r="B36" s="19"/>
      <c r="C36" s="37"/>
      <c r="D36" s="10">
        <v>4</v>
      </c>
      <c r="E36" s="15">
        <f t="shared" si="38"/>
        <v>1.1145421883019795</v>
      </c>
      <c r="F36" s="15">
        <f t="shared" si="38"/>
        <v>1.1925778118199453</v>
      </c>
      <c r="G36" s="15">
        <f t="shared" si="38"/>
        <v>1.2706134353379108</v>
      </c>
      <c r="H36" s="15">
        <f t="shared" si="38"/>
        <v>1.3486490588558768</v>
      </c>
      <c r="I36" s="15">
        <f t="shared" si="38"/>
        <v>1.4266846823738426</v>
      </c>
      <c r="J36" s="15">
        <f t="shared" si="38"/>
        <v>1.5047203058918079</v>
      </c>
      <c r="K36" s="15">
        <f t="shared" si="38"/>
        <v>1.5827559294097742</v>
      </c>
      <c r="L36" s="15">
        <f t="shared" si="38"/>
        <v>1.6607915529277399</v>
      </c>
      <c r="M36" s="38"/>
      <c r="N36" s="11">
        <v>4</v>
      </c>
      <c r="O36" s="16">
        <f t="shared" si="39"/>
        <v>0.56819797835002872</v>
      </c>
      <c r="P36" s="16">
        <f t="shared" si="39"/>
        <v>0.60798084524154061</v>
      </c>
      <c r="Q36" s="16">
        <f t="shared" si="39"/>
        <v>0.64776371213305262</v>
      </c>
      <c r="R36" s="16">
        <f t="shared" si="39"/>
        <v>0.68754657902456462</v>
      </c>
      <c r="S36" s="16">
        <f t="shared" si="39"/>
        <v>0.72732944591607651</v>
      </c>
      <c r="T36" s="16">
        <f t="shared" si="39"/>
        <v>0.76711231280758851</v>
      </c>
      <c r="U36" s="16">
        <f t="shared" si="39"/>
        <v>0.80689517969910063</v>
      </c>
      <c r="V36" s="16">
        <f t="shared" si="39"/>
        <v>0.84667804659061252</v>
      </c>
    </row>
    <row r="37" spans="1:22" x14ac:dyDescent="0.25">
      <c r="A37" s="9"/>
      <c r="B37" s="19"/>
      <c r="C37" s="37"/>
      <c r="D37" s="10">
        <v>5</v>
      </c>
      <c r="E37" s="15">
        <f t="shared" si="38"/>
        <v>1.1039275007943414</v>
      </c>
      <c r="F37" s="15">
        <f t="shared" si="38"/>
        <v>1.1812199278978504</v>
      </c>
      <c r="G37" s="15">
        <f t="shared" si="38"/>
        <v>1.2585123550013593</v>
      </c>
      <c r="H37" s="15">
        <f t="shared" si="38"/>
        <v>1.3358047821048684</v>
      </c>
      <c r="I37" s="15">
        <f t="shared" si="38"/>
        <v>1.4130972092083771</v>
      </c>
      <c r="J37" s="15">
        <f t="shared" si="38"/>
        <v>1.4903896363118863</v>
      </c>
      <c r="K37" s="15">
        <f t="shared" si="38"/>
        <v>1.5676820634153954</v>
      </c>
      <c r="L37" s="15">
        <f t="shared" si="38"/>
        <v>1.6449744905189041</v>
      </c>
      <c r="M37" s="38"/>
      <c r="N37" s="11">
        <v>5</v>
      </c>
      <c r="O37" s="16">
        <f t="shared" si="39"/>
        <v>0.56542628089466285</v>
      </c>
      <c r="P37" s="16">
        <f t="shared" si="39"/>
        <v>0.60501508502085033</v>
      </c>
      <c r="Q37" s="16">
        <f t="shared" si="39"/>
        <v>0.64460388914703781</v>
      </c>
      <c r="R37" s="16">
        <f t="shared" si="39"/>
        <v>0.68419269327322529</v>
      </c>
      <c r="S37" s="16">
        <f t="shared" si="39"/>
        <v>0.72378149739941278</v>
      </c>
      <c r="T37" s="16">
        <f t="shared" si="39"/>
        <v>0.76337030152560037</v>
      </c>
      <c r="U37" s="16">
        <f t="shared" si="39"/>
        <v>0.80295910565178796</v>
      </c>
      <c r="V37" s="16">
        <f t="shared" si="39"/>
        <v>0.84254790977797545</v>
      </c>
    </row>
    <row r="38" spans="1:22" x14ac:dyDescent="0.25">
      <c r="A38" s="9"/>
      <c r="B38" s="19"/>
      <c r="C38" s="37"/>
      <c r="D38" s="10">
        <v>6</v>
      </c>
      <c r="E38" s="15">
        <f t="shared" si="38"/>
        <v>1.0935130904094894</v>
      </c>
      <c r="F38" s="15">
        <f t="shared" si="38"/>
        <v>1.1700763436723989</v>
      </c>
      <c r="G38" s="15">
        <f t="shared" si="38"/>
        <v>1.2466395969353086</v>
      </c>
      <c r="H38" s="15">
        <f t="shared" si="38"/>
        <v>1.3232028501982187</v>
      </c>
      <c r="I38" s="15">
        <f t="shared" si="38"/>
        <v>1.3997661034611284</v>
      </c>
      <c r="J38" s="15">
        <f t="shared" si="38"/>
        <v>1.4763293567240381</v>
      </c>
      <c r="K38" s="15">
        <f t="shared" si="38"/>
        <v>1.5528926099869482</v>
      </c>
      <c r="L38" s="15">
        <f t="shared" si="38"/>
        <v>1.6294558632498579</v>
      </c>
      <c r="M38" s="38"/>
      <c r="N38" s="11">
        <v>6</v>
      </c>
      <c r="O38" s="16">
        <f t="shared" si="39"/>
        <v>0.56268149312332938</v>
      </c>
      <c r="P38" s="16">
        <f t="shared" si="39"/>
        <v>0.60207811858871019</v>
      </c>
      <c r="Q38" s="16">
        <f t="shared" si="39"/>
        <v>0.64147474405409088</v>
      </c>
      <c r="R38" s="16">
        <f t="shared" si="39"/>
        <v>0.6808713695194718</v>
      </c>
      <c r="S38" s="16">
        <f t="shared" si="39"/>
        <v>0.7202679949848525</v>
      </c>
      <c r="T38" s="16">
        <f t="shared" si="39"/>
        <v>0.7596646204502332</v>
      </c>
      <c r="U38" s="16">
        <f t="shared" si="39"/>
        <v>0.79906124591561423</v>
      </c>
      <c r="V38" s="16">
        <f t="shared" si="39"/>
        <v>0.83845787138099481</v>
      </c>
    </row>
    <row r="39" spans="1:22" x14ac:dyDescent="0.25">
      <c r="A39" s="9"/>
      <c r="B39" s="19"/>
      <c r="C39" s="37"/>
      <c r="D39" s="10">
        <v>7</v>
      </c>
      <c r="E39" s="15">
        <f t="shared" si="38"/>
        <v>1.0832933419009894</v>
      </c>
      <c r="F39" s="15">
        <f t="shared" si="38"/>
        <v>1.1591410507408813</v>
      </c>
      <c r="G39" s="15">
        <f t="shared" si="38"/>
        <v>1.2349887595807731</v>
      </c>
      <c r="H39" s="15">
        <f t="shared" si="38"/>
        <v>1.3108364684206653</v>
      </c>
      <c r="I39" s="15">
        <f t="shared" si="38"/>
        <v>1.3866841772605571</v>
      </c>
      <c r="J39" s="15">
        <f t="shared" si="38"/>
        <v>1.462531886100449</v>
      </c>
      <c r="K39" s="15">
        <f t="shared" si="38"/>
        <v>1.5383795949403412</v>
      </c>
      <c r="L39" s="15">
        <f t="shared" si="38"/>
        <v>1.614227303780233</v>
      </c>
      <c r="M39" s="38"/>
      <c r="N39" s="11">
        <v>7</v>
      </c>
      <c r="O39" s="16">
        <f t="shared" si="39"/>
        <v>0.55996322504060803</v>
      </c>
      <c r="P39" s="16">
        <f t="shared" si="39"/>
        <v>0.59916952864383721</v>
      </c>
      <c r="Q39" s="16">
        <f t="shared" si="39"/>
        <v>0.6383758322470664</v>
      </c>
      <c r="R39" s="16">
        <f t="shared" si="39"/>
        <v>0.6775821358502957</v>
      </c>
      <c r="S39" s="16">
        <f t="shared" si="39"/>
        <v>0.71678843945352488</v>
      </c>
      <c r="T39" s="16">
        <f t="shared" si="39"/>
        <v>0.75599474305675385</v>
      </c>
      <c r="U39" s="16">
        <f t="shared" si="39"/>
        <v>0.79520104665998326</v>
      </c>
      <c r="V39" s="16">
        <f t="shared" si="39"/>
        <v>0.83440735026321233</v>
      </c>
    </row>
    <row r="40" spans="1:22" x14ac:dyDescent="0.25">
      <c r="A40" s="9"/>
      <c r="B40" s="19"/>
      <c r="C40" s="37"/>
      <c r="D40" s="10">
        <v>8</v>
      </c>
      <c r="E40" s="15">
        <f t="shared" si="38"/>
        <v>1.0732628479944988</v>
      </c>
      <c r="F40" s="15">
        <f t="shared" si="38"/>
        <v>1.1484082632340211</v>
      </c>
      <c r="G40" s="15">
        <f t="shared" si="38"/>
        <v>1.2235536784735437</v>
      </c>
      <c r="H40" s="15">
        <f t="shared" si="38"/>
        <v>1.2986990937130665</v>
      </c>
      <c r="I40" s="15">
        <f t="shared" si="38"/>
        <v>1.373844508952589</v>
      </c>
      <c r="J40" s="15">
        <f t="shared" si="38"/>
        <v>1.4489899241921116</v>
      </c>
      <c r="K40" s="15">
        <f t="shared" si="38"/>
        <v>1.5241353394316344</v>
      </c>
      <c r="L40" s="15">
        <f t="shared" si="38"/>
        <v>1.5992807546711567</v>
      </c>
      <c r="M40" s="38"/>
      <c r="N40" s="11">
        <v>8</v>
      </c>
      <c r="O40" s="16">
        <f t="shared" si="39"/>
        <v>0.55727109415098974</v>
      </c>
      <c r="P40" s="16">
        <f t="shared" si="39"/>
        <v>0.59628890590997263</v>
      </c>
      <c r="Q40" s="16">
        <f t="shared" si="39"/>
        <v>0.63530671766895541</v>
      </c>
      <c r="R40" s="16">
        <f t="shared" si="39"/>
        <v>0.67432452942793841</v>
      </c>
      <c r="S40" s="16">
        <f t="shared" si="39"/>
        <v>0.7133423411869213</v>
      </c>
      <c r="T40" s="16">
        <f t="shared" si="39"/>
        <v>0.75236015294590397</v>
      </c>
      <c r="U40" s="16">
        <f t="shared" si="39"/>
        <v>0.79137796470488708</v>
      </c>
      <c r="V40" s="16">
        <f t="shared" si="39"/>
        <v>0.83039577646386997</v>
      </c>
    </row>
    <row r="41" spans="1:22" x14ac:dyDescent="0.25">
      <c r="A41" s="9"/>
      <c r="B41" s="19"/>
      <c r="C41" s="37"/>
      <c r="D41" s="10">
        <v>9</v>
      </c>
      <c r="E41" s="15">
        <f t="shared" si="38"/>
        <v>1.0634163998477602</v>
      </c>
      <c r="F41" s="15">
        <f t="shared" si="38"/>
        <v>1.1378724076080211</v>
      </c>
      <c r="G41" s="15">
        <f t="shared" si="38"/>
        <v>1.2123284153682818</v>
      </c>
      <c r="H41" s="15">
        <f t="shared" si="38"/>
        <v>1.286784423128543</v>
      </c>
      <c r="I41" s="15">
        <f t="shared" si="38"/>
        <v>1.3612404308888038</v>
      </c>
      <c r="J41" s="15">
        <f t="shared" si="38"/>
        <v>1.4356964386490645</v>
      </c>
      <c r="K41" s="15">
        <f t="shared" si="38"/>
        <v>1.5101524464093257</v>
      </c>
      <c r="L41" s="15">
        <f t="shared" si="38"/>
        <v>1.5846084541695866</v>
      </c>
      <c r="M41" s="38"/>
      <c r="N41" s="11">
        <v>9</v>
      </c>
      <c r="O41" s="16">
        <f t="shared" si="39"/>
        <v>0.55460472527945393</v>
      </c>
      <c r="P41" s="16">
        <f t="shared" si="39"/>
        <v>0.59343584894389623</v>
      </c>
      <c r="Q41" s="16">
        <f t="shared" si="39"/>
        <v>0.63226697260833842</v>
      </c>
      <c r="R41" s="16">
        <f t="shared" si="39"/>
        <v>0.67109809627278094</v>
      </c>
      <c r="S41" s="16">
        <f t="shared" si="39"/>
        <v>0.70992921993722313</v>
      </c>
      <c r="T41" s="16">
        <f t="shared" si="39"/>
        <v>0.74876034360166543</v>
      </c>
      <c r="U41" s="16">
        <f t="shared" si="39"/>
        <v>0.78759146726610774</v>
      </c>
      <c r="V41" s="16">
        <f t="shared" si="39"/>
        <v>0.82642259093055004</v>
      </c>
    </row>
    <row r="42" spans="1:22" x14ac:dyDescent="0.25">
      <c r="A42" s="9"/>
      <c r="B42" s="19"/>
      <c r="C42" s="37"/>
      <c r="D42" s="10">
        <v>10</v>
      </c>
      <c r="E42" s="15">
        <f t="shared" si="38"/>
        <v>1.0537489780309623</v>
      </c>
      <c r="F42" s="15">
        <f t="shared" si="38"/>
        <v>1.1275281129934027</v>
      </c>
      <c r="G42" s="15">
        <f t="shared" si="38"/>
        <v>1.2013072479558429</v>
      </c>
      <c r="H42" s="15">
        <f t="shared" si="38"/>
        <v>1.2750863829182835</v>
      </c>
      <c r="I42" s="15">
        <f t="shared" si="38"/>
        <v>1.3488655178807238</v>
      </c>
      <c r="J42" s="15">
        <f t="shared" si="38"/>
        <v>1.422644652843164</v>
      </c>
      <c r="K42" s="15">
        <f t="shared" si="38"/>
        <v>1.4964237878056044</v>
      </c>
      <c r="L42" s="15">
        <f t="shared" si="38"/>
        <v>1.570202922768045</v>
      </c>
      <c r="M42" s="38"/>
      <c r="N42" s="11">
        <v>10</v>
      </c>
      <c r="O42" s="16">
        <f t="shared" si="39"/>
        <v>0.55196375039717072</v>
      </c>
      <c r="P42" s="16">
        <f t="shared" si="39"/>
        <v>0.59060996394892518</v>
      </c>
      <c r="Q42" s="16">
        <f t="shared" si="39"/>
        <v>0.62925617750067964</v>
      </c>
      <c r="R42" s="16">
        <f t="shared" si="39"/>
        <v>0.66790239105243421</v>
      </c>
      <c r="S42" s="16">
        <f t="shared" si="39"/>
        <v>0.70654860460418856</v>
      </c>
      <c r="T42" s="16">
        <f t="shared" si="39"/>
        <v>0.74519481815594313</v>
      </c>
      <c r="U42" s="16">
        <f t="shared" si="39"/>
        <v>0.7838410317076977</v>
      </c>
      <c r="V42" s="16">
        <f t="shared" si="39"/>
        <v>0.82248724525945205</v>
      </c>
    </row>
  </sheetData>
  <mergeCells count="13">
    <mergeCell ref="C32:C42"/>
    <mergeCell ref="M32:M42"/>
    <mergeCell ref="A27:B27"/>
    <mergeCell ref="D29:L29"/>
    <mergeCell ref="N29:V29"/>
    <mergeCell ref="E30:L30"/>
    <mergeCell ref="O30:V30"/>
    <mergeCell ref="A26:B26"/>
    <mergeCell ref="A1:B1"/>
    <mergeCell ref="D1:V1"/>
    <mergeCell ref="A12:B12"/>
    <mergeCell ref="A13:B13"/>
    <mergeCell ref="A15:B1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</vt:lpstr>
      <vt:lpstr>IEWC result</vt:lpstr>
      <vt:lpstr>Spray cooling result</vt:lpstr>
      <vt:lpstr>Flat plate cooling result</vt:lpstr>
      <vt:lpstr>Tube plate cooling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2025-08-04T15:54:15Z</dcterms:modified>
</cp:coreProperties>
</file>