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oimspp-my.sharepoint.com/personal/ksmall_usgs_gov/Documents/Project work/EHMA/TOXICS/Infastructure/TW/Tribal/Crow/products/SW Paper/Review/Journal responses/"/>
    </mc:Choice>
  </mc:AlternateContent>
  <xr:revisionPtr revIDLastSave="71" documentId="8_{DBE233FA-4DE1-4054-8DEC-685AD68E8521}" xr6:coauthVersionLast="47" xr6:coauthVersionMax="47" xr10:uidLastSave="{AECC7805-708C-4AD0-B21A-BF3FF9418E8D}"/>
  <bookViews>
    <workbookView xWindow="28680" yWindow="-120" windowWidth="29040" windowHeight="17520" firstSheet="8" activeTab="9" xr2:uid="{55B2305B-745B-4BFA-82A5-6C7088F7B258}"/>
  </bookViews>
  <sheets>
    <sheet name="COVER PAGE" sheetId="25" r:id="rId1"/>
    <sheet name="FIGURE SI. ORGANICS" sheetId="26" r:id="rId2"/>
    <sheet name="FIGURE S2. INORGANICS" sheetId="27" r:id="rId3"/>
    <sheet name="FIGURE S3. TQ ACUTE" sheetId="28" r:id="rId4"/>
    <sheet name="FIGURE S4. TQ HH AND RECREATION" sheetId="29" r:id="rId5"/>
    <sheet name="FIGURE S5 BIOFILM COMMUNITY" sheetId="30" r:id="rId6"/>
    <sheet name="TABLE SI. SITE INFORMATION" sheetId="3" r:id="rId7"/>
    <sheet name="TABLE S2. SW METHODS" sheetId="4" r:id="rId8"/>
    <sheet name="TABLE S3 PFAS METHODS" sheetId="13" r:id="rId9"/>
    <sheet name="TABLE S4. DETECTED ORGANICS" sheetId="1" r:id="rId10"/>
    <sheet name="TABLE S5. DETECTED INORGANICS" sheetId="2" r:id="rId11"/>
    <sheet name="TABLE S6. MICROBIAL RESULTS" sheetId="7" r:id="rId12"/>
    <sheet name="TABLE S7. PFAS_SED_BIOFILMS" sheetId="5" r:id="rId13"/>
    <sheet name="TABLE S8. PFAS FISH TISSUE" sheetId="15" r:id="rId14"/>
    <sheet name="TABLE S9a. SW BENCHMARKS" sheetId="16" r:id="rId15"/>
    <sheet name="TABLE 9b HH BENCHMARKS" sheetId="17" r:id="rId16"/>
    <sheet name="TABLE S10a. TQ WQS" sheetId="22" r:id="rId17"/>
    <sheet name="TABLE S10b. TQ OPP_ALB" sheetId="14" r:id="rId18"/>
    <sheet name="TABLE S10c. TQ RECREATIONAL" sheetId="23" r:id="rId19"/>
    <sheet name="TABLE S10d. TQ HH" sheetId="24" r:id="rId20"/>
  </sheets>
  <externalReferences>
    <externalReference r:id="rId21"/>
  </externalReferences>
  <definedNames>
    <definedName name="_xlnm._FilterDatabase" localSheetId="7" hidden="1">'TABLE S2. SW METHODS'!$A$1:$J$519</definedName>
    <definedName name="_xlnm._FilterDatabase" localSheetId="11" hidden="1">'TABLE S6. MICROBIAL RESULTS'!$A$1:$F$1</definedName>
    <definedName name="_xlnm._FilterDatabase" localSheetId="13" hidden="1">'TABLE S8. PFAS FISH TISSUE'!$A$1:$T$57</definedName>
    <definedName name="_xlnm._FilterDatabase" localSheetId="14" hidden="1">'TABLE S9a. SW BENCHMARKS'!$A$1:$G$78</definedName>
    <definedName name="_xlnm.Print_Area" localSheetId="7">'TABLE S2. SW METHODS'!$A$1:$J$522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24" l="1"/>
  <c r="Y4" i="24"/>
  <c r="X6" i="24" l="1"/>
  <c r="E23" i="1"/>
  <c r="D23" i="1"/>
  <c r="D24" i="1" s="1"/>
  <c r="F12" i="15"/>
  <c r="G23" i="1"/>
  <c r="G24" i="1" s="1"/>
  <c r="G42" i="1" l="1"/>
  <c r="F42" i="1"/>
  <c r="G41" i="1"/>
  <c r="F41" i="1"/>
  <c r="G40" i="1"/>
  <c r="F40" i="1"/>
  <c r="G39" i="1"/>
  <c r="F39" i="1"/>
  <c r="G38" i="1"/>
  <c r="F38" i="1"/>
  <c r="G37" i="1"/>
  <c r="F37" i="1"/>
  <c r="AR21" i="1"/>
  <c r="AQ21" i="1"/>
  <c r="AR20" i="1"/>
  <c r="AQ20" i="1"/>
  <c r="AR19" i="1"/>
  <c r="AQ19" i="1"/>
  <c r="AR18" i="1"/>
  <c r="AQ18" i="1"/>
  <c r="AR17" i="1"/>
  <c r="AQ17" i="1"/>
  <c r="AR16" i="1"/>
  <c r="AQ16" i="1"/>
  <c r="AR15" i="1"/>
  <c r="AQ15" i="1"/>
  <c r="AR14" i="1"/>
  <c r="AQ14" i="1"/>
  <c r="AR13" i="1"/>
  <c r="AQ13" i="1"/>
  <c r="AR12" i="1"/>
  <c r="AQ12" i="1"/>
  <c r="AR11" i="1"/>
  <c r="AQ11" i="1"/>
  <c r="AR10" i="1"/>
  <c r="AQ10" i="1"/>
  <c r="AR9" i="1"/>
  <c r="AQ9" i="1"/>
  <c r="H23" i="1"/>
  <c r="H24" i="1" s="1"/>
  <c r="F23" i="1"/>
  <c r="F24" i="1" s="1"/>
  <c r="E24" i="1"/>
  <c r="E18" i="5"/>
  <c r="D21" i="2"/>
  <c r="D22" i="2" s="1"/>
  <c r="AH23" i="1"/>
  <c r="AH24" i="1" s="1"/>
  <c r="AG23" i="1"/>
  <c r="AG24" i="1" s="1"/>
  <c r="S23" i="1"/>
  <c r="S24" i="1" s="1"/>
  <c r="J23" i="1"/>
  <c r="J24" i="1" s="1"/>
  <c r="I23" i="1"/>
  <c r="I24" i="1" s="1"/>
  <c r="AM40" i="2" l="1"/>
  <c r="AM39" i="2"/>
  <c r="AM38" i="2"/>
  <c r="AM37" i="2"/>
  <c r="AM36" i="2"/>
  <c r="AM35" i="2"/>
  <c r="F28" i="7"/>
  <c r="K42" i="1"/>
  <c r="J42" i="1"/>
  <c r="I42" i="1"/>
  <c r="K41" i="1"/>
  <c r="J41" i="1"/>
  <c r="I41" i="1"/>
  <c r="K40" i="1"/>
  <c r="J40" i="1"/>
  <c r="I40" i="1"/>
  <c r="K39" i="1"/>
  <c r="J39" i="1"/>
  <c r="I39" i="1"/>
  <c r="K38" i="1"/>
  <c r="J38" i="1"/>
  <c r="I38" i="1"/>
  <c r="K37" i="1"/>
  <c r="J37" i="1"/>
  <c r="I37" i="1"/>
  <c r="Z36" i="2"/>
  <c r="Y39" i="2"/>
  <c r="E3" i="5" l="1"/>
  <c r="F3" i="5"/>
  <c r="E4" i="5"/>
  <c r="F4" i="5"/>
  <c r="E5" i="5"/>
  <c r="F5" i="5"/>
  <c r="E6" i="5"/>
  <c r="F6" i="5"/>
  <c r="E7" i="5"/>
  <c r="F7" i="5"/>
  <c r="E8" i="5"/>
  <c r="F8" i="5"/>
  <c r="E9" i="5"/>
  <c r="F9" i="5"/>
  <c r="E10" i="5"/>
  <c r="F10" i="5"/>
  <c r="E11" i="5"/>
  <c r="F11" i="5"/>
  <c r="E12" i="5"/>
  <c r="F12" i="5"/>
  <c r="E13" i="5"/>
  <c r="F13" i="5"/>
  <c r="E14" i="5"/>
  <c r="F14" i="5"/>
  <c r="E15" i="5"/>
  <c r="F15" i="5"/>
  <c r="E16" i="5"/>
  <c r="F16" i="5"/>
  <c r="E17" i="5"/>
  <c r="F17" i="5"/>
  <c r="F18" i="5"/>
  <c r="F2" i="5"/>
  <c r="E2" i="5"/>
  <c r="F2" i="15"/>
  <c r="F3" i="15"/>
  <c r="F4" i="15"/>
  <c r="F5" i="15"/>
  <c r="F6" i="15"/>
  <c r="F7" i="15"/>
  <c r="F8" i="15"/>
  <c r="F9" i="15"/>
  <c r="F10" i="15"/>
  <c r="F11"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G3" i="15"/>
  <c r="G4" i="15"/>
  <c r="G5" i="15"/>
  <c r="G6" i="15"/>
  <c r="G7" i="15"/>
  <c r="G8" i="15"/>
  <c r="G9"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2" i="15"/>
  <c r="F29" i="7"/>
  <c r="I22" i="2" l="1"/>
  <c r="J22" i="2"/>
  <c r="AJ21" i="2" l="1"/>
  <c r="AJ22" i="2" s="1"/>
  <c r="L37" i="1" l="1"/>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K35" i="2"/>
  <c r="AL35" i="2"/>
  <c r="D36" i="2"/>
  <c r="E36" i="2"/>
  <c r="F36" i="2"/>
  <c r="I36" i="2"/>
  <c r="J36" i="2"/>
  <c r="K36" i="2"/>
  <c r="L36" i="2"/>
  <c r="M36" i="2"/>
  <c r="N36" i="2"/>
  <c r="O36" i="2"/>
  <c r="P36" i="2"/>
  <c r="Q36" i="2"/>
  <c r="R36" i="2"/>
  <c r="S36" i="2"/>
  <c r="T36" i="2"/>
  <c r="U36" i="2"/>
  <c r="V36" i="2"/>
  <c r="W36" i="2"/>
  <c r="X36" i="2"/>
  <c r="Y36" i="2"/>
  <c r="AA36" i="2"/>
  <c r="AB36" i="2"/>
  <c r="AC36" i="2"/>
  <c r="AD36" i="2"/>
  <c r="AE36" i="2"/>
  <c r="AF36" i="2"/>
  <c r="AG36" i="2"/>
  <c r="AH36" i="2"/>
  <c r="AI36" i="2"/>
  <c r="AK36" i="2"/>
  <c r="AL36" i="2"/>
  <c r="D37" i="2"/>
  <c r="E37" i="2"/>
  <c r="F37" i="2"/>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K37" i="2"/>
  <c r="AL37" i="2"/>
  <c r="D38" i="2"/>
  <c r="E38" i="2"/>
  <c r="F38" i="2"/>
  <c r="G38" i="2"/>
  <c r="H38" i="2"/>
  <c r="I38" i="2"/>
  <c r="J38" i="2"/>
  <c r="K38" i="2"/>
  <c r="L38" i="2"/>
  <c r="M38" i="2"/>
  <c r="N38" i="2"/>
  <c r="O38" i="2"/>
  <c r="P38" i="2"/>
  <c r="Q38" i="2"/>
  <c r="R38" i="2"/>
  <c r="S38" i="2"/>
  <c r="T38" i="2"/>
  <c r="U38" i="2"/>
  <c r="V38" i="2"/>
  <c r="W38" i="2"/>
  <c r="X38" i="2"/>
  <c r="Y38" i="2"/>
  <c r="Z38" i="2"/>
  <c r="AA38" i="2"/>
  <c r="AB38" i="2"/>
  <c r="AC38" i="2"/>
  <c r="AD38" i="2"/>
  <c r="AE38" i="2"/>
  <c r="AF38" i="2"/>
  <c r="AG38" i="2"/>
  <c r="AH38" i="2"/>
  <c r="AI38" i="2"/>
  <c r="AK38" i="2"/>
  <c r="AL38" i="2"/>
  <c r="D39" i="2"/>
  <c r="E39" i="2"/>
  <c r="F39" i="2"/>
  <c r="G39" i="2"/>
  <c r="H39" i="2"/>
  <c r="I39" i="2"/>
  <c r="J39" i="2"/>
  <c r="K39" i="2"/>
  <c r="L39" i="2"/>
  <c r="M39" i="2"/>
  <c r="N39" i="2"/>
  <c r="O39" i="2"/>
  <c r="P39" i="2"/>
  <c r="Q39" i="2"/>
  <c r="R39" i="2"/>
  <c r="S39" i="2"/>
  <c r="T39" i="2"/>
  <c r="U39" i="2"/>
  <c r="V39" i="2"/>
  <c r="W39" i="2"/>
  <c r="X39" i="2"/>
  <c r="Z39" i="2"/>
  <c r="AA39" i="2"/>
  <c r="AB39" i="2"/>
  <c r="AC39" i="2"/>
  <c r="AD39" i="2"/>
  <c r="AE39" i="2"/>
  <c r="AF39" i="2"/>
  <c r="AG39" i="2"/>
  <c r="AH39" i="2"/>
  <c r="AI39" i="2"/>
  <c r="AK39" i="2"/>
  <c r="AL39" i="2"/>
  <c r="D40" i="2"/>
  <c r="E40" i="2"/>
  <c r="F40" i="2"/>
  <c r="G40" i="2"/>
  <c r="H40" i="2"/>
  <c r="I40" i="2"/>
  <c r="J40" i="2"/>
  <c r="K40" i="2"/>
  <c r="L40" i="2"/>
  <c r="M40" i="2"/>
  <c r="N40" i="2"/>
  <c r="O40" i="2"/>
  <c r="P40" i="2"/>
  <c r="Q40" i="2"/>
  <c r="R40" i="2"/>
  <c r="S40" i="2"/>
  <c r="T40" i="2"/>
  <c r="U40" i="2"/>
  <c r="V40" i="2"/>
  <c r="W40" i="2"/>
  <c r="X40" i="2"/>
  <c r="Y40" i="2"/>
  <c r="Z40" i="2"/>
  <c r="AA40" i="2"/>
  <c r="AB40" i="2"/>
  <c r="AC40" i="2"/>
  <c r="AD40" i="2"/>
  <c r="AE40" i="2"/>
  <c r="AF40" i="2"/>
  <c r="AG40" i="2"/>
  <c r="AH40" i="2"/>
  <c r="AI40" i="2"/>
  <c r="AK40" i="2"/>
  <c r="AL40" i="2"/>
  <c r="M42" i="1"/>
  <c r="N42" i="1"/>
  <c r="O42" i="1"/>
  <c r="P42" i="1"/>
  <c r="Q42" i="1"/>
  <c r="R42" i="1"/>
  <c r="S42" i="1"/>
  <c r="T42" i="1"/>
  <c r="U42" i="1"/>
  <c r="V42" i="1"/>
  <c r="W42" i="1"/>
  <c r="X42" i="1"/>
  <c r="Y42" i="1"/>
  <c r="Z42" i="1"/>
  <c r="AA42" i="1"/>
  <c r="AB42" i="1"/>
  <c r="AC42" i="1"/>
  <c r="AD42" i="1"/>
  <c r="AE42" i="1"/>
  <c r="AF42" i="1"/>
  <c r="AG42" i="1"/>
  <c r="AH42" i="1"/>
  <c r="AI42" i="1"/>
  <c r="L42" i="1"/>
  <c r="M41" i="1"/>
  <c r="N41" i="1"/>
  <c r="O41" i="1"/>
  <c r="P41" i="1"/>
  <c r="Q41" i="1"/>
  <c r="R41" i="1"/>
  <c r="S41" i="1"/>
  <c r="T41" i="1"/>
  <c r="U41" i="1"/>
  <c r="V41" i="1"/>
  <c r="W41" i="1"/>
  <c r="X41" i="1"/>
  <c r="Y41" i="1"/>
  <c r="Z41" i="1"/>
  <c r="AA41" i="1"/>
  <c r="AB41" i="1"/>
  <c r="AC41" i="1"/>
  <c r="AD41" i="1"/>
  <c r="AE41" i="1"/>
  <c r="AF41" i="1"/>
  <c r="AG41" i="1"/>
  <c r="AH41" i="1"/>
  <c r="AI41" i="1"/>
  <c r="L41" i="1"/>
  <c r="M40" i="1"/>
  <c r="N40" i="1"/>
  <c r="O40" i="1"/>
  <c r="P40" i="1"/>
  <c r="Q40" i="1"/>
  <c r="R40" i="1"/>
  <c r="S40" i="1"/>
  <c r="T40" i="1"/>
  <c r="U40" i="1"/>
  <c r="V40" i="1"/>
  <c r="W40" i="1"/>
  <c r="X40" i="1"/>
  <c r="Y40" i="1"/>
  <c r="Z40" i="1"/>
  <c r="AA40" i="1"/>
  <c r="AB40" i="1"/>
  <c r="AC40" i="1"/>
  <c r="AD40" i="1"/>
  <c r="AE40" i="1"/>
  <c r="AF40" i="1"/>
  <c r="AG40" i="1"/>
  <c r="AH40" i="1"/>
  <c r="AI40" i="1"/>
  <c r="L40" i="1"/>
  <c r="M39" i="1"/>
  <c r="N39" i="1"/>
  <c r="O39" i="1"/>
  <c r="P39" i="1"/>
  <c r="Q39" i="1"/>
  <c r="R39" i="1"/>
  <c r="S39" i="1"/>
  <c r="T39" i="1"/>
  <c r="U39" i="1"/>
  <c r="V39" i="1"/>
  <c r="W39" i="1"/>
  <c r="X39" i="1"/>
  <c r="Y39" i="1"/>
  <c r="Z39" i="1"/>
  <c r="AA39" i="1"/>
  <c r="AB39" i="1"/>
  <c r="AC39" i="1"/>
  <c r="AD39" i="1"/>
  <c r="AE39" i="1"/>
  <c r="AF39" i="1"/>
  <c r="AG39" i="1"/>
  <c r="AH39" i="1"/>
  <c r="AI39" i="1"/>
  <c r="L39" i="1"/>
  <c r="M38" i="1"/>
  <c r="N38" i="1"/>
  <c r="O38" i="1"/>
  <c r="P38" i="1"/>
  <c r="Q38" i="1"/>
  <c r="R38" i="1"/>
  <c r="S38" i="1"/>
  <c r="T38" i="1"/>
  <c r="U38" i="1"/>
  <c r="V38" i="1"/>
  <c r="W38" i="1"/>
  <c r="X38" i="1"/>
  <c r="Y38" i="1"/>
  <c r="Z38" i="1"/>
  <c r="AA38" i="1"/>
  <c r="AB38" i="1"/>
  <c r="AC38" i="1"/>
  <c r="AD38" i="1"/>
  <c r="AE38" i="1"/>
  <c r="AF38" i="1"/>
  <c r="AG38" i="1"/>
  <c r="AH38" i="1"/>
  <c r="AI38" i="1"/>
  <c r="L38" i="1"/>
  <c r="M37" i="1"/>
  <c r="N37" i="1"/>
  <c r="O37" i="1"/>
  <c r="P37" i="1"/>
  <c r="Q37" i="1"/>
  <c r="R37" i="1"/>
  <c r="S37" i="1"/>
  <c r="T37" i="1"/>
  <c r="U37" i="1"/>
  <c r="V37" i="1"/>
  <c r="W37" i="1"/>
  <c r="X37" i="1"/>
  <c r="Y37" i="1"/>
  <c r="Z37" i="1"/>
  <c r="AA37" i="1"/>
  <c r="AB37" i="1"/>
  <c r="AC37" i="1"/>
  <c r="AD37" i="1"/>
  <c r="AE37" i="1"/>
  <c r="AF37" i="1"/>
  <c r="AG37" i="1"/>
  <c r="AH37" i="1"/>
  <c r="AI37" i="1"/>
  <c r="O21" i="2" l="1"/>
  <c r="O22" i="2" s="1"/>
  <c r="P21" i="2"/>
  <c r="P22" i="2" s="1"/>
  <c r="Q21" i="2"/>
  <c r="Q22" i="2" s="1"/>
  <c r="R21" i="2"/>
  <c r="R22" i="2" s="1"/>
  <c r="S21" i="2"/>
  <c r="S22" i="2" s="1"/>
  <c r="T21" i="2"/>
  <c r="T22" i="2" s="1"/>
  <c r="U21" i="2"/>
  <c r="U22" i="2" s="1"/>
  <c r="V21" i="2"/>
  <c r="V22" i="2" s="1"/>
  <c r="W21" i="2"/>
  <c r="W22" i="2" s="1"/>
  <c r="X21" i="2"/>
  <c r="X22" i="2" s="1"/>
  <c r="Y21" i="2"/>
  <c r="Y22" i="2" s="1"/>
  <c r="Z21" i="2"/>
  <c r="Z22" i="2" s="1"/>
  <c r="AA21" i="2"/>
  <c r="AA22" i="2" s="1"/>
  <c r="AB21" i="2"/>
  <c r="AB22" i="2" s="1"/>
  <c r="AC21" i="2"/>
  <c r="AC22" i="2" s="1"/>
  <c r="AD21" i="2"/>
  <c r="AD22" i="2" s="1"/>
  <c r="AE21" i="2"/>
  <c r="AE22" i="2" s="1"/>
  <c r="AF21" i="2"/>
  <c r="AF22" i="2" s="1"/>
  <c r="AG21" i="2"/>
  <c r="AG22" i="2" s="1"/>
  <c r="AH21" i="2"/>
  <c r="AH22" i="2" s="1"/>
  <c r="AI21" i="2"/>
  <c r="AI22" i="2" s="1"/>
  <c r="AK21" i="2"/>
  <c r="AK22" i="2" s="1"/>
  <c r="AL21" i="2"/>
  <c r="AL22" i="2" s="1"/>
  <c r="E21" i="2"/>
  <c r="E22" i="2" s="1"/>
  <c r="F21" i="2"/>
  <c r="F22" i="2" s="1"/>
  <c r="K21" i="2"/>
  <c r="K22" i="2" s="1"/>
  <c r="L21" i="2"/>
  <c r="L22" i="2" s="1"/>
  <c r="M21" i="2"/>
  <c r="M22" i="2" s="1"/>
  <c r="N21" i="2"/>
  <c r="N22" i="2" s="1"/>
  <c r="H21" i="2"/>
  <c r="H22" i="2" s="1"/>
  <c r="G21" i="2"/>
  <c r="G22" i="2" s="1"/>
  <c r="AB24" i="1"/>
  <c r="V24" i="1"/>
  <c r="AF23" i="1"/>
  <c r="AF24" i="1" s="1"/>
  <c r="AE23" i="1"/>
  <c r="AE24" i="1" s="1"/>
  <c r="AD23" i="1"/>
  <c r="AD24" i="1" s="1"/>
  <c r="AC23" i="1"/>
  <c r="AC24" i="1" s="1"/>
  <c r="AA23" i="1"/>
  <c r="AA24" i="1" s="1"/>
  <c r="Z23" i="1"/>
  <c r="Z24" i="1" s="1"/>
  <c r="Y23" i="1"/>
  <c r="Y24" i="1" s="1"/>
  <c r="X23" i="1"/>
  <c r="X24" i="1" s="1"/>
  <c r="W23" i="1"/>
  <c r="W24" i="1" s="1"/>
  <c r="U23" i="1"/>
  <c r="U24" i="1" s="1"/>
  <c r="T23" i="1"/>
  <c r="T24" i="1" s="1"/>
  <c r="R23" i="1"/>
  <c r="R24" i="1" s="1"/>
  <c r="Q23" i="1"/>
  <c r="P23" i="1"/>
  <c r="O23" i="1"/>
  <c r="O24" i="1" s="1"/>
  <c r="N23" i="1"/>
  <c r="M23" i="1"/>
  <c r="L23" i="1"/>
  <c r="L24" i="1" s="1"/>
  <c r="K23" i="1"/>
  <c r="AP17" i="1"/>
  <c r="AO17" i="1"/>
  <c r="AN17" i="1"/>
  <c r="AM17" i="1"/>
  <c r="AL17" i="1"/>
  <c r="AK17" i="1"/>
  <c r="AJ17" i="1"/>
  <c r="AI17" i="1"/>
  <c r="AP16" i="1"/>
  <c r="AO16" i="1"/>
  <c r="AN16" i="1"/>
  <c r="AM16" i="1"/>
  <c r="AL16" i="1"/>
  <c r="AK16" i="1"/>
  <c r="AJ16" i="1"/>
  <c r="AI16" i="1"/>
  <c r="AP15" i="1"/>
  <c r="AO15" i="1"/>
  <c r="AN15" i="1"/>
  <c r="AL15" i="1"/>
  <c r="AK15" i="1"/>
  <c r="AJ15" i="1"/>
  <c r="AI15" i="1"/>
  <c r="AP14" i="1"/>
  <c r="AO14" i="1"/>
  <c r="AN14" i="1"/>
  <c r="AL14" i="1"/>
  <c r="AK14" i="1"/>
  <c r="AJ14" i="1"/>
  <c r="AI14" i="1"/>
  <c r="AP13" i="1"/>
  <c r="AO13" i="1"/>
  <c r="AN13" i="1"/>
  <c r="AM13" i="1"/>
  <c r="AL13" i="1"/>
  <c r="AK13" i="1"/>
  <c r="AJ13" i="1"/>
  <c r="AI13" i="1"/>
  <c r="AP20" i="1"/>
  <c r="AO20" i="1"/>
  <c r="AN20" i="1"/>
  <c r="AM20" i="1"/>
  <c r="AL20" i="1"/>
  <c r="AK20" i="1"/>
  <c r="AJ20" i="1"/>
  <c r="AI20" i="1"/>
  <c r="AP19" i="1"/>
  <c r="AO19" i="1"/>
  <c r="AN19" i="1"/>
  <c r="AL19" i="1"/>
  <c r="AK19" i="1"/>
  <c r="AJ19" i="1"/>
  <c r="AI19" i="1"/>
  <c r="AP21" i="1"/>
  <c r="AO21" i="1"/>
  <c r="AN21" i="1"/>
  <c r="AL21" i="1"/>
  <c r="AK21" i="1"/>
  <c r="AJ21" i="1"/>
  <c r="AI21" i="1"/>
  <c r="AP18" i="1"/>
  <c r="AO18" i="1"/>
  <c r="AN18" i="1"/>
  <c r="AM18" i="1"/>
  <c r="AL18" i="1"/>
  <c r="AK18" i="1"/>
  <c r="AJ18" i="1"/>
  <c r="AI18" i="1"/>
  <c r="AP12" i="1"/>
  <c r="AO12" i="1"/>
  <c r="AN12" i="1"/>
  <c r="AL12" i="1"/>
  <c r="AK12" i="1"/>
  <c r="AJ12" i="1"/>
  <c r="AI12" i="1"/>
  <c r="AP11" i="1"/>
  <c r="AO11" i="1"/>
  <c r="AN11" i="1"/>
  <c r="AL11" i="1"/>
  <c r="AK11" i="1"/>
  <c r="AJ11" i="1"/>
  <c r="AI11" i="1"/>
  <c r="AP10" i="1"/>
  <c r="AO10" i="1"/>
  <c r="AN10" i="1"/>
  <c r="AM10" i="1"/>
  <c r="AL10" i="1"/>
  <c r="AK10" i="1"/>
  <c r="AJ10" i="1"/>
  <c r="AI10" i="1"/>
  <c r="AP9" i="1"/>
  <c r="AO9" i="1"/>
  <c r="AN9" i="1"/>
  <c r="AM9" i="1"/>
  <c r="AL9" i="1"/>
  <c r="AK9" i="1"/>
  <c r="AJ9" i="1"/>
  <c r="AI9" i="1"/>
  <c r="AP8" i="1"/>
  <c r="AO8" i="1"/>
  <c r="AN8" i="1"/>
  <c r="AM8" i="1"/>
  <c r="AL8" i="1"/>
  <c r="AK8" i="1"/>
  <c r="AJ8" i="1"/>
  <c r="AI8" i="1"/>
  <c r="AP7" i="1"/>
  <c r="AO7" i="1"/>
  <c r="AN7" i="1"/>
  <c r="AL7" i="1"/>
  <c r="AK7" i="1"/>
  <c r="AJ7" i="1"/>
  <c r="AI7" i="1"/>
  <c r="AP6" i="1"/>
  <c r="AN6" i="1"/>
  <c r="AL6" i="1"/>
  <c r="AK6" i="1"/>
  <c r="AJ6" i="1"/>
  <c r="AI6" i="1"/>
  <c r="AP5" i="1"/>
  <c r="AO5" i="1"/>
  <c r="AN5" i="1"/>
  <c r="AL5" i="1"/>
  <c r="AK5" i="1"/>
  <c r="AJ5" i="1"/>
  <c r="AI5" i="1"/>
  <c r="AP4" i="1"/>
  <c r="AO4" i="1"/>
  <c r="AN4" i="1"/>
  <c r="AL4" i="1"/>
  <c r="AK4" i="1"/>
  <c r="AJ4" i="1"/>
  <c r="AI4" i="1"/>
  <c r="AP3" i="1"/>
  <c r="AO3" i="1"/>
  <c r="AN3" i="1"/>
  <c r="AM3" i="1"/>
  <c r="AL3" i="1"/>
  <c r="AK3" i="1"/>
  <c r="AJ3" i="1"/>
  <c r="AI3" i="1"/>
  <c r="K24" i="1" l="1"/>
  <c r="N24" i="1"/>
  <c r="M24" i="1"/>
  <c r="P24" i="1"/>
  <c r="Q24" i="1"/>
  <c r="G30" i="2" l="1"/>
  <c r="G36" i="2" s="1"/>
  <c r="H30" i="2"/>
  <c r="H36" i="2" s="1"/>
</calcChain>
</file>

<file path=xl/sharedStrings.xml><?xml version="1.0" encoding="utf-8"?>
<sst xmlns="http://schemas.openxmlformats.org/spreadsheetml/2006/main" count="10030" uniqueCount="1827">
  <si>
    <t>SUPPLEMENTARY MATERIAL</t>
  </si>
  <si>
    <t>Per- and polyfluoroalkyl Substances (PFAS) and other Contaminants of Concern in Tribal Waters of Montana</t>
  </si>
  <si>
    <r>
      <t>Kelly L. Smalling</t>
    </r>
    <r>
      <rPr>
        <vertAlign val="superscript"/>
        <sz val="12"/>
        <color theme="1"/>
        <rFont val="Times New Roman"/>
        <family val="1"/>
      </rPr>
      <t>1*</t>
    </r>
    <r>
      <rPr>
        <sz val="12"/>
        <color theme="1"/>
        <rFont val="Times New Roman"/>
        <family val="1"/>
      </rPr>
      <t>, Paul M. Bradley</t>
    </r>
    <r>
      <rPr>
        <vertAlign val="superscript"/>
        <sz val="12"/>
        <color theme="1"/>
        <rFont val="Times New Roman"/>
        <family val="1"/>
      </rPr>
      <t>2</t>
    </r>
    <r>
      <rPr>
        <sz val="12"/>
        <color theme="1"/>
        <rFont val="Times New Roman"/>
        <family val="1"/>
      </rPr>
      <t>, Kristin M. Romanok</t>
    </r>
    <r>
      <rPr>
        <vertAlign val="superscript"/>
        <sz val="12"/>
        <color theme="1"/>
        <rFont val="Times New Roman"/>
        <family val="1"/>
      </rPr>
      <t>1</t>
    </r>
    <r>
      <rPr>
        <sz val="12"/>
        <color theme="1"/>
        <rFont val="Times New Roman"/>
        <family val="1"/>
      </rPr>
      <t>, John T. Doyle</t>
    </r>
    <r>
      <rPr>
        <vertAlign val="superscript"/>
        <sz val="12"/>
        <color theme="1"/>
        <rFont val="Times New Roman"/>
        <family val="1"/>
      </rPr>
      <t>3,5</t>
    </r>
    <r>
      <rPr>
        <sz val="12"/>
        <color theme="1"/>
        <rFont val="Times New Roman"/>
        <family val="1"/>
      </rPr>
      <t>, Margaret J. Eggers</t>
    </r>
    <r>
      <rPr>
        <vertAlign val="superscript"/>
        <sz val="12"/>
        <color theme="1"/>
        <rFont val="Times New Roman"/>
        <family val="1"/>
      </rPr>
      <t>4,5**</t>
    </r>
    <r>
      <rPr>
        <sz val="12"/>
        <color theme="1"/>
        <rFont val="Times New Roman"/>
        <family val="1"/>
      </rPr>
      <t>, Christine Martin</t>
    </r>
    <r>
      <rPr>
        <vertAlign val="superscript"/>
        <sz val="12"/>
        <color theme="1"/>
        <rFont val="Times New Roman"/>
        <family val="1"/>
      </rPr>
      <t>5***</t>
    </r>
    <r>
      <rPr>
        <sz val="12"/>
        <color theme="1"/>
        <rFont val="Times New Roman"/>
        <family val="1"/>
      </rPr>
      <t>, Elliott P. Barnhart</t>
    </r>
    <r>
      <rPr>
        <vertAlign val="superscript"/>
        <sz val="12"/>
        <color theme="1"/>
        <rFont val="Times New Roman"/>
        <family val="1"/>
      </rPr>
      <t>6</t>
    </r>
    <r>
      <rPr>
        <sz val="12"/>
        <color theme="1"/>
        <rFont val="Times New Roman"/>
        <family val="1"/>
      </rPr>
      <t>, Picabo Binette</t>
    </r>
    <r>
      <rPr>
        <vertAlign val="superscript"/>
        <sz val="12"/>
        <color theme="1"/>
        <rFont val="Times New Roman"/>
        <family val="1"/>
      </rPr>
      <t>7</t>
    </r>
    <r>
      <rPr>
        <sz val="12"/>
        <color theme="1"/>
        <rFont val="Times New Roman"/>
        <family val="1"/>
      </rPr>
      <t>, Eric M. Castro</t>
    </r>
    <r>
      <rPr>
        <vertAlign val="superscript"/>
        <sz val="12"/>
        <color theme="1"/>
        <rFont val="Times New Roman"/>
        <family val="1"/>
      </rPr>
      <t>5,8</t>
    </r>
    <r>
      <rPr>
        <sz val="12"/>
        <color theme="1"/>
        <rFont val="Times New Roman"/>
        <family val="1"/>
      </rPr>
      <t>, Madisan Chavez</t>
    </r>
    <r>
      <rPr>
        <vertAlign val="superscript"/>
        <sz val="12"/>
        <color theme="1"/>
        <rFont val="Times New Roman"/>
        <family val="1"/>
      </rPr>
      <t>5,8</t>
    </r>
    <r>
      <rPr>
        <sz val="12"/>
        <color theme="1"/>
        <rFont val="Times New Roman"/>
        <family val="1"/>
      </rPr>
      <t>, Stephanie A. Ewing</t>
    </r>
    <r>
      <rPr>
        <vertAlign val="superscript"/>
        <sz val="12"/>
        <color theme="1"/>
        <rFont val="Times New Roman"/>
        <family val="1"/>
      </rPr>
      <t>8</t>
    </r>
    <r>
      <rPr>
        <sz val="12"/>
        <color theme="1"/>
        <rFont val="Times New Roman"/>
        <family val="1"/>
      </rPr>
      <t>, Stephanie E. Gordon</t>
    </r>
    <r>
      <rPr>
        <vertAlign val="superscript"/>
        <sz val="12"/>
        <color theme="1"/>
        <rFont val="Times New Roman"/>
        <family val="1"/>
      </rPr>
      <t>9</t>
    </r>
    <r>
      <rPr>
        <sz val="12"/>
        <color theme="1"/>
        <rFont val="Times New Roman"/>
        <family val="1"/>
      </rPr>
      <t>, Mathew W. Fields</t>
    </r>
    <r>
      <rPr>
        <vertAlign val="superscript"/>
        <sz val="12"/>
        <color theme="1"/>
        <rFont val="Times New Roman"/>
        <family val="1"/>
      </rPr>
      <t>4,10</t>
    </r>
    <r>
      <rPr>
        <sz val="12"/>
        <color theme="1"/>
        <rFont val="Times New Roman"/>
        <family val="1"/>
      </rPr>
      <t>, James L. Gray</t>
    </r>
    <r>
      <rPr>
        <vertAlign val="superscript"/>
        <sz val="12"/>
        <color theme="1"/>
        <rFont val="Times New Roman"/>
        <family val="1"/>
      </rPr>
      <t>11</t>
    </r>
    <r>
      <rPr>
        <sz val="12"/>
        <color theme="1"/>
        <rFont val="Times New Roman"/>
        <family val="1"/>
      </rPr>
      <t>, Ashley M. Groshong</t>
    </r>
    <r>
      <rPr>
        <vertAlign val="superscript"/>
        <sz val="12"/>
        <color theme="1"/>
        <rFont val="Times New Roman"/>
        <family val="1"/>
      </rPr>
      <t>7</t>
    </r>
    <r>
      <rPr>
        <sz val="12"/>
        <color theme="1"/>
        <rFont val="Times New Roman"/>
        <family val="1"/>
      </rPr>
      <t>, Chiachi Hwang</t>
    </r>
    <r>
      <rPr>
        <vertAlign val="superscript"/>
        <sz val="12"/>
        <color theme="1"/>
        <rFont val="Times New Roman"/>
        <family val="1"/>
      </rPr>
      <t>10</t>
    </r>
    <r>
      <rPr>
        <sz val="12"/>
        <color theme="1"/>
        <rFont val="Times New Roman"/>
        <family val="1"/>
      </rPr>
      <t>, Leslie K. Kanagy</t>
    </r>
    <r>
      <rPr>
        <vertAlign val="superscript"/>
        <sz val="12"/>
        <color theme="1"/>
        <rFont val="Times New Roman"/>
        <family val="1"/>
      </rPr>
      <t>11</t>
    </r>
    <r>
      <rPr>
        <sz val="12"/>
        <color theme="1"/>
        <rFont val="Times New Roman"/>
        <family val="1"/>
      </rPr>
      <t>, JoRee WClay LaFrance</t>
    </r>
    <r>
      <rPr>
        <vertAlign val="superscript"/>
        <sz val="12"/>
        <color theme="1"/>
        <rFont val="Times New Roman"/>
        <family val="1"/>
      </rPr>
      <t>12,5</t>
    </r>
    <r>
      <rPr>
        <sz val="12"/>
        <color theme="1"/>
        <rFont val="Times New Roman"/>
        <family val="1"/>
      </rPr>
      <t>, Keith A. Loftin</t>
    </r>
    <r>
      <rPr>
        <vertAlign val="superscript"/>
        <sz val="12"/>
        <color theme="1"/>
        <rFont val="Times New Roman"/>
        <family val="1"/>
      </rPr>
      <t>13</t>
    </r>
    <r>
      <rPr>
        <sz val="12"/>
        <color theme="1"/>
        <rFont val="Times New Roman"/>
        <family val="1"/>
      </rPr>
      <t>, Carrie Mae Long</t>
    </r>
    <r>
      <rPr>
        <vertAlign val="superscript"/>
        <sz val="12"/>
        <color theme="1"/>
        <rFont val="Times New Roman"/>
        <family val="1"/>
      </rPr>
      <t>7</t>
    </r>
    <r>
      <rPr>
        <sz val="12"/>
        <color theme="1"/>
        <rFont val="Times New Roman"/>
        <family val="1"/>
      </rPr>
      <t>, R. Blaine McCleskey</t>
    </r>
    <r>
      <rPr>
        <vertAlign val="superscript"/>
        <sz val="12"/>
        <color theme="1"/>
        <rFont val="Times New Roman"/>
        <family val="1"/>
      </rPr>
      <t>14</t>
    </r>
    <r>
      <rPr>
        <sz val="12"/>
        <color theme="1"/>
        <rFont val="Times New Roman"/>
        <family val="1"/>
      </rPr>
      <t>, Shannon M. Meppelink</t>
    </r>
    <r>
      <rPr>
        <vertAlign val="superscript"/>
        <sz val="12"/>
        <color theme="1"/>
        <rFont val="Times New Roman"/>
        <family val="1"/>
      </rPr>
      <t>15</t>
    </r>
    <r>
      <rPr>
        <sz val="12"/>
        <color theme="1"/>
        <rFont val="Times New Roman"/>
        <family val="1"/>
      </rPr>
      <t>, Crystal L. Richards</t>
    </r>
    <r>
      <rPr>
        <vertAlign val="superscript"/>
        <sz val="12"/>
        <color theme="1"/>
        <rFont val="Times New Roman"/>
        <family val="1"/>
      </rPr>
      <t>7****</t>
    </r>
    <r>
      <rPr>
        <sz val="12"/>
        <color theme="1"/>
        <rFont val="Times New Roman"/>
        <family val="1"/>
      </rPr>
      <t>, Molly, L. Schreiner</t>
    </r>
    <r>
      <rPr>
        <vertAlign val="superscript"/>
        <sz val="12"/>
        <color theme="1"/>
        <rFont val="Times New Roman"/>
        <family val="1"/>
      </rPr>
      <t>1</t>
    </r>
    <r>
      <rPr>
        <sz val="12"/>
        <color theme="1"/>
        <rFont val="Times New Roman"/>
        <family val="1"/>
      </rPr>
      <t>, Jonathan I. Shikany</t>
    </r>
    <r>
      <rPr>
        <vertAlign val="superscript"/>
        <sz val="12"/>
        <color theme="1"/>
        <rFont val="Times New Roman"/>
        <family val="1"/>
      </rPr>
      <t>7,10</t>
    </r>
    <r>
      <rPr>
        <sz val="12"/>
        <color theme="1"/>
        <rFont val="Times New Roman"/>
        <family val="1"/>
      </rPr>
      <t>, Mahelat Tesfamariam</t>
    </r>
    <r>
      <rPr>
        <vertAlign val="superscript"/>
        <sz val="12"/>
        <color theme="1"/>
        <rFont val="Times New Roman"/>
        <family val="1"/>
      </rPr>
      <t>7</t>
    </r>
    <r>
      <rPr>
        <sz val="12"/>
        <color theme="1"/>
        <rFont val="Times New Roman"/>
        <family val="1"/>
      </rPr>
      <t xml:space="preserve"> </t>
    </r>
  </si>
  <si>
    <r>
      <t>1</t>
    </r>
    <r>
      <rPr>
        <sz val="11"/>
        <color rgb="FF000000"/>
        <rFont val="Times New Roman"/>
        <family val="1"/>
      </rPr>
      <t xml:space="preserve">U.S. Geological Survey, Lawrenceville, New Jersey, USA; </t>
    </r>
    <r>
      <rPr>
        <vertAlign val="superscript"/>
        <sz val="11"/>
        <color rgb="FF000000"/>
        <rFont val="Times New Roman"/>
        <family val="1"/>
      </rPr>
      <t>2</t>
    </r>
    <r>
      <rPr>
        <sz val="11"/>
        <color rgb="FF000000"/>
        <rFont val="Times New Roman"/>
        <family val="1"/>
      </rPr>
      <t xml:space="preserve">U.S. Geological Survey, Columbia, South Carolina, USA; </t>
    </r>
    <r>
      <rPr>
        <vertAlign val="superscript"/>
        <sz val="11"/>
        <color rgb="FF000000"/>
        <rFont val="Times New Roman"/>
        <family val="1"/>
      </rPr>
      <t>3</t>
    </r>
    <r>
      <rPr>
        <sz val="11"/>
        <color rgb="FF000000"/>
        <rFont val="Times New Roman"/>
        <family val="1"/>
      </rPr>
      <t xml:space="preserve">Little Big Horn College, Crow Agency, Montana, USA; </t>
    </r>
    <r>
      <rPr>
        <vertAlign val="superscript"/>
        <sz val="11"/>
        <color rgb="FF000000"/>
        <rFont val="Times New Roman"/>
        <family val="1"/>
      </rPr>
      <t>4</t>
    </r>
    <r>
      <rPr>
        <sz val="11"/>
        <color rgb="FF000000"/>
        <rFont val="Times New Roman"/>
        <family val="1"/>
      </rPr>
      <t xml:space="preserve">Department of Microbiology and Cell Biology, Montana State University, Bozeman, Montana, USA; </t>
    </r>
    <r>
      <rPr>
        <vertAlign val="superscript"/>
        <sz val="11"/>
        <color rgb="FF000000"/>
        <rFont val="Times New Roman"/>
        <family val="1"/>
      </rPr>
      <t>5</t>
    </r>
    <r>
      <rPr>
        <sz val="11"/>
        <color rgb="FF000000"/>
        <rFont val="Times New Roman"/>
        <family val="1"/>
      </rPr>
      <t xml:space="preserve">Crow Water Quality Project, Crow Agency, Montana, USA; </t>
    </r>
    <r>
      <rPr>
        <vertAlign val="superscript"/>
        <sz val="11"/>
        <color rgb="FF000000"/>
        <rFont val="Times New Roman"/>
        <family val="1"/>
      </rPr>
      <t>6</t>
    </r>
    <r>
      <rPr>
        <sz val="11"/>
        <color rgb="FF000000"/>
        <rFont val="Times New Roman"/>
        <family val="1"/>
      </rPr>
      <t>U.S. Geological Survey, Helena, Montana, USA</t>
    </r>
    <r>
      <rPr>
        <vertAlign val="superscript"/>
        <sz val="11"/>
        <color rgb="FF000000"/>
        <rFont val="Times New Roman"/>
        <family val="1"/>
      </rPr>
      <t>, 7</t>
    </r>
    <r>
      <rPr>
        <sz val="11"/>
        <color rgb="FF000000"/>
        <rFont val="Times New Roman"/>
        <family val="1"/>
      </rPr>
      <t xml:space="preserve">Laboratory of Bacteriology, Rocky Mountain Laboratories, Division of Intramural Research, National Institute of Allergy and Infectious Disease, National Institutes of Health, Hamilton, Montana, USA; </t>
    </r>
    <r>
      <rPr>
        <vertAlign val="superscript"/>
        <sz val="11"/>
        <color rgb="FF000000"/>
        <rFont val="Times New Roman"/>
        <family val="1"/>
      </rPr>
      <t>8</t>
    </r>
    <r>
      <rPr>
        <sz val="11"/>
        <color rgb="FF000000"/>
        <rFont val="Times New Roman"/>
        <family val="1"/>
      </rPr>
      <t xml:space="preserve">Department of Land Resources &amp; Environmental Sciences, Montana Water Center, Montana State University, Bozeman, Montana, USA; </t>
    </r>
    <r>
      <rPr>
        <vertAlign val="superscript"/>
        <sz val="11"/>
        <color rgb="FF000000"/>
        <rFont val="Times New Roman"/>
        <family val="1"/>
      </rPr>
      <t>9</t>
    </r>
    <r>
      <rPr>
        <sz val="11"/>
        <color rgb="FF000000"/>
        <rFont val="Times New Roman"/>
        <family val="1"/>
      </rPr>
      <t xml:space="preserve">U.S. Geological Survey, Kearneysville, West Virginia, USA; </t>
    </r>
    <r>
      <rPr>
        <vertAlign val="superscript"/>
        <sz val="11"/>
        <color rgb="FF000000"/>
        <rFont val="Times New Roman"/>
        <family val="1"/>
      </rPr>
      <t>10</t>
    </r>
    <r>
      <rPr>
        <sz val="11"/>
        <color rgb="FF000000"/>
        <rFont val="Times New Roman"/>
        <family val="1"/>
      </rPr>
      <t xml:space="preserve">Center for Biofilm Engineering, Montana State University, Bozeman, Montana, USA ; </t>
    </r>
    <r>
      <rPr>
        <vertAlign val="superscript"/>
        <sz val="11"/>
        <color rgb="FF000000"/>
        <rFont val="Times New Roman"/>
        <family val="1"/>
      </rPr>
      <t>11</t>
    </r>
    <r>
      <rPr>
        <sz val="11"/>
        <color rgb="FF000000"/>
        <rFont val="Times New Roman"/>
        <family val="1"/>
      </rPr>
      <t xml:space="preserve">U.S. Geological Survey, Lakewood, Colorado, USA; </t>
    </r>
    <r>
      <rPr>
        <vertAlign val="superscript"/>
        <sz val="11"/>
        <color rgb="FF000000"/>
        <rFont val="Times New Roman"/>
        <family val="1"/>
      </rPr>
      <t>12</t>
    </r>
    <r>
      <rPr>
        <sz val="11"/>
        <color rgb="FF000000"/>
        <rFont val="Times New Roman"/>
        <family val="1"/>
      </rPr>
      <t xml:space="preserve">University of Arizona, Tucson, Arizona, USA; </t>
    </r>
    <r>
      <rPr>
        <vertAlign val="superscript"/>
        <sz val="11"/>
        <color rgb="FF000000"/>
        <rFont val="Times New Roman"/>
        <family val="1"/>
      </rPr>
      <t>13</t>
    </r>
    <r>
      <rPr>
        <sz val="11"/>
        <color rgb="FF000000"/>
        <rFont val="Times New Roman"/>
        <family val="1"/>
      </rPr>
      <t xml:space="preserve">U.S. Geological Survey, Lawrence, Kansas, USA; </t>
    </r>
    <r>
      <rPr>
        <vertAlign val="superscript"/>
        <sz val="11"/>
        <color rgb="FF000000"/>
        <rFont val="Times New Roman"/>
        <family val="1"/>
      </rPr>
      <t>14</t>
    </r>
    <r>
      <rPr>
        <sz val="11"/>
        <color rgb="FF000000"/>
        <rFont val="Times New Roman"/>
        <family val="1"/>
      </rPr>
      <t xml:space="preserve">U.S. Geological Survey, Boulder, Colorado, USA; </t>
    </r>
    <r>
      <rPr>
        <vertAlign val="superscript"/>
        <sz val="11"/>
        <color rgb="FF000000"/>
        <rFont val="Times New Roman"/>
        <family val="1"/>
      </rPr>
      <t>15</t>
    </r>
    <r>
      <rPr>
        <sz val="11"/>
        <color rgb="FF000000"/>
        <rFont val="Times New Roman"/>
        <family val="1"/>
      </rPr>
      <t>U.S. Geological Survey, Iowa City, Iowa, USA</t>
    </r>
  </si>
  <si>
    <t>** Current Affiliation: Environmental Health Program, Land Resources and Environmental Sciences, Montana State University, Bozeman, Montana, USA</t>
  </si>
  <si>
    <t>*** Current Affiliation: Human Development and Community Health, Montana State University, Bozeman, Montana, USA</t>
  </si>
  <si>
    <t>**** Current Affiliation: Health Research and Development Branch, Division of Research Capacity Building, National Institute of General Medical Sciences, National Institutes of Health, Bethesda, Maryland, USA</t>
  </si>
  <si>
    <t xml:space="preserve">The contributions of the NIH authors were made as part of their official duties as NIH federal staff, are in compliance with agency policy requirements, and are considered Works of the United States Government. The findings and conclusions presented in this paper do not necessarily reflect the views of the NIH or the Department of Health and Human Services. Any use of trade, firm, or product names is for descriptive purposes only and does not imply endorsement by the U.S. Government. This report contains CAS Registry Numbers®, which is a registered trademark of the American Chemical Society. CAS recommends the verification of the CASRNs through CAS Client ServicesSM. </t>
  </si>
  <si>
    <r>
      <t>Fig S2. Concentrations (in units shown) of arsenic (As, a), lead (Pb, b), fluoride (F, c), uranium (U, d),manganese (Mn, e), lithium (Li, f), nitrate-nitrogen (NO</t>
    </r>
    <r>
      <rPr>
        <b/>
        <vertAlign val="subscript"/>
        <sz val="11"/>
        <color rgb="FF000000"/>
        <rFont val="Calibri"/>
        <family val="2"/>
        <scheme val="minor"/>
      </rPr>
      <t>3</t>
    </r>
    <r>
      <rPr>
        <b/>
        <sz val="11"/>
        <color rgb="FF000000"/>
        <rFont val="Calibri"/>
        <family val="2"/>
        <scheme val="minor"/>
      </rPr>
      <t>-N, g), selenium (Se, h), boron (B, i) and strontium (Sr, j) detected during 2022 (black circles) and 2023 (yellow circles) in surface water samples collected from up to nine sites in the Little Bighorn River (LBH), two sites in the Bighorn River drainage (BH) and two sites in the Pryor Creek drainage (PC) within the Crow Reservation, Montana. Diamond shapes indicate values for sites not along the main stem of rivers.  Boxes, centerlines, and whiskers indicate interquartile range, median, and 5th and 95th percentiles, respectively.</t>
    </r>
  </si>
  <si>
    <t>Fig S3. Benchmark-based toxicity quotients (TQ) based on acute water quality standards for freshwater species (top), and aquatic life benchmarks for fish (middle) and invertebrates (bottom) at the thirteen surface water sampling locations in the Bighorn River (BH), Little Bighorn River (LBH) and Pryor Creek (PC) within the Crow Reservation, Montana. Red triangle represents the cumulative toxicity quotient (ΣTQ). Solid red lines and dashed orange lines indicate benchmark equivalent exposure (ΣTQ = 1) and screening-level of concern (ΣTQ = 0.1), respectively. Boxes, centerlines, and whiskers indicate interquartile range, median, and 5th and 95th percentiles, respectively. *, indicates site is not along the main stem of river.</t>
  </si>
  <si>
    <t>Fig S3. Benchmark-based toxicity quotients (TQ) benchmark based toxicity quotients for inorganic and organic analytes for drinking water (top) and contact through recreation (bottom) in the thirteen surface water sampling locations in the Bighorn River (BH), Little Bighorn River (LBH) and Pryor Creek (PC) within the Crow Reservation, Montana. Red triangle represents the cumulative toxicity quotient (ΣTQ). Solid red lines and dashed orange lines indicate benchmark equivalent exposure (ΣTQ = 1) and screening-level of concern (ΣTQ = 0.1), respectively. Boxes, centerlines, and whiskers indicate interquartile range, median, and 5th and 95th percentiles, respectively.  *, indicates site is not along the main stem of river.</t>
  </si>
  <si>
    <t xml:space="preserve">Figure S5.  Relative abundance, represented as a percent, of prokaryotic sequences at the class level in biofilms collected from five sites on the Little Big Horn River, Montana. </t>
  </si>
  <si>
    <t>USGS Station number</t>
  </si>
  <si>
    <t>USGS Station name</t>
  </si>
  <si>
    <t>Site code</t>
  </si>
  <si>
    <t>Drainage basin</t>
  </si>
  <si>
    <t>Year sampled</t>
  </si>
  <si>
    <t>Surface water</t>
  </si>
  <si>
    <t>Sediment</t>
  </si>
  <si>
    <t>Biofilms</t>
  </si>
  <si>
    <t>Fish</t>
  </si>
  <si>
    <t>USGS-452541108325301</t>
  </si>
  <si>
    <t>Plenty Coups State Park Spring at Pryor, MT</t>
  </si>
  <si>
    <t>PC1</t>
  </si>
  <si>
    <t>Pryor Creek</t>
  </si>
  <si>
    <t>2023</t>
  </si>
  <si>
    <t>X</t>
  </si>
  <si>
    <t>USGS-452458108333602</t>
  </si>
  <si>
    <t>Pryor Creek at Sundance Bridge, near Pryor, MT</t>
  </si>
  <si>
    <t>PC2</t>
  </si>
  <si>
    <t>USGS-451846107553203</t>
  </si>
  <si>
    <t>Ft Smith WW Lagoon at Ft Smith, MT</t>
  </si>
  <si>
    <t>BH1</t>
  </si>
  <si>
    <t>Bighorn River</t>
  </si>
  <si>
    <t>USGS-453206107431604</t>
  </si>
  <si>
    <t>Unnamed pond nr Co Rd 313, St Xavier, MT</t>
  </si>
  <si>
    <t>BH2*</t>
  </si>
  <si>
    <t>USGS-450300107340401</t>
  </si>
  <si>
    <t>Little Big Horn R ab Sport Ck nr Wyola, MT</t>
  </si>
  <si>
    <t>LBH1</t>
  </si>
  <si>
    <t>Little Bighorn River</t>
  </si>
  <si>
    <t>USGS-451257107225201</t>
  </si>
  <si>
    <t>Little Bighorn R nr Sloan Ditch nr Wyola MT</t>
  </si>
  <si>
    <t>LBH2</t>
  </si>
  <si>
    <t>2022, 2023</t>
  </si>
  <si>
    <t>USGS-451943107212513</t>
  </si>
  <si>
    <t>L Bighorn R bl Lodge Grass Cr nr Lodge Grass MT</t>
  </si>
  <si>
    <t>LBH3</t>
  </si>
  <si>
    <t>USGS-452259107230811</t>
  </si>
  <si>
    <t>Irr OF to L Big Horn R Oxbow nr Lodge Grass, MT</t>
  </si>
  <si>
    <t>LBH4*</t>
  </si>
  <si>
    <t>USGS-453139107245712</t>
  </si>
  <si>
    <t>Irrigation ditch near Garryowen, MT</t>
  </si>
  <si>
    <t>LBH5*</t>
  </si>
  <si>
    <t>USGS-453254107251316</t>
  </si>
  <si>
    <t>L Bighorn R bl Med Tail Coulee nr Crow Agency MT</t>
  </si>
  <si>
    <t>LBH6</t>
  </si>
  <si>
    <t>USGS-453535107275515</t>
  </si>
  <si>
    <t>Little Bighorn R ab Agency Canal nr Crow Agency MT</t>
  </si>
  <si>
    <t>LBH7</t>
  </si>
  <si>
    <t>USGS-453615107271309</t>
  </si>
  <si>
    <t>L Bighorn R bl Heritage Rd brdg at Crow Agency MT</t>
  </si>
  <si>
    <t>LBH8</t>
  </si>
  <si>
    <t>USGS-453657107270401</t>
  </si>
  <si>
    <t>Little Bighorn R at Pitch's nr Crow Agency, MT</t>
  </si>
  <si>
    <t>LBH9</t>
  </si>
  <si>
    <t>USGS-453554107272606</t>
  </si>
  <si>
    <t>Little Bighorn R bl Custer Cr, at Crow Agency, MT</t>
  </si>
  <si>
    <t>LBH10</t>
  </si>
  <si>
    <t>[USGS, U.S. Geological Survey; *, indicates site is not along the main stem of river.]</t>
  </si>
  <si>
    <t>Parameter name</t>
  </si>
  <si>
    <t>CAS number</t>
  </si>
  <si>
    <t>Analyzing laboratory</t>
  </si>
  <si>
    <t>Common use group</t>
  </si>
  <si>
    <t xml:space="preserve">Method </t>
  </si>
  <si>
    <t>Reporting level type</t>
  </si>
  <si>
    <t>Detection limit</t>
  </si>
  <si>
    <t>Reporting limit</t>
  </si>
  <si>
    <t>Units of measurement</t>
  </si>
  <si>
    <t>Method citation abbreviation</t>
  </si>
  <si>
    <t>Alkalinity</t>
  </si>
  <si>
    <t>--</t>
  </si>
  <si>
    <t>RCL</t>
  </si>
  <si>
    <t>Field measurement</t>
  </si>
  <si>
    <t>Fixed endpoint</t>
  </si>
  <si>
    <t>MDL</t>
  </si>
  <si>
    <t>2</t>
  </si>
  <si>
    <t>mg/L as CaCO3</t>
  </si>
  <si>
    <t>Fishman and Friedman, 1989</t>
  </si>
  <si>
    <t>Dissolved oxygen</t>
  </si>
  <si>
    <t>Field personnel</t>
  </si>
  <si>
    <t>Multi-parameter sonde</t>
  </si>
  <si>
    <t>0</t>
  </si>
  <si>
    <t>mg/L</t>
  </si>
  <si>
    <t>USGS National field manual, variously dated</t>
  </si>
  <si>
    <t>pH</t>
  </si>
  <si>
    <t>0.01</t>
  </si>
  <si>
    <t>standard units</t>
  </si>
  <si>
    <t>Specific conductance at 25C</t>
  </si>
  <si>
    <t>5</t>
  </si>
  <si>
    <t>uS/cm @ 25C</t>
  </si>
  <si>
    <t>Temperature, water</t>
  </si>
  <si>
    <t>0.1</t>
  </si>
  <si>
    <t>deg C</t>
  </si>
  <si>
    <t>Turbidity</t>
  </si>
  <si>
    <t>FNU</t>
  </si>
  <si>
    <t>Bromide</t>
  </si>
  <si>
    <t>24959-67-9</t>
  </si>
  <si>
    <t>Inorganic-anion</t>
  </si>
  <si>
    <t>IC</t>
  </si>
  <si>
    <t>0.05</t>
  </si>
  <si>
    <t>Pfaff, 1993</t>
  </si>
  <si>
    <t>Chloride</t>
  </si>
  <si>
    <t>16887-00-6</t>
  </si>
  <si>
    <t>Brinton and others, 1996</t>
  </si>
  <si>
    <t>Fluoride</t>
  </si>
  <si>
    <t>16984-48-8</t>
  </si>
  <si>
    <t>Nitrate</t>
  </si>
  <si>
    <t>14797-55-8</t>
  </si>
  <si>
    <t>Inorganic-nutrient</t>
  </si>
  <si>
    <t>mg/L as N</t>
  </si>
  <si>
    <t>Sulfate</t>
  </si>
  <si>
    <t>14808-79-8</t>
  </si>
  <si>
    <t>Calcium</t>
  </si>
  <si>
    <t>7440-70-2</t>
  </si>
  <si>
    <t>ATECL</t>
  </si>
  <si>
    <t>ICP-MS</t>
  </si>
  <si>
    <t>0.02</t>
  </si>
  <si>
    <t>Roth and others, 2022</t>
  </si>
  <si>
    <t>Magnesium</t>
  </si>
  <si>
    <t>7439-95-4</t>
  </si>
  <si>
    <t>Inorganic-cation</t>
  </si>
  <si>
    <t>ICP-OES</t>
  </si>
  <si>
    <t>EPA, 2018</t>
  </si>
  <si>
    <t>Potassium</t>
  </si>
  <si>
    <t>7440-09-7</t>
  </si>
  <si>
    <t>Sodium</t>
  </si>
  <si>
    <t>7440-23-5</t>
  </si>
  <si>
    <t>0.2</t>
  </si>
  <si>
    <t>Phosphorus</t>
  </si>
  <si>
    <t>7723-14-0</t>
  </si>
  <si>
    <t>1.0</t>
  </si>
  <si>
    <t>ug/L</t>
  </si>
  <si>
    <t>Inorganic-TE</t>
  </si>
  <si>
    <t>40</t>
  </si>
  <si>
    <t>Aluminum</t>
  </si>
  <si>
    <t>7429-90-5</t>
  </si>
  <si>
    <t>Antimony*</t>
  </si>
  <si>
    <t>7440-36-0</t>
  </si>
  <si>
    <t>0.003</t>
  </si>
  <si>
    <t>Antimony</t>
  </si>
  <si>
    <t>30</t>
  </si>
  <si>
    <t>Arsenic*</t>
  </si>
  <si>
    <t>7440-38-2</t>
  </si>
  <si>
    <t>Arsenic</t>
  </si>
  <si>
    <t>Barium</t>
  </si>
  <si>
    <t>7440-39-3</t>
  </si>
  <si>
    <t>0.5</t>
  </si>
  <si>
    <t>Beryllium</t>
  </si>
  <si>
    <t>7440-41-7</t>
  </si>
  <si>
    <t>Boron</t>
  </si>
  <si>
    <t>7440-42-8</t>
  </si>
  <si>
    <t xml:space="preserve">5 </t>
  </si>
  <si>
    <t>Cadmium*</t>
  </si>
  <si>
    <t>7440-43-9</t>
  </si>
  <si>
    <t>0.0008</t>
  </si>
  <si>
    <t>Cadmium</t>
  </si>
  <si>
    <t>2.0</t>
  </si>
  <si>
    <t>Chromium</t>
  </si>
  <si>
    <t>7440-47-3</t>
  </si>
  <si>
    <t>GFAAS</t>
  </si>
  <si>
    <t>LT-MDL</t>
  </si>
  <si>
    <t>0.3</t>
  </si>
  <si>
    <t>Ball and McCleskey, 2003</t>
  </si>
  <si>
    <t>Chromium(VI)</t>
  </si>
  <si>
    <t>18540-29-9</t>
  </si>
  <si>
    <t xml:space="preserve">0.3 </t>
  </si>
  <si>
    <t>ug/L as Cr</t>
  </si>
  <si>
    <t>Cobalt*</t>
  </si>
  <si>
    <t>7440-48-4</t>
  </si>
  <si>
    <t>0.005</t>
  </si>
  <si>
    <t>Cobalt</t>
  </si>
  <si>
    <t>Copper</t>
  </si>
  <si>
    <t>7440-50-8</t>
  </si>
  <si>
    <t>1</t>
  </si>
  <si>
    <t>Iron</t>
  </si>
  <si>
    <t>7439-89-6</t>
  </si>
  <si>
    <t>Lead*</t>
  </si>
  <si>
    <t>7439-92-1</t>
  </si>
  <si>
    <t>0.400</t>
  </si>
  <si>
    <t>Lead</t>
  </si>
  <si>
    <t>0.0005</t>
  </si>
  <si>
    <t>Lithium</t>
  </si>
  <si>
    <t>7439-93-2</t>
  </si>
  <si>
    <t>Manganese</t>
  </si>
  <si>
    <t>7439-96-5</t>
  </si>
  <si>
    <t>Mercury</t>
  </si>
  <si>
    <t>7439-97-6</t>
  </si>
  <si>
    <t>WIMRL</t>
  </si>
  <si>
    <t>CVAFS</t>
  </si>
  <si>
    <t>0.17</t>
  </si>
  <si>
    <t>ng/L</t>
  </si>
  <si>
    <t>EPA, 2022</t>
  </si>
  <si>
    <t>Molybdenum*</t>
  </si>
  <si>
    <t>7439-98-7</t>
  </si>
  <si>
    <t>0.020</t>
  </si>
  <si>
    <t>Molybdenum</t>
  </si>
  <si>
    <t>4.0</t>
  </si>
  <si>
    <t>Nickel*</t>
  </si>
  <si>
    <t>7440-02-0</t>
  </si>
  <si>
    <t>0.200</t>
  </si>
  <si>
    <t>Nickel</t>
  </si>
  <si>
    <t>3.0</t>
  </si>
  <si>
    <t>Selenium*</t>
  </si>
  <si>
    <t>7782-49-2</t>
  </si>
  <si>
    <t>Selenium</t>
  </si>
  <si>
    <t>Silica as Silicon dioxide</t>
  </si>
  <si>
    <t>7631-86-9</t>
  </si>
  <si>
    <t>Silver</t>
  </si>
  <si>
    <t>7440-22-4</t>
  </si>
  <si>
    <t>Strontium</t>
  </si>
  <si>
    <t>7440-24-6</t>
  </si>
  <si>
    <t>Thallium</t>
  </si>
  <si>
    <t>7440-28-0</t>
  </si>
  <si>
    <t>0.0002</t>
  </si>
  <si>
    <t>Uranium</t>
  </si>
  <si>
    <t>7440-61-1</t>
  </si>
  <si>
    <t>0.0007</t>
  </si>
  <si>
    <t>Vanadium</t>
  </si>
  <si>
    <t>7440-62-2</t>
  </si>
  <si>
    <t>Zinc</t>
  </si>
  <si>
    <t>7440-66-6</t>
  </si>
  <si>
    <t>Escherichia coli (E. Coli)</t>
  </si>
  <si>
    <t>NIH/NIAID</t>
  </si>
  <si>
    <t>Microbiology</t>
  </si>
  <si>
    <t xml:space="preserve">Coliblue24 broth </t>
  </si>
  <si>
    <t>count</t>
  </si>
  <si>
    <t>CFU/100 mL</t>
  </si>
  <si>
    <t>HACH, 1999</t>
  </si>
  <si>
    <t>Heterotrohic plate count</t>
  </si>
  <si>
    <t>R2A agar</t>
  </si>
  <si>
    <t>CFU/mL</t>
  </si>
  <si>
    <t>Described in metadata process step</t>
  </si>
  <si>
    <t>Total coliforms</t>
  </si>
  <si>
    <t>1,1,1-Trichloro-2-propanone</t>
  </si>
  <si>
    <t>918-00-3</t>
  </si>
  <si>
    <t>OCRL</t>
  </si>
  <si>
    <t>Disinfection by-product</t>
  </si>
  <si>
    <t>GC-MS</t>
  </si>
  <si>
    <t>Hladik and others, 2014</t>
  </si>
  <si>
    <t>1,1-Dichloro-2-propanone</t>
  </si>
  <si>
    <t>513-88-2</t>
  </si>
  <si>
    <t>Bromoacetonitrile</t>
  </si>
  <si>
    <t>590-17-0</t>
  </si>
  <si>
    <t>Bromochloroacetonitrile</t>
  </si>
  <si>
    <t>83463-62-1</t>
  </si>
  <si>
    <t>Bromochloroiodomethane</t>
  </si>
  <si>
    <t>34970-00-8</t>
  </si>
  <si>
    <t>Bromochloronitromethane</t>
  </si>
  <si>
    <t>135531-25-8</t>
  </si>
  <si>
    <t>Bromodichloromethane</t>
  </si>
  <si>
    <t>75-27-4</t>
  </si>
  <si>
    <t>Bromodiiodomethane</t>
  </si>
  <si>
    <t>557-95-9</t>
  </si>
  <si>
    <t>Bromonitromethane</t>
  </si>
  <si>
    <t>563-70-2</t>
  </si>
  <si>
    <t>Chlorodiiodomethane</t>
  </si>
  <si>
    <t>638-73-3</t>
  </si>
  <si>
    <t>Chloropicrin</t>
  </si>
  <si>
    <t>76-06-2</t>
  </si>
  <si>
    <t>Dibromoacetonitrile</t>
  </si>
  <si>
    <t>3252-43-5</t>
  </si>
  <si>
    <t>Dibromochloromethane</t>
  </si>
  <si>
    <t>124-48-1</t>
  </si>
  <si>
    <t>Dibromoiodomethane</t>
  </si>
  <si>
    <t>593-94-2</t>
  </si>
  <si>
    <t>Dichloroacetonitrile</t>
  </si>
  <si>
    <t>107-14-2</t>
  </si>
  <si>
    <t>Dichloroiodomethane</t>
  </si>
  <si>
    <t>594-04-7</t>
  </si>
  <si>
    <t>Dichloronitromethane</t>
  </si>
  <si>
    <t>7119-89-3</t>
  </si>
  <si>
    <t>Tribromomethane</t>
  </si>
  <si>
    <t>75-25-2</t>
  </si>
  <si>
    <t>Tribromonitromethane</t>
  </si>
  <si>
    <t>464-10-8</t>
  </si>
  <si>
    <t>Trichloroacetonitrile</t>
  </si>
  <si>
    <t>545-06-2</t>
  </si>
  <si>
    <t>Trichloromethane</t>
  </si>
  <si>
    <t>67-66-3</t>
  </si>
  <si>
    <t>Triiodomethane</t>
  </si>
  <si>
    <t>75-47-8</t>
  </si>
  <si>
    <t>11-Chloroeicosafluoro-3-oxaundecane-1-sulfonate (11Cl-PF3OUDS)</t>
  </si>
  <si>
    <t>NWQL</t>
  </si>
  <si>
    <t>Per- and polyfluoroalkyl substance</t>
  </si>
  <si>
    <t>Online SPE, LC-MS/MS</t>
  </si>
  <si>
    <t>IRL</t>
  </si>
  <si>
    <t>0.1-1.0</t>
  </si>
  <si>
    <t>Gray and others, 2025 and Faber and others, 2025</t>
  </si>
  <si>
    <t>1H,1H,2H,2H-Perfluorodecane sulfonate (8:2 FTS)</t>
  </si>
  <si>
    <t>39108-34-4</t>
  </si>
  <si>
    <t>0.1-.48</t>
  </si>
  <si>
    <t>1H,1H,2H,2H-perfluorodecyl phosphate (8:2 PAP)</t>
  </si>
  <si>
    <t>18.5-23.8</t>
  </si>
  <si>
    <t>1H,1H,2H,2H-Perfluorododecane sulfonate (10:2FTS)</t>
  </si>
  <si>
    <t>0.96-0.1</t>
  </si>
  <si>
    <t>1H,1H,2H,2H-Perfluorohexane sulfonate (4:2FTS)</t>
  </si>
  <si>
    <t>757124-72-4</t>
  </si>
  <si>
    <t>0.47-0.48</t>
  </si>
  <si>
    <t>1H,1H,2H,2H-Perfluorooctane sulfonate (6:2FTS)</t>
  </si>
  <si>
    <t>27619-97-2</t>
  </si>
  <si>
    <t>0.1-1.90</t>
  </si>
  <si>
    <t>1H,1H,2H,2H-perfluorooctyl-1H,1H,2H,2H-perfluorodecylphosphate (6:2/8:2 diPAP)</t>
  </si>
  <si>
    <t>0.97-2.51</t>
  </si>
  <si>
    <t>1H,1H-perfluorooctyl phosphate (6:2 PAP)</t>
  </si>
  <si>
    <t>9.08-23.4</t>
  </si>
  <si>
    <t>2-(N-ethylperfluorooctane-1-sulfonamido)ethyl phosphate (SamPAP)</t>
  </si>
  <si>
    <t>12-48.2</t>
  </si>
  <si>
    <t>2H-Perfluoro-2-decenoate (FOUEA)</t>
  </si>
  <si>
    <t>5.00-5.15</t>
  </si>
  <si>
    <t>2H-Perfluoro-2-dodecenoate (FDUEA)</t>
  </si>
  <si>
    <t>2.6-10.3</t>
  </si>
  <si>
    <t>2H-perfluoro-2-octenoate (FHUEA)</t>
  </si>
  <si>
    <t>0.1-1.03</t>
  </si>
  <si>
    <t>3-Perfluoroheptyl propanoate (FHpPA)</t>
  </si>
  <si>
    <t>0.52-2.1</t>
  </si>
  <si>
    <t>3-Perfluoropentyl propanoate (FPePA)</t>
  </si>
  <si>
    <t>20.0-258</t>
  </si>
  <si>
    <t>3-Perfluoropropyl propanoate (FPrPA)</t>
  </si>
  <si>
    <t>1.03-20.0</t>
  </si>
  <si>
    <t>4,8-dioxa-3H-perfluorononanoate (ADONA)</t>
  </si>
  <si>
    <t>0.095-0.1</t>
  </si>
  <si>
    <t>9-Chlorohexadecafluoro-3-oxanonane-1-sulfonate (9Cl-PF3ONS)</t>
  </si>
  <si>
    <t>0.96-4.8</t>
  </si>
  <si>
    <t>Bis(1H,1H,2H,2H-perfluorodecyl)phosphate (8:2 diPAP)</t>
  </si>
  <si>
    <t>0.51-1.01</t>
  </si>
  <si>
    <t>Bis(1H,1H,2H,2H-perfluorooctyl)phosphate (6:2 diPAP)</t>
  </si>
  <si>
    <t>0.48-0.5</t>
  </si>
  <si>
    <t>Bis(perfluorohexyl)phosphinate (6:6 PFPi)</t>
  </si>
  <si>
    <t>0.2-0.48</t>
  </si>
  <si>
    <t>Bis-[2-(N-ethylperfluorooctane-1-sulfonamido)ethyl] phosphate (diSAmPAP)</t>
  </si>
  <si>
    <t>1.01-9.8</t>
  </si>
  <si>
    <t>Perfluoro-2-propoxypropanoate (GenX [HFPO-DA])</t>
  </si>
  <si>
    <t>122499-17-6</t>
  </si>
  <si>
    <t>0.500-2.06</t>
  </si>
  <si>
    <t>N-ethyl perfluorooctanesulfonamidoacetate (N-EtFOSAA linear)</t>
  </si>
  <si>
    <t>0.4-0.780</t>
  </si>
  <si>
    <t>N-Ethylperfluorooctane sulfonamide (N-EtFOSA-M)</t>
  </si>
  <si>
    <t>4151-50-2</t>
  </si>
  <si>
    <t>1.03-5.00</t>
  </si>
  <si>
    <t>N-methylperfluoro-1-butanesulfonamide (N-MeFBSA M)</t>
  </si>
  <si>
    <t>10.0-103</t>
  </si>
  <si>
    <t>N-methylperfluorooctane sulfonamidoacetate (N-MeFOSAA linear)</t>
  </si>
  <si>
    <t>0.160-1.52</t>
  </si>
  <si>
    <t>N-Methylperfluorooctanesulfonamide (N-MeFOSA M)</t>
  </si>
  <si>
    <t>31506-32-8</t>
  </si>
  <si>
    <t>2.06-5.00</t>
  </si>
  <si>
    <t>Perfluoro(2-ethoxyethane) sulfonate (PFEESA)</t>
  </si>
  <si>
    <t>1.78-9.17</t>
  </si>
  <si>
    <t>Perfluoro-1-decanesulfonamide (FDSA)</t>
  </si>
  <si>
    <t>2.00-5.2</t>
  </si>
  <si>
    <t>Perfluoro-1-heptanesulfonamide (FHpSA)</t>
  </si>
  <si>
    <t>5.00-10.3</t>
  </si>
  <si>
    <t>Perfluoro-1-octanesulfonamidoacetate (FOSAA) (2022 only)</t>
  </si>
  <si>
    <t>Perfluoro-3,6-dioxaheptanoate (3,6-OPFHpA)</t>
  </si>
  <si>
    <t>Perfluoro-4-ethylcyclohexane sulfonate (PFECHS), cis and trans isomers</t>
  </si>
  <si>
    <t>0.19-0.37</t>
  </si>
  <si>
    <t>Perfluoro-4-oxapentanoate (PF40PeA)</t>
  </si>
  <si>
    <t>0.200-1.03</t>
  </si>
  <si>
    <t>Perfluoro-5-oxahexanoate (PF5OHxA)</t>
  </si>
  <si>
    <t>5.00-206</t>
  </si>
  <si>
    <t>Perfluorobutane sulfonamido amin (PBSA)</t>
  </si>
  <si>
    <t>4.58-91.6</t>
  </si>
  <si>
    <t>Perfluorobutane sulfonate (PFBS)</t>
  </si>
  <si>
    <t>45187-15-3</t>
  </si>
  <si>
    <t>0.440-1.83</t>
  </si>
  <si>
    <t>Perfluorobutanesulfonamide (FBSA)</t>
  </si>
  <si>
    <t>30334-69-1</t>
  </si>
  <si>
    <t>2.06-10.3</t>
  </si>
  <si>
    <t>Perfluorobutanoate (PFBA)</t>
  </si>
  <si>
    <t>45048-62-2</t>
  </si>
  <si>
    <t>Perfluorodecane sulfonate (PFDS)</t>
  </si>
  <si>
    <t>126105-34-8</t>
  </si>
  <si>
    <t>0.1-10.5</t>
  </si>
  <si>
    <t>Perfluorodecanoate (PFDA)</t>
  </si>
  <si>
    <t>73829-36-4</t>
  </si>
  <si>
    <t>0.1-0.5</t>
  </si>
  <si>
    <t>Perfluorodecylphosphinate (PFDPA)</t>
  </si>
  <si>
    <t>2.58-10.3</t>
  </si>
  <si>
    <t>Perfluorododecanoate (PFDoDA)</t>
  </si>
  <si>
    <t>171978-95-3</t>
  </si>
  <si>
    <t>Perfluoroheptane sulfonate (PFHpS)</t>
  </si>
  <si>
    <t>146689-46-5</t>
  </si>
  <si>
    <t>0.477-0.49</t>
  </si>
  <si>
    <t>Perfluoroheptanoate (PFHpA)</t>
  </si>
  <si>
    <t>120885-29-2</t>
  </si>
  <si>
    <t>0.1-0.52</t>
  </si>
  <si>
    <t>Perfluorohexane sulfonate (branched) (PFHxS branched)</t>
  </si>
  <si>
    <t>108427-53-8</t>
  </si>
  <si>
    <t>0.35-0.89</t>
  </si>
  <si>
    <t>Perfluorohexane sulfonate (linear) (PFHxS linear)</t>
  </si>
  <si>
    <t>0.370-0.76</t>
  </si>
  <si>
    <t>Perfluorohexanesulfonamide (FHx-SA)</t>
  </si>
  <si>
    <t>41997-13-1</t>
  </si>
  <si>
    <t>0.1-5.15</t>
  </si>
  <si>
    <t>Perfluorohexanoate (PFHxA)</t>
  </si>
  <si>
    <t>92612-52-7</t>
  </si>
  <si>
    <t>0.21-5.00</t>
  </si>
  <si>
    <t>Perfluorohexylphosphinate (PFHxPA)</t>
  </si>
  <si>
    <t>0.5-1.03</t>
  </si>
  <si>
    <t>Perfluorononane sulfonate (PFNS)</t>
  </si>
  <si>
    <t>474511-07-4</t>
  </si>
  <si>
    <t>Perfluorononanoate (PFNA)</t>
  </si>
  <si>
    <t>72007-68-2</t>
  </si>
  <si>
    <t>0.1-.072</t>
  </si>
  <si>
    <t>Perfluorooctane sulfonamide (FOSA)</t>
  </si>
  <si>
    <t>754-91-6</t>
  </si>
  <si>
    <t>0.52-1.03</t>
  </si>
  <si>
    <t>Perfluorooctane sulfonate (branched) (PFOS branched)</t>
  </si>
  <si>
    <t>45298-90-6</t>
  </si>
  <si>
    <t>0.41-1.01</t>
  </si>
  <si>
    <t>Perfluorooctane sulfonate (linear) (PFOS linear)</t>
  </si>
  <si>
    <t>0.15-0.38</t>
  </si>
  <si>
    <t>Perfluorooctanoate (PFOA)</t>
  </si>
  <si>
    <t>45285-51-6</t>
  </si>
  <si>
    <t>0.200-1.7</t>
  </si>
  <si>
    <t>Perfluorooctylphosphonate (PFOPA)</t>
  </si>
  <si>
    <t>1.03-10.3</t>
  </si>
  <si>
    <t>Perfluoropentane sulfonate (PFPeS)</t>
  </si>
  <si>
    <t>175905-36-9</t>
  </si>
  <si>
    <t>0.47-0.97</t>
  </si>
  <si>
    <t>Perfluoropentanoate (PFPeA)</t>
  </si>
  <si>
    <t>45167-47-3</t>
  </si>
  <si>
    <t>Perfluorotetradecanoate (PFTeDA)</t>
  </si>
  <si>
    <t>365971-87-5</t>
  </si>
  <si>
    <t>0.21-0.5</t>
  </si>
  <si>
    <t>Perfluorotridecane sulfonate (PFTrDS)</t>
  </si>
  <si>
    <t>Perfluorotridecanoate (PFTrDA)</t>
  </si>
  <si>
    <t>862374-87-6</t>
  </si>
  <si>
    <t>0.1-1.00</t>
  </si>
  <si>
    <t>Perfluoroundecane sulfonate (PFUnDS)</t>
  </si>
  <si>
    <t>0.1-0.970</t>
  </si>
  <si>
    <t>Perfluoroundecanoate (PFUnDA)</t>
  </si>
  <si>
    <t>196859-54-8</t>
  </si>
  <si>
    <t>1-(3,4-Dichlorophenyl) urea (DCPU)</t>
  </si>
  <si>
    <t>2327-02-8</t>
  </si>
  <si>
    <t>Pesticide</t>
  </si>
  <si>
    <t>LC-MS/MS</t>
  </si>
  <si>
    <t>Gross and others, 2023</t>
  </si>
  <si>
    <t>1-(3,4-Dichlorophenyl)-3-methyl urea (DCPMU)</t>
  </si>
  <si>
    <t>3567-62-2</t>
  </si>
  <si>
    <t>2-Chloro-4-isopropylamino-6-amino-s-triazine (CIAT)</t>
  </si>
  <si>
    <t>6190-65-4</t>
  </si>
  <si>
    <t>2-Chloro-6-ethylamino-4-amino-s-triazine (CEAT)</t>
  </si>
  <si>
    <t>1007-28-9</t>
  </si>
  <si>
    <t>3,4-Dichloroaniline</t>
  </si>
  <si>
    <t>95-76-1</t>
  </si>
  <si>
    <t>3,5-Dichloroaniline</t>
  </si>
  <si>
    <t>626-43-7</t>
  </si>
  <si>
    <t>5-hydroxy-imidacloprid</t>
  </si>
  <si>
    <t>380912-09-4</t>
  </si>
  <si>
    <t>Acetamiprid</t>
  </si>
  <si>
    <t>135410-20-7</t>
  </si>
  <si>
    <t>Acetochlor</t>
  </si>
  <si>
    <t>34256-82-1</t>
  </si>
  <si>
    <t>Acibenzolar-S-methyl</t>
  </si>
  <si>
    <t>135158-54-2</t>
  </si>
  <si>
    <t>Allethrin</t>
  </si>
  <si>
    <t>584-79-2</t>
  </si>
  <si>
    <t>Atrazine</t>
  </si>
  <si>
    <t>1912-24-9</t>
  </si>
  <si>
    <t>Azoxystrobin</t>
  </si>
  <si>
    <t>131860-33-8</t>
  </si>
  <si>
    <t>Benfluralin</t>
  </si>
  <si>
    <t>1861-40-1</t>
  </si>
  <si>
    <t>Bentazon</t>
  </si>
  <si>
    <t>25057-89-0</t>
  </si>
  <si>
    <t>Benzobicyclon</t>
  </si>
  <si>
    <t>156963-66-5</t>
  </si>
  <si>
    <t>Benzovindiflupyr</t>
  </si>
  <si>
    <t>1072957-71-1</t>
  </si>
  <si>
    <t>Bifenthrin</t>
  </si>
  <si>
    <t>82657-04-3</t>
  </si>
  <si>
    <t>Boscalid</t>
  </si>
  <si>
    <t>188425-85-6</t>
  </si>
  <si>
    <t>Boscalid M510F01</t>
  </si>
  <si>
    <t>661463-87-2</t>
  </si>
  <si>
    <t>Broflanilide</t>
  </si>
  <si>
    <t>1207727-04-5</t>
  </si>
  <si>
    <t>Bromoconazole</t>
  </si>
  <si>
    <t>116255-48-2</t>
  </si>
  <si>
    <t>Butralin</t>
  </si>
  <si>
    <t>33629-47-9</t>
  </si>
  <si>
    <t>Carbaryl</t>
  </si>
  <si>
    <t>63-25-2</t>
  </si>
  <si>
    <t>Carbendazim</t>
  </si>
  <si>
    <t>10605-21-7</t>
  </si>
  <si>
    <t>Carbofuran</t>
  </si>
  <si>
    <t>1563-66-2</t>
  </si>
  <si>
    <t>Chlorantraniliprole</t>
  </si>
  <si>
    <t>500008-45-7</t>
  </si>
  <si>
    <t>Chlorfenapyr</t>
  </si>
  <si>
    <t>122453-73-0</t>
  </si>
  <si>
    <t>Chlorothalonil</t>
  </si>
  <si>
    <t>1897-45-6</t>
  </si>
  <si>
    <t>Chlorpyrifos</t>
  </si>
  <si>
    <t>2921-88-2</t>
  </si>
  <si>
    <t>Chlorpyrifos oxon</t>
  </si>
  <si>
    <t>5598-15-2</t>
  </si>
  <si>
    <t>Clomazone</t>
  </si>
  <si>
    <t>81777-89-1</t>
  </si>
  <si>
    <t>Clothianidin</t>
  </si>
  <si>
    <t>210880-92-5</t>
  </si>
  <si>
    <t>Clothianidin desmethyl (TZNG)</t>
  </si>
  <si>
    <t>135018-15-4</t>
  </si>
  <si>
    <t>Coumaphos</t>
  </si>
  <si>
    <t>56-72-4</t>
  </si>
  <si>
    <t>Cyantraniliprole</t>
  </si>
  <si>
    <t>736994-63-1</t>
  </si>
  <si>
    <t>Cyazofamid</t>
  </si>
  <si>
    <t>120116-88-3</t>
  </si>
  <si>
    <t>Cyclaniliprole</t>
  </si>
  <si>
    <t>1031756-98-5</t>
  </si>
  <si>
    <t>Cycloate</t>
  </si>
  <si>
    <t>1134-23-2</t>
  </si>
  <si>
    <t>Cyfluthrin</t>
  </si>
  <si>
    <t>68359-37-5</t>
  </si>
  <si>
    <t>Cyhalofop-butyl</t>
  </si>
  <si>
    <t>122008-85-9</t>
  </si>
  <si>
    <t>Cyhalothrin (all isomers)</t>
  </si>
  <si>
    <t>68085-85-8</t>
  </si>
  <si>
    <t>Cymoxanil</t>
  </si>
  <si>
    <t>57966-95-7</t>
  </si>
  <si>
    <t>Cypermethrin</t>
  </si>
  <si>
    <t>52315-07-8</t>
  </si>
  <si>
    <t>Cyproconazole</t>
  </si>
  <si>
    <t>94361-06-5</t>
  </si>
  <si>
    <t>Cyprodinil</t>
  </si>
  <si>
    <t>121552-61-2</t>
  </si>
  <si>
    <t>Deltamethrin</t>
  </si>
  <si>
    <t>52918-63-5</t>
  </si>
  <si>
    <t>Desthio-prothioconazole</t>
  </si>
  <si>
    <t>120983-64-4</t>
  </si>
  <si>
    <t>Desulfinylfipronil</t>
  </si>
  <si>
    <t>205650-65-3</t>
  </si>
  <si>
    <t>Desulfinylfipronil amide</t>
  </si>
  <si>
    <t>1115248-09-3</t>
  </si>
  <si>
    <t>Diazinon</t>
  </si>
  <si>
    <t>333-41-5</t>
  </si>
  <si>
    <t>Diazoxon</t>
  </si>
  <si>
    <t>962-58-3</t>
  </si>
  <si>
    <t>Dichlorvos</t>
  </si>
  <si>
    <t>62-73-7</t>
  </si>
  <si>
    <t>Difenoconazole</t>
  </si>
  <si>
    <t>119446-68-3</t>
  </si>
  <si>
    <t>Dimethomorph</t>
  </si>
  <si>
    <t>110488-70-5</t>
  </si>
  <si>
    <t>Dimethyl tetrachloroterephthalate (DCPA)</t>
  </si>
  <si>
    <t>1861-32-1</t>
  </si>
  <si>
    <t>Dinotefuran</t>
  </si>
  <si>
    <t>165252-70-0</t>
  </si>
  <si>
    <t>Dithiopyr</t>
  </si>
  <si>
    <t>97886-45-8</t>
  </si>
  <si>
    <t>Diuron</t>
  </si>
  <si>
    <t>330-54-1</t>
  </si>
  <si>
    <t>Esfenvalerate</t>
  </si>
  <si>
    <t>66230-04-4</t>
  </si>
  <si>
    <t>Ethaboxam</t>
  </si>
  <si>
    <t>162650-77-3</t>
  </si>
  <si>
    <t>Ethalfluralin</t>
  </si>
  <si>
    <t>55283-68-6</t>
  </si>
  <si>
    <t>Etofenprox</t>
  </si>
  <si>
    <t>80844-07-1</t>
  </si>
  <si>
    <t>Etoxazole</t>
  </si>
  <si>
    <t>153233-91-1</t>
  </si>
  <si>
    <t>Famoxadone</t>
  </si>
  <si>
    <t>131807-57-3</t>
  </si>
  <si>
    <t>10</t>
  </si>
  <si>
    <t>Fenamidone</t>
  </si>
  <si>
    <t>161326-34-7</t>
  </si>
  <si>
    <t>Fenbuconazole</t>
  </si>
  <si>
    <t>114369-43-6</t>
  </si>
  <si>
    <t>Fenhexamid</t>
  </si>
  <si>
    <t>126833-17-8</t>
  </si>
  <si>
    <t>Fenpropathrin</t>
  </si>
  <si>
    <t>39515-41-8</t>
  </si>
  <si>
    <t>Fenpyroximate</t>
  </si>
  <si>
    <t>134098-61-6</t>
  </si>
  <si>
    <t>Fipronil</t>
  </si>
  <si>
    <t>120068-37-3</t>
  </si>
  <si>
    <t>Fipronil sulfide</t>
  </si>
  <si>
    <t>120067-83-6</t>
  </si>
  <si>
    <t>Fipronil sulfone</t>
  </si>
  <si>
    <t>120068-36-2</t>
  </si>
  <si>
    <t>Flonicamid</t>
  </si>
  <si>
    <t>158062-67-0</t>
  </si>
  <si>
    <t>Florpyrauxifen-benzyl</t>
  </si>
  <si>
    <t>1390661-72-9</t>
  </si>
  <si>
    <t>Fluazinam</t>
  </si>
  <si>
    <t>79622-59-6</t>
  </si>
  <si>
    <t>Flubendiamide</t>
  </si>
  <si>
    <t>272451-65-7</t>
  </si>
  <si>
    <t>Fludioxonil</t>
  </si>
  <si>
    <t>131341-86-1</t>
  </si>
  <si>
    <t>Flufenacet</t>
  </si>
  <si>
    <t>142459-58-3</t>
  </si>
  <si>
    <t>Fluindapyr</t>
  </si>
  <si>
    <t>1383809-87-7</t>
  </si>
  <si>
    <t>Flumetralin</t>
  </si>
  <si>
    <t>62924-70-3</t>
  </si>
  <si>
    <t>Fluopicolide</t>
  </si>
  <si>
    <t>239110-15-7</t>
  </si>
  <si>
    <t>Fluopyram</t>
  </si>
  <si>
    <t>658066-35-4</t>
  </si>
  <si>
    <t>Fluoxastrobin</t>
  </si>
  <si>
    <t>193740-76-0</t>
  </si>
  <si>
    <t>Flupyradifurone</t>
  </si>
  <si>
    <t>951659-40-8</t>
  </si>
  <si>
    <t>Fluridone</t>
  </si>
  <si>
    <t>59756-60-4</t>
  </si>
  <si>
    <t>Flutolanil</t>
  </si>
  <si>
    <t>66332-96-5</t>
  </si>
  <si>
    <t>Flutriafol</t>
  </si>
  <si>
    <t>76674-21-0</t>
  </si>
  <si>
    <t>Fluxapyroxad</t>
  </si>
  <si>
    <t>907204-31-3</t>
  </si>
  <si>
    <t>Fomesafen</t>
  </si>
  <si>
    <t>72178-02-0</t>
  </si>
  <si>
    <t>Glyphosate immunoassay</t>
  </si>
  <si>
    <t>1071-83-6</t>
  </si>
  <si>
    <t>ELISA</t>
  </si>
  <si>
    <t>0.075</t>
  </si>
  <si>
    <t>Gold Standard Diagnostics Horsham, Inc, 2020</t>
  </si>
  <si>
    <t>Halauxifen-methyl</t>
  </si>
  <si>
    <t>943831-98-9</t>
  </si>
  <si>
    <t>Hexazinone</t>
  </si>
  <si>
    <t>51235-04-2</t>
  </si>
  <si>
    <t>Imazalil</t>
  </si>
  <si>
    <t>35554-44-0</t>
  </si>
  <si>
    <t>Imidacloprid</t>
  </si>
  <si>
    <t>138261-41-3</t>
  </si>
  <si>
    <t>Imidacloprid desnitro</t>
  </si>
  <si>
    <t>115970-17-7</t>
  </si>
  <si>
    <t>Imidacloprid urea</t>
  </si>
  <si>
    <t>120868-66-8</t>
  </si>
  <si>
    <t>Imidacloprid-olefin</t>
  </si>
  <si>
    <t>115086-54-9</t>
  </si>
  <si>
    <t>Indaziflam</t>
  </si>
  <si>
    <t>950782-86-2</t>
  </si>
  <si>
    <t>Indoxacarb</t>
  </si>
  <si>
    <t>173584-44-6</t>
  </si>
  <si>
    <t>Ipconazole</t>
  </si>
  <si>
    <t>125225-28-7</t>
  </si>
  <si>
    <t>Iprodione</t>
  </si>
  <si>
    <t>36734-19-7</t>
  </si>
  <si>
    <t>Isofetamid</t>
  </si>
  <si>
    <t>875915-78-9</t>
  </si>
  <si>
    <t>Kresoxim-methyl</t>
  </si>
  <si>
    <t>143390-89-0</t>
  </si>
  <si>
    <t>Malaoxon</t>
  </si>
  <si>
    <t>1634-78-2</t>
  </si>
  <si>
    <t>Malathion</t>
  </si>
  <si>
    <t>121-75-5</t>
  </si>
  <si>
    <t>Mandestrobin</t>
  </si>
  <si>
    <t>173662-97-0</t>
  </si>
  <si>
    <t>Mandipropamid</t>
  </si>
  <si>
    <t>374726-62-2</t>
  </si>
  <si>
    <t>Metalaxyl</t>
  </si>
  <si>
    <t>57837-19-1</t>
  </si>
  <si>
    <t>Metalaxyl CGA 94689</t>
  </si>
  <si>
    <t>Metconazole</t>
  </si>
  <si>
    <t>125116-23-6</t>
  </si>
  <si>
    <t>Methoprene</t>
  </si>
  <si>
    <t>40596-69-8</t>
  </si>
  <si>
    <t>Methoxyfenozide</t>
  </si>
  <si>
    <t>161050-58-4</t>
  </si>
  <si>
    <t>Methyl parathion</t>
  </si>
  <si>
    <t>298-00-0</t>
  </si>
  <si>
    <t>Metolachlor</t>
  </si>
  <si>
    <t>51218-45-2</t>
  </si>
  <si>
    <t>Myclobutanil</t>
  </si>
  <si>
    <t>88671-89-0</t>
  </si>
  <si>
    <t>Naled</t>
  </si>
  <si>
    <t>300-76-5</t>
  </si>
  <si>
    <t>Napropamide</t>
  </si>
  <si>
    <t>15299-99-7</t>
  </si>
  <si>
    <t>Nitrapyrin</t>
  </si>
  <si>
    <t>1929-82-4</t>
  </si>
  <si>
    <t>Novaluron</t>
  </si>
  <si>
    <t>116714-46-6</t>
  </si>
  <si>
    <t>Oryzalin</t>
  </si>
  <si>
    <t>19044-88-3</t>
  </si>
  <si>
    <t>Oxadiazon</t>
  </si>
  <si>
    <t>19666-30-9</t>
  </si>
  <si>
    <t>Oxathiapiprolin</t>
  </si>
  <si>
    <t>1003318-67-9</t>
  </si>
  <si>
    <t>Oxyfluorfen</t>
  </si>
  <si>
    <t>42874-03-3</t>
  </si>
  <si>
    <t>p,p'-DDD</t>
  </si>
  <si>
    <t>72-54-8</t>
  </si>
  <si>
    <t>p,p'-DDE</t>
  </si>
  <si>
    <t>72-55-9</t>
  </si>
  <si>
    <t>p,p'-DDT</t>
  </si>
  <si>
    <t>50-29-3</t>
  </si>
  <si>
    <t>Paclobutrazol</t>
  </si>
  <si>
    <t>76738-62-0</t>
  </si>
  <si>
    <t>Pendimethalin</t>
  </si>
  <si>
    <t>40487-42-1</t>
  </si>
  <si>
    <t>Penoxsulam</t>
  </si>
  <si>
    <t>219714-96-2</t>
  </si>
  <si>
    <t>Pentachloroanisole</t>
  </si>
  <si>
    <t>1825-21-4</t>
  </si>
  <si>
    <t>Pentachloronitrobenzene</t>
  </si>
  <si>
    <t>82-68-8</t>
  </si>
  <si>
    <t>Penthiopyrad</t>
  </si>
  <si>
    <t>183675-82-3</t>
  </si>
  <si>
    <t>Permethrin</t>
  </si>
  <si>
    <t>52645-53-1</t>
  </si>
  <si>
    <t>Phenothrin</t>
  </si>
  <si>
    <t>26002-80-2</t>
  </si>
  <si>
    <t>Phosmet</t>
  </si>
  <si>
    <t>732-11-6</t>
  </si>
  <si>
    <t>Picarbutrazox</t>
  </si>
  <si>
    <t>500207-04-5</t>
  </si>
  <si>
    <t>Picoxystrobin</t>
  </si>
  <si>
    <t>117428-22-5</t>
  </si>
  <si>
    <t>Piperonyl butoxide</t>
  </si>
  <si>
    <t>51-03-6</t>
  </si>
  <si>
    <t>Prodiamine</t>
  </si>
  <si>
    <t>29091-21-2</t>
  </si>
  <si>
    <t>Prometon</t>
  </si>
  <si>
    <t>1610-18-0</t>
  </si>
  <si>
    <t>Prometryn</t>
  </si>
  <si>
    <t>7287-19-6</t>
  </si>
  <si>
    <t>Propanil</t>
  </si>
  <si>
    <t>709-98-8</t>
  </si>
  <si>
    <t>Propargite</t>
  </si>
  <si>
    <t>2312-35-8</t>
  </si>
  <si>
    <t>Propiconazole</t>
  </si>
  <si>
    <t>60207-90-1</t>
  </si>
  <si>
    <t>Propyzamide</t>
  </si>
  <si>
    <t>23950-58-5</t>
  </si>
  <si>
    <t>Pydiflumetofen</t>
  </si>
  <si>
    <t>1228284-64-7</t>
  </si>
  <si>
    <t>Pyraclostrobin</t>
  </si>
  <si>
    <t>175013-18-0</t>
  </si>
  <si>
    <t>Pyridaben</t>
  </si>
  <si>
    <t>96489-71-3</t>
  </si>
  <si>
    <t>Pyrimethanil</t>
  </si>
  <si>
    <t>53112-28-0</t>
  </si>
  <si>
    <t>Pyriproxyfen</t>
  </si>
  <si>
    <t>95737-68-1</t>
  </si>
  <si>
    <t>Quinoxyfen</t>
  </si>
  <si>
    <t>124495-18-7</t>
  </si>
  <si>
    <t>Resmethrin</t>
  </si>
  <si>
    <t>10453-86-8</t>
  </si>
  <si>
    <t>Sedaxane</t>
  </si>
  <si>
    <t>874967-67-6</t>
  </si>
  <si>
    <t>S-Ethyl-N,N-dipropylthiocarbamate (EPTC)</t>
  </si>
  <si>
    <t>759-94-4</t>
  </si>
  <si>
    <t>Simazine</t>
  </si>
  <si>
    <t>122-34-9</t>
  </si>
  <si>
    <t>Sulfoxaflor</t>
  </si>
  <si>
    <t>946578-00-3</t>
  </si>
  <si>
    <t>tau-Fluvalinate</t>
  </si>
  <si>
    <t>102851-06-9</t>
  </si>
  <si>
    <t>Tebuconazole</t>
  </si>
  <si>
    <t>107534-96-3</t>
  </si>
  <si>
    <t>Tebuconazole t-Butyl-OH</t>
  </si>
  <si>
    <t>212267-64-6</t>
  </si>
  <si>
    <t>Tebufenozide</t>
  </si>
  <si>
    <t>112410-23-8</t>
  </si>
  <si>
    <t>Tebupirimfos</t>
  </si>
  <si>
    <t>96182-53-5</t>
  </si>
  <si>
    <t>Tebupirimfos oxon</t>
  </si>
  <si>
    <t>1035330-36-9</t>
  </si>
  <si>
    <t>Tefluthrin</t>
  </si>
  <si>
    <t>79538-32-2</t>
  </si>
  <si>
    <t>Tetraconazole</t>
  </si>
  <si>
    <t>112281-77-3</t>
  </si>
  <si>
    <t>Tetramethrin</t>
  </si>
  <si>
    <t>7696-12-0</t>
  </si>
  <si>
    <t>Thiabendazole</t>
  </si>
  <si>
    <t>148-79-8</t>
  </si>
  <si>
    <t>Thiacloprid</t>
  </si>
  <si>
    <t>111988-49-9</t>
  </si>
  <si>
    <t>Thiamethoxam</t>
  </si>
  <si>
    <t>153719-23-4</t>
  </si>
  <si>
    <t>Thiamethoxam CGA-355190</t>
  </si>
  <si>
    <t>902493-06-5</t>
  </si>
  <si>
    <t>Thiamethoxam NOA-407475</t>
  </si>
  <si>
    <t>Thiobencarb</t>
  </si>
  <si>
    <t>28249-77-6</t>
  </si>
  <si>
    <t>Tolfenpyrad</t>
  </si>
  <si>
    <t>129558-76-5</t>
  </si>
  <si>
    <t>Triadimefon</t>
  </si>
  <si>
    <t>43121-43-3</t>
  </si>
  <si>
    <t>Triadimenol</t>
  </si>
  <si>
    <t>55219-65-3</t>
  </si>
  <si>
    <t>Triallate</t>
  </si>
  <si>
    <t>2303-17-5</t>
  </si>
  <si>
    <t>Tribufos</t>
  </si>
  <si>
    <t>78-48-8</t>
  </si>
  <si>
    <t>Tricyclazole</t>
  </si>
  <si>
    <t>41814-78-2</t>
  </si>
  <si>
    <t>Trifloxystrobin</t>
  </si>
  <si>
    <t>141517-21-7</t>
  </si>
  <si>
    <t>Triflumizole</t>
  </si>
  <si>
    <t>68694-11-1</t>
  </si>
  <si>
    <t>Trifluralin</t>
  </si>
  <si>
    <t>1582-09-8</t>
  </si>
  <si>
    <t>Triticonazole</t>
  </si>
  <si>
    <t>131983-72-7</t>
  </si>
  <si>
    <t>Valifenalate</t>
  </si>
  <si>
    <t>283159-90-0</t>
  </si>
  <si>
    <t>Vinclozolin</t>
  </si>
  <si>
    <t>50471-44-8</t>
  </si>
  <si>
    <t>Zoxamide</t>
  </si>
  <si>
    <t>156052-68-5</t>
  </si>
  <si>
    <t>1,7-Dimethylxanthine</t>
  </si>
  <si>
    <t>611-59-6</t>
  </si>
  <si>
    <t>Pharmaceutical</t>
  </si>
  <si>
    <t>RLDQC</t>
  </si>
  <si>
    <t>21</t>
  </si>
  <si>
    <t>88</t>
  </si>
  <si>
    <t>Furlong and others, 2014</t>
  </si>
  <si>
    <t>10-Hydroxy-amitriptyline</t>
  </si>
  <si>
    <t>64520-05-4</t>
  </si>
  <si>
    <t>1.7</t>
  </si>
  <si>
    <t>8.3</t>
  </si>
  <si>
    <t>Abacavir</t>
  </si>
  <si>
    <t>136470-78-5</t>
  </si>
  <si>
    <t>Acetaminophen</t>
  </si>
  <si>
    <t>103-90-2</t>
  </si>
  <si>
    <t>42</t>
  </si>
  <si>
    <t>84</t>
  </si>
  <si>
    <t>Acyclovir</t>
  </si>
  <si>
    <t>59277-89-3</t>
  </si>
  <si>
    <t>4.4</t>
  </si>
  <si>
    <t>22</t>
  </si>
  <si>
    <t>Albuterol</t>
  </si>
  <si>
    <t>18559-94-9</t>
  </si>
  <si>
    <t>1.2</t>
  </si>
  <si>
    <t>6.7</t>
  </si>
  <si>
    <t>Alprazolam</t>
  </si>
  <si>
    <t>28981-97-7</t>
  </si>
  <si>
    <t>6.6</t>
  </si>
  <si>
    <t>Amitriptyline</t>
  </si>
  <si>
    <t>50-48-6</t>
  </si>
  <si>
    <t>19</t>
  </si>
  <si>
    <t>37</t>
  </si>
  <si>
    <t>Amphetamine</t>
  </si>
  <si>
    <t>300-62-9</t>
  </si>
  <si>
    <t>1.1</t>
  </si>
  <si>
    <t>Antipyrine</t>
  </si>
  <si>
    <t>60-80-0</t>
  </si>
  <si>
    <t>25</t>
  </si>
  <si>
    <t>50</t>
  </si>
  <si>
    <t>Atenolol</t>
  </si>
  <si>
    <t>29122-68-7</t>
  </si>
  <si>
    <t>4.8</t>
  </si>
  <si>
    <t>13</t>
  </si>
  <si>
    <t>Benztropine</t>
  </si>
  <si>
    <t>86-13-5</t>
  </si>
  <si>
    <t>44</t>
  </si>
  <si>
    <t>Betamethasone</t>
  </si>
  <si>
    <t>378-44-9</t>
  </si>
  <si>
    <t>57</t>
  </si>
  <si>
    <t>114</t>
  </si>
  <si>
    <t>Bupropion</t>
  </si>
  <si>
    <t>34911-55-2</t>
  </si>
  <si>
    <t>3.6</t>
  </si>
  <si>
    <t>18</t>
  </si>
  <si>
    <t>Caffeine</t>
  </si>
  <si>
    <t>58-08-2</t>
  </si>
  <si>
    <t>43</t>
  </si>
  <si>
    <t>91</t>
  </si>
  <si>
    <t>Carbamazepine</t>
  </si>
  <si>
    <t>298-46-4</t>
  </si>
  <si>
    <t>2.2</t>
  </si>
  <si>
    <t>11</t>
  </si>
  <si>
    <t>Carisoprodol</t>
  </si>
  <si>
    <t>78-44-4</t>
  </si>
  <si>
    <t>6</t>
  </si>
  <si>
    <t>20</t>
  </si>
  <si>
    <t>Chlorpheniramine</t>
  </si>
  <si>
    <t>132-22-9</t>
  </si>
  <si>
    <t>27</t>
  </si>
  <si>
    <t>54</t>
  </si>
  <si>
    <t>Cimetidine</t>
  </si>
  <si>
    <t>51481-61-9</t>
  </si>
  <si>
    <t>60</t>
  </si>
  <si>
    <t>140</t>
  </si>
  <si>
    <t>Citalopram</t>
  </si>
  <si>
    <t>59729-33-8</t>
  </si>
  <si>
    <t>3.3</t>
  </si>
  <si>
    <t>Clonidine</t>
  </si>
  <si>
    <t>4205-90-7</t>
  </si>
  <si>
    <t>61</t>
  </si>
  <si>
    <t>Codeine</t>
  </si>
  <si>
    <t>76-57-3</t>
  </si>
  <si>
    <t>16</t>
  </si>
  <si>
    <t>32</t>
  </si>
  <si>
    <t>Cotinine</t>
  </si>
  <si>
    <t>486-56-6</t>
  </si>
  <si>
    <t>6.4</t>
  </si>
  <si>
    <t>Dehydronifedipine</t>
  </si>
  <si>
    <t>67035-22-7</t>
  </si>
  <si>
    <t>4</t>
  </si>
  <si>
    <t>Desvenlafaxine</t>
  </si>
  <si>
    <t>93413-62-8</t>
  </si>
  <si>
    <t>Dextromethorphan</t>
  </si>
  <si>
    <t>125-71-3</t>
  </si>
  <si>
    <t>1.6</t>
  </si>
  <si>
    <t>8.2</t>
  </si>
  <si>
    <t>Diazepam</t>
  </si>
  <si>
    <t>439-14-5</t>
  </si>
  <si>
    <t>Diltiazem</t>
  </si>
  <si>
    <t>42399-41-7</t>
  </si>
  <si>
    <t>5.1</t>
  </si>
  <si>
    <t>Diphenhydramine</t>
  </si>
  <si>
    <t>147-24-0</t>
  </si>
  <si>
    <t>24</t>
  </si>
  <si>
    <t>48</t>
  </si>
  <si>
    <t>Duloxetine</t>
  </si>
  <si>
    <t>116539-59-4</t>
  </si>
  <si>
    <t>7.3</t>
  </si>
  <si>
    <t>Erythromycin</t>
  </si>
  <si>
    <t>114-07-8</t>
  </si>
  <si>
    <t>80</t>
  </si>
  <si>
    <t>Ezetimibe</t>
  </si>
  <si>
    <t>163222-33-1</t>
  </si>
  <si>
    <t>205</t>
  </si>
  <si>
    <t>Fadrozole</t>
  </si>
  <si>
    <t>102676-47-1</t>
  </si>
  <si>
    <t>6.3</t>
  </si>
  <si>
    <t>Famotidine</t>
  </si>
  <si>
    <t>76824-35-6</t>
  </si>
  <si>
    <t>17</t>
  </si>
  <si>
    <t>34</t>
  </si>
  <si>
    <t>Fenofibrate</t>
  </si>
  <si>
    <t>49562-28-9</t>
  </si>
  <si>
    <t>3.2</t>
  </si>
  <si>
    <t>Fexofenadine</t>
  </si>
  <si>
    <t>83799-24-0</t>
  </si>
  <si>
    <t>Fluconazole</t>
  </si>
  <si>
    <t>86386-73-4</t>
  </si>
  <si>
    <t>15</t>
  </si>
  <si>
    <t>Fluoxetine</t>
  </si>
  <si>
    <t>54910-89-3</t>
  </si>
  <si>
    <t>26</t>
  </si>
  <si>
    <t>Fluticasone propionate</t>
  </si>
  <si>
    <t>80474-14-2</t>
  </si>
  <si>
    <t>Fluvoxamine</t>
  </si>
  <si>
    <t>54739-18-3</t>
  </si>
  <si>
    <t>Glipizide</t>
  </si>
  <si>
    <t>29094-61-9</t>
  </si>
  <si>
    <t>Glyburide</t>
  </si>
  <si>
    <t>10238-21-8</t>
  </si>
  <si>
    <t>Hydrocodone</t>
  </si>
  <si>
    <t>125-29-1</t>
  </si>
  <si>
    <t>Hydrocortisone</t>
  </si>
  <si>
    <t>50-23-7</t>
  </si>
  <si>
    <t>73</t>
  </si>
  <si>
    <t>147</t>
  </si>
  <si>
    <t>Hydroxyzine</t>
  </si>
  <si>
    <t>68-88-2</t>
  </si>
  <si>
    <t>1.5</t>
  </si>
  <si>
    <t>7.4</t>
  </si>
  <si>
    <t>Iminostilbene</t>
  </si>
  <si>
    <t>256-96-2</t>
  </si>
  <si>
    <t>145</t>
  </si>
  <si>
    <t>Ketoconazole</t>
  </si>
  <si>
    <t>65277-42-1</t>
  </si>
  <si>
    <t>56</t>
  </si>
  <si>
    <t>113</t>
  </si>
  <si>
    <t>Lamivudine</t>
  </si>
  <si>
    <t>134678-17-4</t>
  </si>
  <si>
    <t>Lidocaine</t>
  </si>
  <si>
    <t>137-58-6</t>
  </si>
  <si>
    <t>Loperamide</t>
  </si>
  <si>
    <t>53179-11-6</t>
  </si>
  <si>
    <t>Loratadine</t>
  </si>
  <si>
    <t>79794-75-5</t>
  </si>
  <si>
    <t>1.4</t>
  </si>
  <si>
    <t>7</t>
  </si>
  <si>
    <t>Lorazepam</t>
  </si>
  <si>
    <t>846-49-1</t>
  </si>
  <si>
    <t>101</t>
  </si>
  <si>
    <t>202</t>
  </si>
  <si>
    <t>Meprobamate</t>
  </si>
  <si>
    <t>57-53-4</t>
  </si>
  <si>
    <t>12</t>
  </si>
  <si>
    <t>Metaxalone</t>
  </si>
  <si>
    <t>1665-48-1</t>
  </si>
  <si>
    <t>7.8</t>
  </si>
  <si>
    <t>Metformin</t>
  </si>
  <si>
    <t>657-24-9</t>
  </si>
  <si>
    <t>Methadone</t>
  </si>
  <si>
    <t>76-99-3</t>
  </si>
  <si>
    <t>3.8</t>
  </si>
  <si>
    <t>7.6</t>
  </si>
  <si>
    <t>Methocarbamol</t>
  </si>
  <si>
    <t>532-03-6</t>
  </si>
  <si>
    <t>5.6</t>
  </si>
  <si>
    <t>Methotrexate</t>
  </si>
  <si>
    <t>59-05-2</t>
  </si>
  <si>
    <t>52</t>
  </si>
  <si>
    <t>Methyl-1H-benzotriazole</t>
  </si>
  <si>
    <t>29385-43-1</t>
  </si>
  <si>
    <t>28</t>
  </si>
  <si>
    <t>Metoprolol</t>
  </si>
  <si>
    <t>51384-51-1</t>
  </si>
  <si>
    <t>Morphine</t>
  </si>
  <si>
    <t>57-27-2</t>
  </si>
  <si>
    <t>Nadolol</t>
  </si>
  <si>
    <t>42200-33-9</t>
  </si>
  <si>
    <t>N-Desmethyldiltiazem</t>
  </si>
  <si>
    <t>35</t>
  </si>
  <si>
    <t>70</t>
  </si>
  <si>
    <t>Nevirapine</t>
  </si>
  <si>
    <t>129618-40-2</t>
  </si>
  <si>
    <t>23</t>
  </si>
  <si>
    <t>46</t>
  </si>
  <si>
    <t>Nicotine</t>
  </si>
  <si>
    <t>54-11-5</t>
  </si>
  <si>
    <t>29</t>
  </si>
  <si>
    <t>58</t>
  </si>
  <si>
    <t>Nizatidine</t>
  </si>
  <si>
    <t>76963-41-2</t>
  </si>
  <si>
    <t>Nordiazepam</t>
  </si>
  <si>
    <t>1088-11-5</t>
  </si>
  <si>
    <t>Norethindrone</t>
  </si>
  <si>
    <t>68-22-4</t>
  </si>
  <si>
    <t>Norfluoxetine</t>
  </si>
  <si>
    <t>56161-73-0</t>
  </si>
  <si>
    <t>Norsertraline</t>
  </si>
  <si>
    <t>87857-41-8</t>
  </si>
  <si>
    <t>Norverapamil</t>
  </si>
  <si>
    <t>67018-85-3</t>
  </si>
  <si>
    <t>4.3</t>
  </si>
  <si>
    <t>8.6</t>
  </si>
  <si>
    <t>Omeprazole + Esomprazole</t>
  </si>
  <si>
    <t>Oseltamivir</t>
  </si>
  <si>
    <t>196618-13-0</t>
  </si>
  <si>
    <t>2.9</t>
  </si>
  <si>
    <t>Oxazepam</t>
  </si>
  <si>
    <t>604-75-1</t>
  </si>
  <si>
    <t>226</t>
  </si>
  <si>
    <t>Oxycodone</t>
  </si>
  <si>
    <t>76-42-6</t>
  </si>
  <si>
    <t>Paroxetine</t>
  </si>
  <si>
    <t>61869-08-7</t>
  </si>
  <si>
    <t>36</t>
  </si>
  <si>
    <t>72</t>
  </si>
  <si>
    <t>Penciclovir</t>
  </si>
  <si>
    <t>39809-25-1</t>
  </si>
  <si>
    <t>Pentoxifylline</t>
  </si>
  <si>
    <t>6493-05-6</t>
  </si>
  <si>
    <t>4.7</t>
  </si>
  <si>
    <t>9.4</t>
  </si>
  <si>
    <t>Phenazopyridine</t>
  </si>
  <si>
    <t>94-78-0</t>
  </si>
  <si>
    <t>4.1</t>
  </si>
  <si>
    <t>Phendimetrazine</t>
  </si>
  <si>
    <t>634-03-7</t>
  </si>
  <si>
    <t>Phenytoin</t>
  </si>
  <si>
    <t>57-41-0</t>
  </si>
  <si>
    <t>94</t>
  </si>
  <si>
    <t>188</t>
  </si>
  <si>
    <t>Prednisolone</t>
  </si>
  <si>
    <t>50-24-8</t>
  </si>
  <si>
    <t>75</t>
  </si>
  <si>
    <t>150</t>
  </si>
  <si>
    <t>Prednisone</t>
  </si>
  <si>
    <t>53-03-2</t>
  </si>
  <si>
    <t>105</t>
  </si>
  <si>
    <t>Promethazine</t>
  </si>
  <si>
    <t>60-87-7</t>
  </si>
  <si>
    <t>Propoxyphene</t>
  </si>
  <si>
    <t>469-62-5</t>
  </si>
  <si>
    <t>14</t>
  </si>
  <si>
    <t>Propranolol</t>
  </si>
  <si>
    <t>525-66-6</t>
  </si>
  <si>
    <t>4.5</t>
  </si>
  <si>
    <t>Pseudoephedrine + Ephedrine</t>
  </si>
  <si>
    <t>Quinine</t>
  </si>
  <si>
    <t>130-95-0</t>
  </si>
  <si>
    <t>Raloxifene</t>
  </si>
  <si>
    <t>84449-90-1</t>
  </si>
  <si>
    <t>Ranitidine</t>
  </si>
  <si>
    <t>66357-35-5</t>
  </si>
  <si>
    <t>96</t>
  </si>
  <si>
    <t>192</t>
  </si>
  <si>
    <t>Sertraline</t>
  </si>
  <si>
    <t>79617-96-2</t>
  </si>
  <si>
    <t>Sitagliptin</t>
  </si>
  <si>
    <t>486460-32-6</t>
  </si>
  <si>
    <t>97</t>
  </si>
  <si>
    <t>Sulfadimethoxine</t>
  </si>
  <si>
    <t>122-11-2</t>
  </si>
  <si>
    <t>Sulfamethizole</t>
  </si>
  <si>
    <t>144-82-1</t>
  </si>
  <si>
    <t>104</t>
  </si>
  <si>
    <t>Sulfamethoxazole</t>
  </si>
  <si>
    <t>723-46-6</t>
  </si>
  <si>
    <t>Tamoxifen</t>
  </si>
  <si>
    <t>10540-29-1</t>
  </si>
  <si>
    <t>MRL</t>
  </si>
  <si>
    <t>270</t>
  </si>
  <si>
    <t>Temazepam</t>
  </si>
  <si>
    <t>846-50-4</t>
  </si>
  <si>
    <t>9.2</t>
  </si>
  <si>
    <t>Theophylline</t>
  </si>
  <si>
    <t>58-55-9</t>
  </si>
  <si>
    <t>Tiotropium</t>
  </si>
  <si>
    <t>186691-13-4</t>
  </si>
  <si>
    <t>Tramadol</t>
  </si>
  <si>
    <t>27203-92-5</t>
  </si>
  <si>
    <t>3.7</t>
  </si>
  <si>
    <t>Triamterene</t>
  </si>
  <si>
    <t>396-01-0</t>
  </si>
  <si>
    <t>2.6</t>
  </si>
  <si>
    <t>5.2</t>
  </si>
  <si>
    <t>Trimethoprim</t>
  </si>
  <si>
    <t>738-70-5</t>
  </si>
  <si>
    <t>Valacyclovir</t>
  </si>
  <si>
    <t>124832-26-4</t>
  </si>
  <si>
    <t>33</t>
  </si>
  <si>
    <t>163</t>
  </si>
  <si>
    <t>Venlafaxine</t>
  </si>
  <si>
    <t>93413-69-5</t>
  </si>
  <si>
    <t>Verapamil</t>
  </si>
  <si>
    <t>52-53-9</t>
  </si>
  <si>
    <t>Warfarin</t>
  </si>
  <si>
    <t>81-81-2</t>
  </si>
  <si>
    <t>3</t>
  </si>
  <si>
    <t>1,1,1,2-Tetrachloroethane</t>
  </si>
  <si>
    <t>630-20-6</t>
  </si>
  <si>
    <t>Volatile organic compound</t>
  </si>
  <si>
    <t>0.04</t>
  </si>
  <si>
    <t>Rose and others, 2016</t>
  </si>
  <si>
    <t>1,1,1-Trichloroethane</t>
  </si>
  <si>
    <t>71-55-6</t>
  </si>
  <si>
    <t>0.015</t>
  </si>
  <si>
    <t>0.03</t>
  </si>
  <si>
    <t>1,1,2-Trichloroethane</t>
  </si>
  <si>
    <t>79-00-5</t>
  </si>
  <si>
    <t>0.023</t>
  </si>
  <si>
    <t>0.046</t>
  </si>
  <si>
    <t>0.12</t>
  </si>
  <si>
    <t>0.24</t>
  </si>
  <si>
    <t>1,1-Dichloroethane</t>
  </si>
  <si>
    <t>75-34-3</t>
  </si>
  <si>
    <t>0.022</t>
  </si>
  <si>
    <t>0.044</t>
  </si>
  <si>
    <t>1,1-Dichloroethylene</t>
  </si>
  <si>
    <t>75-35-4</t>
  </si>
  <si>
    <t>0.012</t>
  </si>
  <si>
    <t>0.025</t>
  </si>
  <si>
    <t>1,1-Difluoroethane (HFC-152a)</t>
  </si>
  <si>
    <t>75-37-6</t>
  </si>
  <si>
    <t>1,2,3,4-Tetrahydronapthalene</t>
  </si>
  <si>
    <t>119-64-2</t>
  </si>
  <si>
    <t>0.08</t>
  </si>
  <si>
    <t>1,2,3-Trichloropropane</t>
  </si>
  <si>
    <t>96-18-4</t>
  </si>
  <si>
    <t>0.006</t>
  </si>
  <si>
    <t>1,2,4-Trichlorobenzene</t>
  </si>
  <si>
    <t>120-82-1</t>
  </si>
  <si>
    <t>1,2,4-Trimethylbenzene</t>
  </si>
  <si>
    <t>95-63-6</t>
  </si>
  <si>
    <t>0.016</t>
  </si>
  <si>
    <t>0.032</t>
  </si>
  <si>
    <t>1,2-Dibromo-3-chloropropane</t>
  </si>
  <si>
    <t>96-12-8</t>
  </si>
  <si>
    <t>1,2-Dibromoethane</t>
  </si>
  <si>
    <t>106-93-4</t>
  </si>
  <si>
    <t>0.002</t>
  </si>
  <si>
    <t>0.004</t>
  </si>
  <si>
    <t>1,2-Dichlorobenzene</t>
  </si>
  <si>
    <t>95-50-1</t>
  </si>
  <si>
    <t>0.014</t>
  </si>
  <si>
    <t>0.028</t>
  </si>
  <si>
    <t>1,2-Dichloroethane</t>
  </si>
  <si>
    <t>107-06-2</t>
  </si>
  <si>
    <t>1,2-Dichloropropane</t>
  </si>
  <si>
    <t>78-87-5</t>
  </si>
  <si>
    <t>1,2-Dichlorotetrafluoroethane (CFC-114)</t>
  </si>
  <si>
    <t>76-14-2</t>
  </si>
  <si>
    <t>1,3-Butadiene</t>
  </si>
  <si>
    <t>106-99-0</t>
  </si>
  <si>
    <t>1,3-Dioxolane</t>
  </si>
  <si>
    <t>646-06-0</t>
  </si>
  <si>
    <t>0.19</t>
  </si>
  <si>
    <t>0.38</t>
  </si>
  <si>
    <t>1,4-Dichlorobenzene</t>
  </si>
  <si>
    <t>106-46-7</t>
  </si>
  <si>
    <t>0.013</t>
  </si>
  <si>
    <t>0.026</t>
  </si>
  <si>
    <t>1,4-Dioxane</t>
  </si>
  <si>
    <t>123-91-1</t>
  </si>
  <si>
    <t>1-Butanol</t>
  </si>
  <si>
    <t>71-36-3</t>
  </si>
  <si>
    <t>0.4</t>
  </si>
  <si>
    <t>0.8</t>
  </si>
  <si>
    <t>1-Chloro-1,1-difluoroethane (HCFC-142b)</t>
  </si>
  <si>
    <t>75-68-3</t>
  </si>
  <si>
    <t>1-Methoxy-4-(2-propenyl)benzene</t>
  </si>
  <si>
    <t>140-67-0</t>
  </si>
  <si>
    <t>1-Octanol</t>
  </si>
  <si>
    <t>111-87-5</t>
  </si>
  <si>
    <t>0.9</t>
  </si>
  <si>
    <t>1.8</t>
  </si>
  <si>
    <t>2,2-Dichloro-1,1,1-trifluoroethane (HCFC-123)</t>
  </si>
  <si>
    <t>306-83-2</t>
  </si>
  <si>
    <t>2,6-Dimethyl-4-heptanone</t>
  </si>
  <si>
    <t>108-83-8</t>
  </si>
  <si>
    <t>2-Ethoxyethyl acetate</t>
  </si>
  <si>
    <t>111-15-9</t>
  </si>
  <si>
    <t>2.7</t>
  </si>
  <si>
    <t>5.4</t>
  </si>
  <si>
    <t>2-Ethyl-1-hexanol</t>
  </si>
  <si>
    <t>104-76-7</t>
  </si>
  <si>
    <t>2-Methylpropyl acetate</t>
  </si>
  <si>
    <t>110-19-0</t>
  </si>
  <si>
    <t>2-Nitropropane</t>
  </si>
  <si>
    <t>79-46-9</t>
  </si>
  <si>
    <t>0.06</t>
  </si>
  <si>
    <t>2-Propen-1-ol</t>
  </si>
  <si>
    <t>107-18-6</t>
  </si>
  <si>
    <t>3.9</t>
  </si>
  <si>
    <t>4-Methyl-2-pentanol</t>
  </si>
  <si>
    <t>108-11-2</t>
  </si>
  <si>
    <t>5-Methyl-2-hexanon</t>
  </si>
  <si>
    <t>110-12-3</t>
  </si>
  <si>
    <t>0.011</t>
  </si>
  <si>
    <t>Acetonitrile</t>
  </si>
  <si>
    <t>75-05-8</t>
  </si>
  <si>
    <t>alpha-Terpineol</t>
  </si>
  <si>
    <t>98-55-5</t>
  </si>
  <si>
    <t>Benzene</t>
  </si>
  <si>
    <t>71-43-2</t>
  </si>
  <si>
    <t>Bromochloromethane</t>
  </si>
  <si>
    <t>74-97-5</t>
  </si>
  <si>
    <t>Bromomethane</t>
  </si>
  <si>
    <t>74-83-9</t>
  </si>
  <si>
    <t>Butanal</t>
  </si>
  <si>
    <t>123-72-8</t>
  </si>
  <si>
    <t>Butane</t>
  </si>
  <si>
    <t>106-97-8</t>
  </si>
  <si>
    <t>Carbon disulfide</t>
  </si>
  <si>
    <t>75-15-0</t>
  </si>
  <si>
    <t>Chlorobenzene</t>
  </si>
  <si>
    <t>108-90-7</t>
  </si>
  <si>
    <t>Chlorodifluoromethane (HCFC-22)</t>
  </si>
  <si>
    <t>75-45-6</t>
  </si>
  <si>
    <t>Chloromethane</t>
  </si>
  <si>
    <t>74-87-3</t>
  </si>
  <si>
    <t>0.07</t>
  </si>
  <si>
    <t>0.14</t>
  </si>
  <si>
    <t>cis-1,2-Dichloroethene</t>
  </si>
  <si>
    <t>156-59-2</t>
  </si>
  <si>
    <t>cis-1,3-Dichloropropene</t>
  </si>
  <si>
    <t>10061-01-5</t>
  </si>
  <si>
    <t>Crotonaldehyde</t>
  </si>
  <si>
    <t>123-73-9</t>
  </si>
  <si>
    <t>1.3</t>
  </si>
  <si>
    <t>Cyclohexanone</t>
  </si>
  <si>
    <t>108-94-1</t>
  </si>
  <si>
    <t>0.6</t>
  </si>
  <si>
    <t>Dichlorofluoromethane (HCFC-21)</t>
  </si>
  <si>
    <t>75-43-4</t>
  </si>
  <si>
    <t>0.008</t>
  </si>
  <si>
    <t>Dichloromethane</t>
  </si>
  <si>
    <t>75-09-2</t>
  </si>
  <si>
    <t>Dimethoxymethane</t>
  </si>
  <si>
    <t>109-87-5</t>
  </si>
  <si>
    <t>Ethyl acetate</t>
  </si>
  <si>
    <t>141-78-6</t>
  </si>
  <si>
    <t>Ethylbenzene</t>
  </si>
  <si>
    <t>100-41-4</t>
  </si>
  <si>
    <t>0.018</t>
  </si>
  <si>
    <t>0.036</t>
  </si>
  <si>
    <t>Hexachlorocyclopentadiene</t>
  </si>
  <si>
    <t>77-47-4</t>
  </si>
  <si>
    <t>Hexane</t>
  </si>
  <si>
    <t>110-54-3</t>
  </si>
  <si>
    <t>0.034</t>
  </si>
  <si>
    <t>0.068</t>
  </si>
  <si>
    <t>Isophorone</t>
  </si>
  <si>
    <t>78-59-1</t>
  </si>
  <si>
    <t>2.4</t>
  </si>
  <si>
    <t>Isopropyl acetate</t>
  </si>
  <si>
    <t>108-21-4</t>
  </si>
  <si>
    <t>Isopropyl alcohol</t>
  </si>
  <si>
    <t>67-63-0</t>
  </si>
  <si>
    <t>m- and p-Xylene</t>
  </si>
  <si>
    <t>179601-23-1</t>
  </si>
  <si>
    <t>Methyl acetate</t>
  </si>
  <si>
    <t>79-20-9</t>
  </si>
  <si>
    <t>Naphthalene</t>
  </si>
  <si>
    <t>91-20-3</t>
  </si>
  <si>
    <t>0.26</t>
  </si>
  <si>
    <t>Nitrobenzene</t>
  </si>
  <si>
    <t>98-95-3</t>
  </si>
  <si>
    <t>0.7</t>
  </si>
  <si>
    <t>N-Nitrosodiethylamine</t>
  </si>
  <si>
    <t>55-18-5</t>
  </si>
  <si>
    <t>n-Pentanal</t>
  </si>
  <si>
    <t>110-62-3</t>
  </si>
  <si>
    <t>0.027</t>
  </si>
  <si>
    <t>0.054</t>
  </si>
  <si>
    <t>n-Pentane</t>
  </si>
  <si>
    <t>109-66-0</t>
  </si>
  <si>
    <t>0.033</t>
  </si>
  <si>
    <t>0.066</t>
  </si>
  <si>
    <t>n-Propylbenzene</t>
  </si>
  <si>
    <t>103-65-1</t>
  </si>
  <si>
    <t>o-Xylene</t>
  </si>
  <si>
    <t>95-47-6</t>
  </si>
  <si>
    <t>Propyl acetate</t>
  </si>
  <si>
    <t>109-60-4</t>
  </si>
  <si>
    <t>sec-Butylbenzene</t>
  </si>
  <si>
    <t>135-98-8</t>
  </si>
  <si>
    <t>0.017</t>
  </si>
  <si>
    <t>Styrene</t>
  </si>
  <si>
    <t>100-42-5</t>
  </si>
  <si>
    <t>0.042</t>
  </si>
  <si>
    <t>tert-Butyl alcohol</t>
  </si>
  <si>
    <t>75-65-0</t>
  </si>
  <si>
    <t>tert-Butyl methyl ether (MTBE)</t>
  </si>
  <si>
    <t>1634-04-4</t>
  </si>
  <si>
    <t>Tetrachloroethylene</t>
  </si>
  <si>
    <t>127-18-4</t>
  </si>
  <si>
    <t>0.029</t>
  </si>
  <si>
    <t>0.058</t>
  </si>
  <si>
    <t>Tetrachloromethane</t>
  </si>
  <si>
    <t>56-23-5</t>
  </si>
  <si>
    <t>Toluene</t>
  </si>
  <si>
    <t>108-88-3</t>
  </si>
  <si>
    <t>trans-1,2-Dichloroethylene</t>
  </si>
  <si>
    <t>156-60-5</t>
  </si>
  <si>
    <t>trans-1,3-Dichloropropene</t>
  </si>
  <si>
    <t>10061-02-6</t>
  </si>
  <si>
    <t>Trichloroethylene</t>
  </si>
  <si>
    <t>79-01-6</t>
  </si>
  <si>
    <t>Vinyl chloride</t>
  </si>
  <si>
    <t>75-01-4</t>
  </si>
  <si>
    <t>Anatoxin-a</t>
  </si>
  <si>
    <t>64285-06-9</t>
  </si>
  <si>
    <t>OGRL</t>
  </si>
  <si>
    <t>Cyanotoxin</t>
  </si>
  <si>
    <t>LOQ</t>
  </si>
  <si>
    <t>0.15</t>
  </si>
  <si>
    <t>Loftin and others, 2016 and Graham and others, 2010</t>
  </si>
  <si>
    <t>Cylindrospermopsin</t>
  </si>
  <si>
    <t>143545-90-8</t>
  </si>
  <si>
    <t>Microcystin</t>
  </si>
  <si>
    <t>101043-37-2</t>
  </si>
  <si>
    <t>0.10</t>
  </si>
  <si>
    <t>Saxitoxin</t>
  </si>
  <si>
    <t>35523-89-8</t>
  </si>
  <si>
    <t>Table S2. Method information for all analytes measured in surface-water samples collected in Montana, 2022-23.</t>
  </si>
  <si>
    <t xml:space="preserve"> </t>
  </si>
  <si>
    <t>375-95-1</t>
  </si>
  <si>
    <t>335-67-1</t>
  </si>
  <si>
    <t>Abbreviation</t>
  </si>
  <si>
    <t>Biofilms (ng/g ww)</t>
  </si>
  <si>
    <t>Fish filet (ng/g ww)</t>
  </si>
  <si>
    <t>Fish whole blood (ng/g)</t>
  </si>
  <si>
    <t>Sediment (ng/g dw)</t>
  </si>
  <si>
    <t>Perfluorotetradecanoic acid</t>
  </si>
  <si>
    <t>PFTA</t>
  </si>
  <si>
    <t>0.038-0.041</t>
  </si>
  <si>
    <t>0.12-0.16</t>
  </si>
  <si>
    <t>0.048-1.4</t>
  </si>
  <si>
    <t>NA</t>
  </si>
  <si>
    <t xml:space="preserve">1H,1H,2H,2H-Perfluorodecanesulfonate </t>
  </si>
  <si>
    <t>8:2 FTS</t>
  </si>
  <si>
    <t>0.15-0.017</t>
  </si>
  <si>
    <t>0.38-0.64</t>
  </si>
  <si>
    <t>0.38-5.4</t>
  </si>
  <si>
    <t>0.13-0.245</t>
  </si>
  <si>
    <t xml:space="preserve">1H,1H,2H,2H-Perfluorohexanesulfonate </t>
  </si>
  <si>
    <t>4:2 FTS</t>
  </si>
  <si>
    <t>0.14-0.17</t>
  </si>
  <si>
    <t>0.37-0.76</t>
  </si>
  <si>
    <t>0.28-5.4</t>
  </si>
  <si>
    <t>0.139-0.288</t>
  </si>
  <si>
    <t xml:space="preserve">1H,1H,2H,2H-Perfluorooctanesulfonate </t>
  </si>
  <si>
    <t>6:2 FTS</t>
  </si>
  <si>
    <t>0.46-0.62</t>
  </si>
  <si>
    <t>0.19-1.3</t>
  </si>
  <si>
    <t>0.125-0.260</t>
  </si>
  <si>
    <t>4,8-Dioxa-3H-perfluorononanoic acid</t>
  </si>
  <si>
    <t>ADONA</t>
  </si>
  <si>
    <t>0.46-0.63</t>
  </si>
  <si>
    <t>0.19-5.4</t>
  </si>
  <si>
    <t>9-Chlorohexadecafluoro-3-oxanonane-1-sulfonic acid</t>
  </si>
  <si>
    <t>9Cl-PF3ONS</t>
  </si>
  <si>
    <t>0.37-0.62</t>
  </si>
  <si>
    <t>0.3-5.4</t>
  </si>
  <si>
    <t>Hexafluoropropylene oxide dimer acid</t>
  </si>
  <si>
    <t>HFPO-DA (GenX)</t>
  </si>
  <si>
    <t>N-ethyl perfluorooctanesulfonamidoacetic acid</t>
  </si>
  <si>
    <t>N-EtFOSAA</t>
  </si>
  <si>
    <t>0.036-0.041</t>
  </si>
  <si>
    <t>0.091-0.12</t>
  </si>
  <si>
    <t>N-Methylperfluorooctanesulfonamidoacetic acid</t>
  </si>
  <si>
    <t>N-MeFOSAA</t>
  </si>
  <si>
    <t>0.091-0.16</t>
  </si>
  <si>
    <t xml:space="preserve">Perfluorobutanesulfonic acid </t>
  </si>
  <si>
    <t>PFBS</t>
  </si>
  <si>
    <t>0.0346-0.072</t>
  </si>
  <si>
    <t xml:space="preserve">Perfluorobutanoic acid </t>
  </si>
  <si>
    <t xml:space="preserve">PFBA </t>
  </si>
  <si>
    <t>0.53-0.56</t>
  </si>
  <si>
    <t>0.29-5.4</t>
  </si>
  <si>
    <t>Perfluorodecanesulfonic acid</t>
  </si>
  <si>
    <t>PFDS</t>
  </si>
  <si>
    <t>0.092-1.4</t>
  </si>
  <si>
    <t xml:space="preserve">Perfluorodecanoic acid </t>
  </si>
  <si>
    <t>PFDA</t>
  </si>
  <si>
    <t>0.17-1.4</t>
  </si>
  <si>
    <t xml:space="preserve">Perfluorododecanoic acid </t>
  </si>
  <si>
    <t>PFDoA</t>
  </si>
  <si>
    <t>0.12-1.4</t>
  </si>
  <si>
    <t>0.027-0.057</t>
  </si>
  <si>
    <t xml:space="preserve">Perfluoroheptanesulfonate </t>
  </si>
  <si>
    <t>PFHpS</t>
  </si>
  <si>
    <t>0.064-1.4</t>
  </si>
  <si>
    <t xml:space="preserve">Perfluoroheptanoic acid </t>
  </si>
  <si>
    <t>PFHpA</t>
  </si>
  <si>
    <t xml:space="preserve">Perfluorohexanesulfonic acid </t>
  </si>
  <si>
    <t>PFHxS</t>
  </si>
  <si>
    <t xml:space="preserve">Perfluorohexanoic acid </t>
  </si>
  <si>
    <t>PFHxA</t>
  </si>
  <si>
    <t>0.11-0.16</t>
  </si>
  <si>
    <t>Perfluorononanesulfonic acid</t>
  </si>
  <si>
    <t>PFNS</t>
  </si>
  <si>
    <t xml:space="preserve">Perfluorononanoic acid </t>
  </si>
  <si>
    <t>PFNA</t>
  </si>
  <si>
    <t>Perfluorooctanesulfonamide</t>
  </si>
  <si>
    <t>PFOSA</t>
  </si>
  <si>
    <t>0.094-0.16</t>
  </si>
  <si>
    <t>0.0346-0.0421</t>
  </si>
  <si>
    <t xml:space="preserve">Perfluorooctanesulfonic acid </t>
  </si>
  <si>
    <t>PFOS</t>
  </si>
  <si>
    <t>0.11-0.15</t>
  </si>
  <si>
    <t xml:space="preserve">Perfluorooctanoic acid </t>
  </si>
  <si>
    <t>PFOA</t>
  </si>
  <si>
    <t xml:space="preserve">Perfluoropentanesulfonate </t>
  </si>
  <si>
    <t>PFPeS</t>
  </si>
  <si>
    <t>0.0346-0.0723</t>
  </si>
  <si>
    <t xml:space="preserve">Perfluoropentanoic acid </t>
  </si>
  <si>
    <t>PFPeA</t>
  </si>
  <si>
    <t>0.071-0.077</t>
  </si>
  <si>
    <t>0.18-0.31</t>
  </si>
  <si>
    <t>0.097-2.7</t>
  </si>
  <si>
    <t>0.0693-0.144</t>
  </si>
  <si>
    <t xml:space="preserve">Perfluorotridecanoic acid </t>
  </si>
  <si>
    <t>PFTrDA</t>
  </si>
  <si>
    <t xml:space="preserve">Perfluoroundecanoic acid </t>
  </si>
  <si>
    <t>PFUdA</t>
  </si>
  <si>
    <t>11-Chloroeicosafluoro-3-oxaundecane-1-sulfonic acid</t>
  </si>
  <si>
    <t>11Cl-PF3OYUdS</t>
  </si>
  <si>
    <t>0.47-0.63</t>
  </si>
  <si>
    <t>0.139-0.289</t>
  </si>
  <si>
    <t>3-Perfluoroheptyl propanoic acid</t>
  </si>
  <si>
    <t>7:3 FTCA</t>
  </si>
  <si>
    <t>0.866-1.8</t>
  </si>
  <si>
    <t>3-Perfluoropentyl propanoic acid</t>
  </si>
  <si>
    <t>5:3 FTCA</t>
  </si>
  <si>
    <t>3-Perfluoropropyl propanoic acid</t>
  </si>
  <si>
    <t>3:3 FTCA</t>
  </si>
  <si>
    <t>0.139-1.8</t>
  </si>
  <si>
    <t>N-Ethylperfluorooctanesulfonamide</t>
  </si>
  <si>
    <t xml:space="preserve">N-EtFOSA </t>
  </si>
  <si>
    <t>0.097-0.202</t>
  </si>
  <si>
    <t>N-Ethylperfluorooctanesulfonamidoethanol</t>
  </si>
  <si>
    <t>N-EtFOSE</t>
  </si>
  <si>
    <t>0.346-0.72</t>
  </si>
  <si>
    <t>N-Methylperfluorooctanesulfonamide</t>
  </si>
  <si>
    <t>N-MeFOSA</t>
  </si>
  <si>
    <t>0.0382</t>
  </si>
  <si>
    <t>N-Methylperfluorooctanesulfonamidoethanol</t>
  </si>
  <si>
    <t>N-MeFOSE</t>
  </si>
  <si>
    <t>Nonafluoro-3,6-dioxaheptanoic acid</t>
  </si>
  <si>
    <t>NFDHA</t>
  </si>
  <si>
    <t>Perfluoro(2-ethoxyethane)sulfonic acid</t>
  </si>
  <si>
    <t>PFEESA</t>
  </si>
  <si>
    <t>Perfluoro-3-methoxypropanoic acid</t>
  </si>
  <si>
    <t>PFMPA</t>
  </si>
  <si>
    <t>Perfluoro-4-methoxybutanoic acid</t>
  </si>
  <si>
    <t>PFMBA</t>
  </si>
  <si>
    <t>PFTeDA</t>
  </si>
  <si>
    <t>Table S3. Range in method detection limits provided by the analyzing laboratories for individual per- and polyfluroalkyl substances (PFAS) measured in sediment, biofilms and fish (filet and whole blood) samples collected from Montana, 2023</t>
  </si>
  <si>
    <r>
      <t>[Sediment samples were analyzed for 40 individual PFAS by SGS AXYS, British Columbia, Canada and concentrations reported as ng/g dry weight. Biofilms, fish filet and fish whole blood were analyzed for 28 individual PFAS by RTI Laboratories, Livonia, Michigan, USA. Concentrations for biofilms and filets are reported as ng/g wet weight and whole blood are reported as</t>
    </r>
    <r>
      <rPr>
        <sz val="11"/>
        <rFont val="Times New Roman"/>
        <family val="1"/>
      </rPr>
      <t xml:space="preserve"> ng/g</t>
    </r>
    <r>
      <rPr>
        <sz val="11"/>
        <color theme="1"/>
        <rFont val="Times New Roman"/>
        <family val="1"/>
      </rPr>
      <t>.]</t>
    </r>
  </si>
  <si>
    <t>[NA, not analyzed; ww, wet weight; dw, dry weight; ng/g, nanograms per gram]</t>
  </si>
  <si>
    <t>Sampling date (yyyymmdd)</t>
  </si>
  <si>
    <t xml:space="preserve">PFOA </t>
  </si>
  <si>
    <t xml:space="preserve">PFNA </t>
  </si>
  <si>
    <t xml:space="preserve">6:2 FTS </t>
  </si>
  <si>
    <t xml:space="preserve">8:2 FTS </t>
  </si>
  <si>
    <t xml:space="preserve">PFUnDA </t>
  </si>
  <si>
    <t>Anatoxin-A</t>
  </si>
  <si>
    <t>Glyphosate</t>
  </si>
  <si>
    <t>Count Detections (ALL)</t>
  </si>
  <si>
    <t>Sum Concentrations (ALL) ug/L</t>
  </si>
  <si>
    <t>Count PEST</t>
  </si>
  <si>
    <t>Sum conc PEST ug/L</t>
  </si>
  <si>
    <t>Count VOC</t>
  </si>
  <si>
    <t>Sum conc VOC ug/L</t>
  </si>
  <si>
    <t>Count PHARM</t>
  </si>
  <si>
    <t>Sum conc PHARM ug/L</t>
  </si>
  <si>
    <t>Count PFAS</t>
  </si>
  <si>
    <t>Sum conc PFAS ug/L</t>
  </si>
  <si>
    <t>nd</t>
  </si>
  <si>
    <t>E 0.011</t>
  </si>
  <si>
    <t>E 0.010</t>
  </si>
  <si>
    <t>E 0.016</t>
  </si>
  <si>
    <t xml:space="preserve"> E 0.0361</t>
  </si>
  <si>
    <t>LBH89</t>
  </si>
  <si>
    <t>E 0.013</t>
  </si>
  <si>
    <t>E 0.178</t>
  </si>
  <si>
    <t>E 0.026</t>
  </si>
  <si>
    <t>E 0.115</t>
  </si>
  <si>
    <t>E 0.025</t>
  </si>
  <si>
    <t>E 0.015</t>
  </si>
  <si>
    <t>Number of detections (all)</t>
  </si>
  <si>
    <t>Number of detections (% all samples)</t>
  </si>
  <si>
    <t>Compound group</t>
  </si>
  <si>
    <t>PFAS</t>
  </si>
  <si>
    <t>TOXIN</t>
  </si>
  <si>
    <t>PEST</t>
  </si>
  <si>
    <t>VOC</t>
  </si>
  <si>
    <t>PHARM</t>
  </si>
  <si>
    <t>Reporting Level</t>
  </si>
  <si>
    <t>EPA ALB Freshwater Vertebrate, Acute</t>
  </si>
  <si>
    <t>EPA ALB Freshwater Vertebrate, Chronic</t>
  </si>
  <si>
    <t>EPA ALB Freshwater Invertebrate, Acute</t>
  </si>
  <si>
    <t>EPA ALB Freshwater Invertebrate, Chronic</t>
  </si>
  <si>
    <t>EPA ALB Freshwater Non-Vascular Plants (ANVP)</t>
  </si>
  <si>
    <t>EPA ALB Freshwater Vascular Plants (APV)</t>
  </si>
  <si>
    <t>EPA HHR AWQC</t>
  </si>
  <si>
    <t>EPA ALB Freshwater Vertebrate, Acute Exceedances</t>
  </si>
  <si>
    <t>EPA ALB Freshwater Vertebrate, Chronic Exceedances</t>
  </si>
  <si>
    <t>EPA ALB Freshwater Invertebrate, Acute Exceedances</t>
  </si>
  <si>
    <t>EPA ALB Freshwater Invertebrate, Chronic Exceedances</t>
  </si>
  <si>
    <t>EPA ALB Freshwater Non-Vascular Plants (ANVP) Exceedances</t>
  </si>
  <si>
    <t>EPA ALB Freshwater Vascular Plants (APV) Exceedances</t>
  </si>
  <si>
    <t>Table S4. Detected concentration results in surface-water samples, in micrograms per liter (ug/L), for organic compounds collected from three watershed in Montana 2022-23.</t>
  </si>
  <si>
    <t>[USGS, U.S. Geological Survey; *, indicates site is not along the mainstem of river; nd, not detected; --; not applicable; E, estimated; yyyymmdd, year, month, day; PEST, pesticide; PHARM, pharmaceutical; VOC, volatile organic compound; TOXIN, algal toxin; ug/L, micrograms per liter]</t>
  </si>
  <si>
    <t>Listed benchmark explanations:</t>
  </si>
  <si>
    <t>Aquatic Life Benchmarks and Ecological Risk Assessments for Registered Pesticides | US EPA</t>
  </si>
  <si>
    <r>
      <t>Freshwater Vertebrate Acute Benchmark = Toxicity value x LOC. For acute Fish, toxicity value is generally the lowest 96-hour LC50 in a standardized test (usually with Rainbow Trout (</t>
    </r>
    <r>
      <rPr>
        <i/>
        <sz val="11"/>
        <color rgb="FF1B1B1B"/>
        <rFont val="Times New Roman"/>
        <family val="1"/>
      </rPr>
      <t>Oncorhynchus mykiss</t>
    </r>
    <r>
      <rPr>
        <sz val="11"/>
        <color rgb="FF1B1B1B"/>
        <rFont val="Times New Roman"/>
        <family val="1"/>
      </rPr>
      <t>); Fathead Minnow (</t>
    </r>
    <r>
      <rPr>
        <i/>
        <sz val="11"/>
        <color rgb="FF1B1B1B"/>
        <rFont val="Times New Roman"/>
        <family val="1"/>
      </rPr>
      <t>Pimephales promelas</t>
    </r>
    <r>
      <rPr>
        <sz val="11"/>
        <color rgb="FF1B1B1B"/>
        <rFont val="Times New Roman"/>
        <family val="1"/>
      </rPr>
      <t>); Bluegill Sunfish (</t>
    </r>
    <r>
      <rPr>
        <i/>
        <sz val="11"/>
        <color rgb="FF1B1B1B"/>
        <rFont val="Times New Roman"/>
        <family val="1"/>
      </rPr>
      <t>Lepomis macrochirus</t>
    </r>
    <r>
      <rPr>
        <sz val="11"/>
        <color rgb="FF1B1B1B"/>
        <rFont val="Times New Roman"/>
        <family val="1"/>
      </rPr>
      <t>)), and the LOC is 0.5.</t>
    </r>
  </si>
  <si>
    <r>
      <t>Freshwater Vertebrate Chronic Benchmark = Toxicity value x LOC. For chronic Fish, toxicity value is usually the lowest NOEAC from a life-cycle or early life stage test (usually with Rainbow Trout (</t>
    </r>
    <r>
      <rPr>
        <i/>
        <sz val="11"/>
        <color rgb="FF1B1B1B"/>
        <rFont val="Times New Roman"/>
        <family val="1"/>
      </rPr>
      <t>Oncorhynchus mykiss</t>
    </r>
    <r>
      <rPr>
        <sz val="11"/>
        <color rgb="FF1B1B1B"/>
        <rFont val="Times New Roman"/>
        <family val="1"/>
      </rPr>
      <t>) or Fathead Minnow (</t>
    </r>
    <r>
      <rPr>
        <i/>
        <sz val="11"/>
        <color rgb="FF1B1B1B"/>
        <rFont val="Times New Roman"/>
        <family val="1"/>
      </rPr>
      <t>Pimephales promelas</t>
    </r>
    <r>
      <rPr>
        <sz val="11"/>
        <color rgb="FF1B1B1B"/>
        <rFont val="Times New Roman"/>
        <family val="1"/>
      </rPr>
      <t>), and the LOC is 1.</t>
    </r>
  </si>
  <si>
    <t>Freshwater Inertebrate Acute Benchmark = Toxicity value x LOC. For acute invertebrate, toxicity value is usually the lowest 48- or 96-hour EC50 or LC50 in a standardized test, and the LOC is 0.5.</t>
  </si>
  <si>
    <t>Freshwater Inertebrate Chronic Benchmark = Toxicity value x LOC. For chronic invertebrates, toxicity value is usually the lowest NOAEC from a life-cycle test with invertebrates, and the LOC is 1.</t>
  </si>
  <si>
    <t>Nonvascular Plants Benchmark = Toxicity value x LOC. For nonvascular plants, toxicity value is usually a short-term (less than 10 days) EC50 (usually with green algae or diatoms), and the LOC is 1.</t>
  </si>
  <si>
    <t>Vascular Plants Benchmark = Toxicity value x LOC. For vascular plants, toxicity value is usually a short-term (less than 10 days) EC50 (usually with duckweed) and the LOC is 1.</t>
  </si>
  <si>
    <t>EPA Recommended Human Health Recreational Ambient Water Quality Criteria or Swimming Advisories for Microcystins and Cylindrospermopsin</t>
  </si>
  <si>
    <t>Specific conductance</t>
  </si>
  <si>
    <t>Water temperature</t>
  </si>
  <si>
    <t>Nitrate as N</t>
  </si>
  <si>
    <t>Silica as silicon dioxide</t>
  </si>
  <si>
    <t>na</t>
  </si>
  <si>
    <t>E 0.9</t>
  </si>
  <si>
    <t xml:space="preserve">E 0.84 </t>
  </si>
  <si>
    <t xml:space="preserve">E 152 </t>
  </si>
  <si>
    <t>E 6.5</t>
  </si>
  <si>
    <t xml:space="preserve">E 0.55 </t>
  </si>
  <si>
    <t xml:space="preserve">E 321 </t>
  </si>
  <si>
    <t xml:space="preserve">LBH10 </t>
  </si>
  <si>
    <t>Number of detections</t>
  </si>
  <si>
    <t>Number of detections (%)</t>
  </si>
  <si>
    <t>Compound Group</t>
  </si>
  <si>
    <t>FIELD</t>
  </si>
  <si>
    <t>MAJOR</t>
  </si>
  <si>
    <t>TE</t>
  </si>
  <si>
    <t>USGS parameter Code</t>
  </si>
  <si>
    <t>00095</t>
  </si>
  <si>
    <t>00300</t>
  </si>
  <si>
    <t>00400</t>
  </si>
  <si>
    <t>71870</t>
  </si>
  <si>
    <t>00916</t>
  </si>
  <si>
    <t>00940</t>
  </si>
  <si>
    <t>00950</t>
  </si>
  <si>
    <t>00921</t>
  </si>
  <si>
    <t>00618</t>
  </si>
  <si>
    <t>00937</t>
  </si>
  <si>
    <t>00956</t>
  </si>
  <si>
    <t>00923</t>
  </si>
  <si>
    <t>00945</t>
  </si>
  <si>
    <t>01105</t>
  </si>
  <si>
    <t>01097</t>
  </si>
  <si>
    <t>00978</t>
  </si>
  <si>
    <t>01007</t>
  </si>
  <si>
    <t>00999</t>
  </si>
  <si>
    <t>01113</t>
  </si>
  <si>
    <t>01034</t>
  </si>
  <si>
    <t>01037</t>
  </si>
  <si>
    <t>01042</t>
  </si>
  <si>
    <t>01045</t>
  </si>
  <si>
    <t>01051</t>
  </si>
  <si>
    <t>01132</t>
  </si>
  <si>
    <t>01055</t>
  </si>
  <si>
    <t>01062</t>
  </si>
  <si>
    <t>01067</t>
  </si>
  <si>
    <t>52527</t>
  </si>
  <si>
    <t>01147</t>
  </si>
  <si>
    <t>01082</t>
  </si>
  <si>
    <t>01059</t>
  </si>
  <si>
    <t>28011</t>
  </si>
  <si>
    <t>00985</t>
  </si>
  <si>
    <t>01092</t>
  </si>
  <si>
    <t>Reporting level</t>
  </si>
  <si>
    <t>30/0.003</t>
  </si>
  <si>
    <t>1/0.07</t>
  </si>
  <si>
    <t>2/0.002</t>
  </si>
  <si>
    <t>2/0.006</t>
  </si>
  <si>
    <t>4/0.02</t>
  </si>
  <si>
    <t>3/0.2</t>
  </si>
  <si>
    <t>2/0.2</t>
  </si>
  <si>
    <t>1/0.2</t>
  </si>
  <si>
    <t>Units of measure</t>
  </si>
  <si>
    <t>uS/cm</t>
  </si>
  <si>
    <t>degrees C</t>
  </si>
  <si>
    <t>std units</t>
  </si>
  <si>
    <t>mg/L of SiO2</t>
  </si>
  <si>
    <t>6.5-9</t>
  </si>
  <si>
    <t>Table S5. Detected concentration results in surface-water samples for inorganic constituents collected from three watershed in Montana 2022-23.</t>
  </si>
  <si>
    <t>[USGS, U.S. Geological Survey; *, indicates site is not along the main stem of river; nd, not detected; na; not analyzed; --, not applicable; E, estimated;  yyyy, year; mm, month; dd, day; ug/L, micrograms per liter; mg/L, milograms per liter]</t>
  </si>
  <si>
    <t xml:space="preserve">From the EPA's National Recommended Aquatic Life Critera </t>
  </si>
  <si>
    <t>National Recommended Water Quality Criteria - Aquatic Life Criteria Table | US EPA</t>
  </si>
  <si>
    <r>
      <t>*</t>
    </r>
    <r>
      <rPr>
        <sz val="11"/>
        <color rgb="FF1B1B1B"/>
        <rFont val="Times New Roman"/>
        <family val="1"/>
      </rPr>
      <t> It is important to note that the mercury aquatic life criterion includes a caution that it might not be adequately protective of such important fishes as the rainbow trout, coho salmon and bluegill. The criterion was derived from data for inorganic mercury (II), but is applied to total mercury and may be under-protective if a substantial portion of the mercury in the water column is methylmercury. Also, even though inorganic mercury is converted to methylmercury and methylmercury bioaccumulates to a great extent, this criterion does not account for uptake via the food chain because sufficient data were not available when the criterion was derived. In light of these issues, EPA is working on an update to the mercury criterion.</t>
    </r>
  </si>
  <si>
    <t>^ Alkalinity of 20 mg/L is a minimum value</t>
  </si>
  <si>
    <t xml:space="preserve">Cadmium criteria are hardness dependant and were normalized to a hardness of 100 mg/L. </t>
  </si>
  <si>
    <t>HPC</t>
  </si>
  <si>
    <t>E. Coli</t>
  </si>
  <si>
    <t>20220810</t>
  </si>
  <si>
    <t>20220809</t>
  </si>
  <si>
    <t>Plenty Coups SP Spring at Pryor, MT</t>
  </si>
  <si>
    <t>20230724</t>
  </si>
  <si>
    <t>Pryor Ck at Sundance Bridge,  near Pryor, MT</t>
  </si>
  <si>
    <t>Ft. Smith WW Lagoon at Ft. Smith, MT</t>
  </si>
  <si>
    <t>Unnamed pond nr Co Rd 313, St. Xavier, MT</t>
  </si>
  <si>
    <t>20230725</t>
  </si>
  <si>
    <t>Little Bighorn R. nr Sloan Ditch nr Wyola, MT</t>
  </si>
  <si>
    <t>20230726</t>
  </si>
  <si>
    <t>L Bighorn R bl Lodge Grass Cr nr Lodge Grass, MT</t>
  </si>
  <si>
    <t>Irr OF to LBH R Oxbow nr Lodge Grass, MT</t>
  </si>
  <si>
    <t>Irrigation ditch nr Garryowen, MT</t>
  </si>
  <si>
    <t>L Bighorn R bl Med Tail Coulee nr Crow Agency, MT</t>
  </si>
  <si>
    <t>Little Bighorn R ab Agency Canal nr Crow Agency, MT</t>
  </si>
  <si>
    <t>L Bighorn R bl Heritage Rd brdg at Crow Agency, MT</t>
  </si>
  <si>
    <t xml:space="preserve">Little Bighorn R blo Custer Ck at Crow Agency, MT </t>
  </si>
  <si>
    <t>CFU/1mL</t>
  </si>
  <si>
    <t>CFU/100mL</t>
  </si>
  <si>
    <t>MT DEQ Drinking water, geometric mean of A use class water</t>
  </si>
  <si>
    <t>MT DEQ Primary Contact Recreation, geometric mean of A use class water</t>
  </si>
  <si>
    <t>MT DEQ Drinking water, geometric mean of A use class water Exceedences</t>
  </si>
  <si>
    <t>MT DEQ Primary Contact Recreation, geometric mean of A use class water Exceedences</t>
  </si>
  <si>
    <t>Table S6. Detected concentrations (colony forming units per 100 milliliters, CFU/100 mL) of microbial indicators, analyzed in surface water samples collected from three watersheds in Montana, 2022-23.</t>
  </si>
  <si>
    <t xml:space="preserve">[Samples were analyzed at the National Institutes of Health/National Institute of Allergy and Infectious Diseases, Rocky Mountain Laboratories, Hamilton, Montana.] </t>
  </si>
  <si>
    <t>[USGS, U.S. Geological Survey; *, indicates site is not along the main stem of river; yyyy, year; mm, month; dd, day; HPC, heterotrophic plate count; E. coli; Escherichia coli; CFU, colony forming units; mL, milliliter; na, not analyzed]</t>
  </si>
  <si>
    <t>Sample type</t>
  </si>
  <si>
    <t>% moisture</t>
  </si>
  <si>
    <t>Total detections</t>
  </si>
  <si>
    <t>Total PFAS</t>
  </si>
  <si>
    <t>Little Bighorn R blo Custer Ck at Crow Agency, MT</t>
  </si>
  <si>
    <t>Biofilm</t>
  </si>
  <si>
    <t>Table S7. Detected per- and polyfluroalkyl substances (PFAS) concentrations (and count of detected PFAS and sum of concentrations) in sediment (ng/g dry weight) and biofilms (ng/g wet weight) collected from sites in three watersheds in Montana, 2023.</t>
  </si>
  <si>
    <t>Sediment samples were analyzed for 40 individual PFAS by SGS AXYS, British Columbia, Canada and concentrations reported as ng/g dry weight.  Biofilm samples were analyzed for 28 PFAS at RTI laboratories, Inc. Livonia, Michigan; results are reported in ng/g, wet weight.</t>
  </si>
  <si>
    <t>[USGS, U.S. Geological Survey; *, indicates site is not along the main stem of river; %, percent; na, not analyzed; nd, not detected]</t>
  </si>
  <si>
    <t>[PFOSA was detected in the laboratory blank associated with sediment samples, at a level for which all detections in the environmental samples were censored. PFPeA was censored in biofilm samples based on suspected interference from lipds and detections in the laboratory blank. See Table S3 for method information.]</t>
  </si>
  <si>
    <t>Sample number</t>
  </si>
  <si>
    <t>Common species name</t>
  </si>
  <si>
    <t xml:space="preserve"> Little Big Horn R ab Sport Ck nr Wyola, MT</t>
  </si>
  <si>
    <t>01</t>
  </si>
  <si>
    <t>Filet</t>
  </si>
  <si>
    <t>Brown trout</t>
  </si>
  <si>
    <t>02</t>
  </si>
  <si>
    <t>03</t>
  </si>
  <si>
    <t>04</t>
  </si>
  <si>
    <t>05</t>
  </si>
  <si>
    <t>06</t>
  </si>
  <si>
    <t>07</t>
  </si>
  <si>
    <t>08</t>
  </si>
  <si>
    <t>09</t>
  </si>
  <si>
    <t>Catfish</t>
  </si>
  <si>
    <t>Rock bass</t>
  </si>
  <si>
    <t>Goldeye</t>
  </si>
  <si>
    <t xml:space="preserve">Whole blood </t>
  </si>
  <si>
    <t>&lt; 0.13</t>
  </si>
  <si>
    <t>Table S8. Detected per- and polyfluroalkyl substances (PFAS) concentrations (and count of detected PFAS and sum of concentrations) for fish filet (in nanogram per gram, wet weight [ng/g, ww]) and whole blood (in nanograms per milliliter [ng/mL]) samples collected from the Little Big Horn River, Montana, 2023.</t>
  </si>
  <si>
    <t>[Samples were analyzed at RTI Laboratories, Inc., Livonia, Michigan.]</t>
  </si>
  <si>
    <t>[Results for two fish filet samples (MT_LBHRCA14F and  MT_LBHRCA15F) were  not reported in the dataset because the spike recovery was near 0 percent indicating some issue during extraction and (or) analysis.]</t>
  </si>
  <si>
    <t>[PFBA and PFPeA were censored in fish tissue samples based on suspected interference from lipds and detections in the laboratory blank]</t>
  </si>
  <si>
    <t>[USGS, U.S. Geological Survey. See Table S3 for method information.]</t>
  </si>
  <si>
    <t>CAS</t>
  </si>
  <si>
    <t>Chemical</t>
  </si>
  <si>
    <t>endPoint</t>
  </si>
  <si>
    <t>Benchmark Value</t>
  </si>
  <si>
    <t>Benchmark Group</t>
  </si>
  <si>
    <t>Acute</t>
  </si>
  <si>
    <t>Chronic</t>
  </si>
  <si>
    <t>Invertebrate</t>
  </si>
  <si>
    <t>Nonvascular Plants</t>
  </si>
  <si>
    <t>Vascular Plants</t>
  </si>
  <si>
    <t>MTDEQ ALS</t>
  </si>
  <si>
    <t>EPA WQS</t>
  </si>
  <si>
    <t>Table S9a. Ecological effects benchmark in micrograms per liter (µg/L) used to calculate Toxicity Quotient in Tables S10a and S10b</t>
  </si>
  <si>
    <t>Endpoint</t>
  </si>
  <si>
    <t>Drinking water</t>
  </si>
  <si>
    <t>HRL23 (MN)</t>
  </si>
  <si>
    <t>HRL15 (MN)</t>
  </si>
  <si>
    <t>EPA HA</t>
  </si>
  <si>
    <t>MCLG</t>
  </si>
  <si>
    <t>Anatoxin_a</t>
  </si>
  <si>
    <t>RAA16 (MN)</t>
  </si>
  <si>
    <t>MCL</t>
  </si>
  <si>
    <t>MCLG*</t>
  </si>
  <si>
    <t>WHO</t>
  </si>
  <si>
    <t>RAA17 (MN)</t>
  </si>
  <si>
    <t>HRL93 (MN)</t>
  </si>
  <si>
    <t>EPA RSL</t>
  </si>
  <si>
    <t>Deethylatrazine (CIAT)</t>
  </si>
  <si>
    <t>RAA20 (MN)</t>
  </si>
  <si>
    <t>HBV17 (MN)</t>
  </si>
  <si>
    <t>HBV15 (MN)</t>
  </si>
  <si>
    <t>m-Xylene plus p-xylene</t>
  </si>
  <si>
    <t>MCLG**</t>
  </si>
  <si>
    <t>OH HA</t>
  </si>
  <si>
    <t>RAA19 (MN)</t>
  </si>
  <si>
    <t>HRL18 (MN)</t>
  </si>
  <si>
    <t>HRL94 (MN)</t>
  </si>
  <si>
    <t>Recreational</t>
  </si>
  <si>
    <t>HHR (EPA)</t>
  </si>
  <si>
    <t>68583-22-2</t>
  </si>
  <si>
    <t>E.Coli</t>
  </si>
  <si>
    <t>ARM (MT)</t>
  </si>
  <si>
    <t>Table S9b. Human-health-based benchmarks for drinking water and primary contact through recreation in micrograms per liter (µg/L) used to calculate Toxicity Quotient in Tables S10c and S10d</t>
  </si>
  <si>
    <t>[HBV__ (MN), Minnesota Department of Health Health-Based Value, number indicates the last two digits of the year the value was developed; HRL__ (MN), Minnesota Department of Health Health Risk Limit, number indicates the last two digits of the year the value was developed; MCLG, National Primary Drinking Water Regulation Maximum Contaminant Level Goal; MCLG*, 0.1 µg/L was used in place of final April 10, 2024 MCLG of zero; MCLG**, 0.0001 µg/L was used in place of final April 10, 2024 MCLG of zero; RAA__ (MN), Minnesota Department of Health Risk Assessment Advice, number indicates the last two digits of the year the value was developed; WHO, World Health Organization Guidance Value; WI DNR, Wisconsin Department of Natural Resources Drinking-Water Quality Standard or Advisory Level, HHR; Environmental Protection Agency Human Health Recreational Ambient Water Quality Criteria or Swimming Advisories; ARM (MT), Montana Department of Environmental Protection Primary Recreational Contact Criteria ]</t>
  </si>
  <si>
    <t>Benchmark</t>
  </si>
  <si>
    <t>ΣTQ</t>
  </si>
  <si>
    <t xml:space="preserve">Aluminum </t>
  </si>
  <si>
    <t xml:space="preserve">Arsenic </t>
  </si>
  <si>
    <t xml:space="preserve">Cadmium </t>
  </si>
  <si>
    <t xml:space="preserve">Chloride </t>
  </si>
  <si>
    <t xml:space="preserve">Chromium </t>
  </si>
  <si>
    <t xml:space="preserve">Copper </t>
  </si>
  <si>
    <t xml:space="preserve">Lead </t>
  </si>
  <si>
    <t xml:space="preserve">Iron  </t>
  </si>
  <si>
    <t xml:space="preserve">Mecury </t>
  </si>
  <si>
    <t xml:space="preserve">Nickel </t>
  </si>
  <si>
    <t xml:space="preserve">Selenium </t>
  </si>
  <si>
    <t xml:space="preserve">Silver </t>
  </si>
  <si>
    <t xml:space="preserve">Zinc </t>
  </si>
  <si>
    <t xml:space="preserve">Plenty Coups SP Spring at Pryor, MT </t>
  </si>
  <si>
    <t>Acute Water quality standards</t>
  </si>
  <si>
    <t xml:space="preserve">Pryor Ck at Sundance Bridge,  near Pryor, MT </t>
  </si>
  <si>
    <t>-</t>
  </si>
  <si>
    <t xml:space="preserve">Ft Smith WW Lagoon at Ft Smith, MT </t>
  </si>
  <si>
    <t xml:space="preserve">Unnamed pond nr Co Rd 313, St. Xavier, MT </t>
  </si>
  <si>
    <t xml:space="preserve">Little Bighorn R nr Sloan Ditch nr Wyola MT </t>
  </si>
  <si>
    <t xml:space="preserve">L Bighorn R bl Lodge Grass Cr nr Lodge Grass, MT </t>
  </si>
  <si>
    <t xml:space="preserve">Irr OF to L Big Horn R Oxbow nr Lodge Grass, MT </t>
  </si>
  <si>
    <t xml:space="preserve">Irrigation ditch near Garryowen, MT </t>
  </si>
  <si>
    <t xml:space="preserve">L Bighorn R bl Med Tail Coulee nr Crow Agency, MT </t>
  </si>
  <si>
    <t xml:space="preserve">Little Bighorn R ab Agency Canal nr Crow Agency, MT </t>
  </si>
  <si>
    <t xml:space="preserve">L Bighorn R bl Heritage Rd brdg at Crow Agency MT </t>
  </si>
  <si>
    <t xml:space="preserve">Little Bighorn R at Pitch's nr Crow Agency, MT </t>
  </si>
  <si>
    <t xml:space="preserve">Little Bighorn R bl Custer Cr, at Crow Agency, MT </t>
  </si>
  <si>
    <t>Chronic Water quality standards</t>
  </si>
  <si>
    <t xml:space="preserve">Table S10a. Site-specific Freshwater Aquatic Life Criteria-based Toxicity Quotient(s) (TQ) for each compound shown. TQ is the ratio of the measured concentration of the chemical to the chemical-specific benchmark concentration. See Table S9b for list of available benchmarks and links. </t>
  </si>
  <si>
    <r>
      <t xml:space="preserve">[USGS, U.S. Geological Survey; NA, benchmark not available; - indicate chemical not detected or that TQ (or </t>
    </r>
    <r>
      <rPr>
        <sz val="14"/>
        <color rgb="FF000000"/>
        <rFont val="Symbol"/>
        <family val="1"/>
        <charset val="2"/>
      </rPr>
      <t>S</t>
    </r>
    <r>
      <rPr>
        <sz val="11"/>
        <color rgb="FF000000"/>
        <rFont val="Calibri"/>
        <family val="2"/>
      </rPr>
      <t>TQ) is &lt;0.00001).]</t>
    </r>
  </si>
  <si>
    <r>
      <t>[</t>
    </r>
    <r>
      <rPr>
        <b/>
        <sz val="11"/>
        <color rgb="FFFF0000"/>
        <rFont val="Calibri (Body)"/>
      </rPr>
      <t>Red</t>
    </r>
    <r>
      <rPr>
        <sz val="11"/>
        <color rgb="FF000000"/>
        <rFont val="Calibri"/>
        <family val="2"/>
      </rPr>
      <t xml:space="preserve"> and </t>
    </r>
    <r>
      <rPr>
        <b/>
        <sz val="11"/>
        <color rgb="FFED7D31"/>
        <rFont val="Calibri (Body)"/>
      </rPr>
      <t>orange</t>
    </r>
    <r>
      <rPr>
        <sz val="11"/>
        <color rgb="FF000000"/>
        <rFont val="Calibri"/>
        <family val="2"/>
      </rPr>
      <t xml:space="preserve"> fonts indicate exceedance of benchmark level (1) and precautionary screening level of concern (0.1), respectively.]</t>
    </r>
  </si>
  <si>
    <t>https://deq.mt.gov/files/Water/WQPB/Standards/PDF/DEQ7/DEQ-7.pdf</t>
  </si>
  <si>
    <t xml:space="preserve">Azoxystrobin </t>
  </si>
  <si>
    <t xml:space="preserve">Carbon disulfide </t>
  </si>
  <si>
    <t xml:space="preserve">Diuron </t>
  </si>
  <si>
    <t xml:space="preserve">Glyphosate </t>
  </si>
  <si>
    <t xml:space="preserve">Propiconazole </t>
  </si>
  <si>
    <t xml:space="preserve">Tebuconazole </t>
  </si>
  <si>
    <t xml:space="preserve">Prometon </t>
  </si>
  <si>
    <t>Chronic fish</t>
  </si>
  <si>
    <t>Chronic Inverts</t>
  </si>
  <si>
    <t>Acute fish</t>
  </si>
  <si>
    <t>Acute inverts</t>
  </si>
  <si>
    <t>Acute Vascular Plants</t>
  </si>
  <si>
    <t>Acute Non-vascular plants</t>
  </si>
  <si>
    <t xml:space="preserve">Table S10b. Site-specific EPA Office of Pesticide Prioritization Aquatic Life Benchmark-based Toxicity Quotient(s) (TQ) for each compound shown. TQ is the ratio of the measured concentration of the chemical to the chemical-specific benchmark concentration. See Table S9a for list of available benchmarks and links. </t>
  </si>
  <si>
    <r>
      <t xml:space="preserve">[USGS, U.S. Geological Survey;  NA, benchmark not available; - indicate chemical not detected or that TQ (or </t>
    </r>
    <r>
      <rPr>
        <sz val="14"/>
        <color rgb="FF000000"/>
        <rFont val="Symbol"/>
        <family val="1"/>
        <charset val="2"/>
      </rPr>
      <t>S</t>
    </r>
    <r>
      <rPr>
        <sz val="11"/>
        <color rgb="FF000000"/>
        <rFont val="Calibri"/>
        <family val="2"/>
      </rPr>
      <t>TQ) is &lt;0.00001).]</t>
    </r>
  </si>
  <si>
    <t xml:space="preserve">E Coli </t>
  </si>
  <si>
    <t xml:space="preserve">Anatoxin-a </t>
  </si>
  <si>
    <t>Recreational criteria</t>
  </si>
  <si>
    <t>2022</t>
  </si>
  <si>
    <t>Table S10C. Site-specific human recreational-based Toxicity Quotient(s) (TQ) for each compound shown. TQ is the ratio of the measured concentration of the chemical to the chemical-specific benchmark concentration. See Table S9c for list of available benchmarks and links.</t>
  </si>
  <si>
    <t xml:space="preserve">Acetaminophen </t>
  </si>
  <si>
    <t xml:space="preserve">Antimony </t>
  </si>
  <si>
    <t xml:space="preserve">Barium </t>
  </si>
  <si>
    <t xml:space="preserve">Bentazon </t>
  </si>
  <si>
    <t xml:space="preserve">Benzene </t>
  </si>
  <si>
    <t xml:space="preserve">Boron </t>
  </si>
  <si>
    <t xml:space="preserve">Fluoride </t>
  </si>
  <si>
    <t xml:space="preserve">Manganese </t>
  </si>
  <si>
    <t xml:space="preserve">Mercury </t>
  </si>
  <si>
    <t xml:space="preserve">Nitrate </t>
  </si>
  <si>
    <t xml:space="preserve">Strontium </t>
  </si>
  <si>
    <t xml:space="preserve">Thallium </t>
  </si>
  <si>
    <t xml:space="preserve">Trichloromethane </t>
  </si>
  <si>
    <t xml:space="preserve">Uranium </t>
  </si>
  <si>
    <t xml:space="preserve">Vanadium </t>
  </si>
  <si>
    <t>Table S10d. Site-specific human-health-benchmark-based Toxicity Quotient(s) (TQ) for each compound shown.  TQ is the ratio of the measured concentration of the chemical to the chemical-specific benchmark concentration. See Table S9d for benchmarks and links.</t>
  </si>
  <si>
    <r>
      <t xml:space="preserve">[USGS, U.S. Geological Survey;  - indicate chemical not detected or that TQ (or </t>
    </r>
    <r>
      <rPr>
        <sz val="14"/>
        <color rgb="FF000000"/>
        <rFont val="Symbol"/>
        <family val="1"/>
        <charset val="2"/>
      </rPr>
      <t>S</t>
    </r>
    <r>
      <rPr>
        <sz val="11"/>
        <color rgb="FF000000"/>
        <rFont val="Calibri"/>
        <family val="2"/>
      </rPr>
      <t>TQ) is &lt;0.00001).]</t>
    </r>
  </si>
  <si>
    <t xml:space="preserve">Table S1. Site information for samples collected in Montana, 2022-23. Information includes the year or years sampled and the types of samples collected at each site. Surface-water samples were analyzed for a variety of organic and inorganic contaminants. Sediment, biofilms and fish (tissue and whole blood) samples were only analyzed for per- and polyfluoroalkyl substances (PFAS). Method information can be found in Tables S2 and S3.  </t>
  </si>
  <si>
    <r>
      <t>[NWIS, USGS National Water Information System; CASRN, Chemical Abstract Services Registry Number; --, information not available or not applicable; RCL, USGS Redox Chemistry Laboratory, Boulder, Colorado; ATECL, USGS Analytical Trace Element Chemistry Laboratory, Boulder, Colorado; OCRL, USGS Organic Chemistry Research Laboratory, Sacramento, California; NWQL, USGS National Water Quality Laboratory, Denver, CO; NIH/NIAID, National Institute of Health/National Institute of Allergy and Infectious Disease, Rocky Mountain Laboratories, Hamilton, Montana; WIMRL, Wisconsin Mercury Research Laboratory, Madison Wisconsin; NJDOH, New Jersey Department of Health, Ewing, New Jersey; REE, rare earth element; TE, trace element; multi-parameter sonde, meter used to measure physical properties (water temperature, pH and specific conductance); fixed endpoint, fixed endpoint titration; IC, ion chromatography; ICP-MS, inductively coupled plasma-mass spectrometry; ICP-OES, inductively coupled plasma-optical emission spectroscopy; GFAAS, graphite furnace atomic absorption spectroscopy; ICP-MS, inductively coupled plasma-mass spectrometry; GC-MS, gas chromatography, mass spectrometry; Online SPE; online solid phase extraction; LC-MS/MS, liquid chromatography/tandem mass spectrometry; ELISA, enzyme linked immunosorbent assay; CVAFS, cold vapor atomic fluorescence spectrometry; FNU, formazin nephelometric unit; MDL, method detection limit; LT-MDL, long-term method detection limit; RLDQC, reporting limit by DQCALC software; MRL, minimum reporting level; IRL, interim reporting level; uS/cm @ 25C, microsiemens per centimeter at 25 degrees Celsius; mg/L as CaCO</t>
    </r>
    <r>
      <rPr>
        <vertAlign val="subscript"/>
        <sz val="11"/>
        <rFont val="Times New Roman"/>
        <family val="1"/>
      </rPr>
      <t>3</t>
    </r>
    <r>
      <rPr>
        <sz val="11"/>
        <rFont val="Times New Roman"/>
      </rPr>
      <t>, milligrams per liter as calcium carbonate;  mg/L as N; milligrams per liter as nitrogen;  mg/L, milligrams per liter; ug/L as Cr, micrograms per liter as chromium; ug/L, micrograms per liter; ng/L, nanograms per liter; pCi/L, picocuries per liter; R2A, Reasoner's 2A agar; CFU/100mL, colony forming units per 100 milliliter; CFU/ml, colony forming units per milliliter; Coliblue24 broth, Hach Company, Loveland, Colorado; count, number of observable bacteria colonies.]</t>
    </r>
  </si>
  <si>
    <t>Contents: Cover Page, 5 Figures, 10 Tables</t>
  </si>
  <si>
    <t>Any use of trade, firm, or product names is for descriptive purposes only and does not imply endorsement by the U.S. Government.</t>
  </si>
  <si>
    <t>All data are available from https://doi.org/10.5066/P9R7MV6I</t>
  </si>
  <si>
    <t>All data are available from https://doi.org/10.5066/P1DAMSMX</t>
  </si>
  <si>
    <t>[Fish, invertebrates and plant, EPA Office of Pesticide Prioritization Aquatic Life Benchmarks (ALB) and Ecological Risk Assessments for Registered Pesticides;  EPA WQS, EPA Freshwater Aquatic Life Criteria, MTDEQ ALS, Montana Department of Environmental Protection Aquatic Life Standards]</t>
  </si>
  <si>
    <t xml:space="preserve">Because copper can be used as a pesticide, ALB and WQS values were included in the data interpretation. </t>
  </si>
  <si>
    <t>Fig S1. Cumulative concentrations of all organics (a), pharmaceuticals (b), volatile organic compounds (VOCs; c) and pesticides (d) detected during 2022 (black circles) and 2023 (yellow circles) in surface water samples collected from up to nine sites in the Little Bighorn River (LBH), two sites in the Bighorn River drainage (BH) and two sites in the Pryor Creek drainage (PC) within the Crow Reservation, Montana. Boxes, centerlines, and whiskers indicate interquartile range, median, and 5th and 95th percentiles, respectively.</t>
  </si>
  <si>
    <t>*Montana’s E. coli criteria for A use class waters are associated with drinking water and are more stringent because, for example, A use waters are to be maintained suitable for drinking water use after simple disinfection rather than conventional treatment (ARM 17.30.621) and thus drinking water is the most sensitive beneficial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</si>
</sst>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numFmt numFmtId="165" formatCode="0.0000"/>
    <numFmt numFmtId="166" formatCode="0.000"/>
    <numFmt numFmtId="167" formatCode="0.0"/>
    <numFmt numFmtId="168" formatCode="0.00000"/>
    <numFmt numFmtId="169" formatCode="0.000000"/>
  </numFmts>
  <fonts count="48">
    <font>
      <sz val="11"/>
      <color theme="1"/>
      <name val="Calibri"/>
      <family val="2"/>
      <scheme val="minor"/>
    </font>
    <font>
      <u/>
      <sz val="11"/>
      <color theme="10"/>
      <name val="Calibri"/>
      <family val="2"/>
      <scheme val="minor"/>
    </font>
    <font>
      <b/>
      <sz val="11"/>
      <color theme="1"/>
      <name val="Times New Roman"/>
      <family val="1"/>
    </font>
    <font>
      <sz val="11"/>
      <color theme="1"/>
      <name val="Times New Roman"/>
      <family val="1"/>
    </font>
    <font>
      <sz val="10"/>
      <color indexed="8"/>
      <name val="Arial"/>
      <family val="2"/>
    </font>
    <font>
      <b/>
      <sz val="11"/>
      <name val="Times New Roman"/>
      <family val="1"/>
    </font>
    <font>
      <sz val="11"/>
      <name val="Times New Roman"/>
      <family val="1"/>
    </font>
    <font>
      <b/>
      <sz val="10"/>
      <color theme="1"/>
      <name val="Times New Roman"/>
      <family val="1"/>
    </font>
    <font>
      <u/>
      <sz val="11"/>
      <color theme="10"/>
      <name val="Times New Roman"/>
      <family val="1"/>
    </font>
    <font>
      <sz val="11"/>
      <color rgb="FF1B1B1B"/>
      <name val="Times New Roman"/>
      <family val="1"/>
    </font>
    <font>
      <i/>
      <sz val="11"/>
      <color rgb="FF1B1B1B"/>
      <name val="Times New Roman"/>
      <family val="1"/>
    </font>
    <font>
      <b/>
      <sz val="11"/>
      <color rgb="FF1B1B1B"/>
      <name val="Times New Roman"/>
      <family val="1"/>
    </font>
    <font>
      <sz val="11"/>
      <color rgb="FF006100"/>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Times New Roman"/>
      <family val="1"/>
    </font>
    <font>
      <strike/>
      <sz val="11"/>
      <color theme="1"/>
      <name val="Times New Roman"/>
      <family val="1"/>
    </font>
    <font>
      <b/>
      <sz val="11"/>
      <color rgb="FF000000"/>
      <name val="Times New Roman"/>
      <family val="1"/>
    </font>
    <font>
      <sz val="11"/>
      <color rgb="FF000000"/>
      <name val="Calibri"/>
      <family val="2"/>
    </font>
    <font>
      <sz val="14"/>
      <color rgb="FF000000"/>
      <name val="Symbol"/>
      <family val="1"/>
      <charset val="2"/>
    </font>
    <font>
      <b/>
      <sz val="11"/>
      <color rgb="FFFF0000"/>
      <name val="Calibri (Body)"/>
    </font>
    <font>
      <b/>
      <sz val="11"/>
      <color rgb="FFED7D31"/>
      <name val="Calibri (Body)"/>
    </font>
    <font>
      <b/>
      <sz val="11"/>
      <color theme="5"/>
      <name val="Times New Roman"/>
      <family val="1"/>
    </font>
    <font>
      <b/>
      <sz val="11"/>
      <color rgb="FFFF0000"/>
      <name val="Times New Roman"/>
      <family val="1"/>
    </font>
    <font>
      <sz val="12"/>
      <color theme="1"/>
      <name val="Times New Roman"/>
      <family val="1"/>
    </font>
    <font>
      <b/>
      <sz val="14"/>
      <color theme="1"/>
      <name val="Times New Roman"/>
      <family val="1"/>
    </font>
    <font>
      <sz val="16"/>
      <color theme="1"/>
      <name val="Times New Roman"/>
      <family val="1"/>
    </font>
    <font>
      <b/>
      <vertAlign val="subscript"/>
      <sz val="11"/>
      <color rgb="FF000000"/>
      <name val="Calibri"/>
      <family val="2"/>
      <scheme val="minor"/>
    </font>
    <font>
      <b/>
      <u/>
      <sz val="11"/>
      <color theme="10"/>
      <name val="Times New Roman"/>
      <family val="1"/>
    </font>
    <font>
      <b/>
      <u/>
      <sz val="11"/>
      <color rgb="FF0563C1"/>
      <name val="Times New Roman"/>
      <family val="1"/>
    </font>
    <font>
      <u/>
      <sz val="11"/>
      <name val="Times New Roman"/>
      <family val="1"/>
    </font>
    <font>
      <sz val="11"/>
      <color rgb="FFFF0000"/>
      <name val="Calibri"/>
      <family val="2"/>
      <scheme val="minor"/>
    </font>
    <font>
      <sz val="11"/>
      <name val="Calibri"/>
      <family val="2"/>
      <scheme val="minor"/>
    </font>
    <font>
      <sz val="11"/>
      <color theme="4"/>
      <name val="Times New Roman"/>
      <family val="1"/>
    </font>
    <font>
      <b/>
      <sz val="12"/>
      <color theme="1"/>
      <name val="Times New Roman"/>
      <family val="1"/>
    </font>
    <font>
      <b/>
      <i/>
      <sz val="12"/>
      <name val="Times New Roman"/>
      <family val="1"/>
    </font>
    <font>
      <vertAlign val="superscript"/>
      <sz val="11"/>
      <color rgb="FF000000"/>
      <name val="Times New Roman"/>
      <family val="1"/>
    </font>
    <font>
      <sz val="14"/>
      <color theme="1"/>
      <name val="Times New Roman"/>
      <family val="1"/>
    </font>
    <font>
      <sz val="14"/>
      <color theme="1"/>
      <name val="Calibri"/>
      <family val="2"/>
      <scheme val="minor"/>
    </font>
    <font>
      <vertAlign val="superscript"/>
      <sz val="12"/>
      <color theme="1"/>
      <name val="Times New Roman"/>
      <family val="1"/>
    </font>
    <font>
      <b/>
      <sz val="11"/>
      <color theme="1"/>
      <name val="Times New Roman"/>
    </font>
    <font>
      <sz val="11"/>
      <color theme="1"/>
      <name val="Times New Roman"/>
    </font>
    <font>
      <sz val="11"/>
      <color rgb="FF000000"/>
      <name val="Times New Roman"/>
    </font>
    <font>
      <sz val="11"/>
      <name val="Times New Roman"/>
    </font>
    <font>
      <sz val="11"/>
      <color rgb="FFFF0000"/>
      <name val="Times New Roman"/>
    </font>
    <font>
      <b/>
      <sz val="11"/>
      <color rgb="FFFF0000"/>
      <name val="Times New Roman"/>
    </font>
    <font>
      <vertAlign val="subscript"/>
      <sz val="11"/>
      <name val="Times New Roman"/>
      <family val="1"/>
    </font>
  </fonts>
  <fills count="4">
    <fill>
      <patternFill patternType="none"/>
    </fill>
    <fill>
      <patternFill patternType="gray125"/>
    </fill>
    <fill>
      <patternFill patternType="solid">
        <fgColor rgb="FFC6EFCE"/>
      </patternFill>
    </fill>
    <fill>
      <patternFill patternType="solid">
        <fgColor rgb="FFFFFFFF"/>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applyNumberFormat="0" applyFill="0" applyBorder="0" applyAlignment="0" applyProtection="0"/>
    <xf numFmtId="0" fontId="4" fillId="0" borderId="0"/>
    <xf numFmtId="0" fontId="12" fillId="2" borderId="0" applyNumberFormat="0" applyBorder="0" applyAlignment="0" applyProtection="0"/>
  </cellStyleXfs>
  <cellXfs count="190">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3" fillId="0" borderId="0" xfId="0" applyNumberFormat="1" applyFont="1" applyAlignment="1">
      <alignment horizontal="left"/>
    </xf>
    <xf numFmtId="0" fontId="3" fillId="0" borderId="0" xfId="0" quotePrefix="1" applyFont="1" applyAlignment="1">
      <alignment horizontal="center"/>
    </xf>
    <xf numFmtId="0" fontId="6" fillId="0" borderId="0" xfId="0" applyFont="1" applyAlignment="1">
      <alignment horizontal="center"/>
    </xf>
    <xf numFmtId="0" fontId="3" fillId="0" borderId="1" xfId="0" applyFont="1" applyBorder="1"/>
    <xf numFmtId="0" fontId="3" fillId="0" borderId="1" xfId="0" applyFont="1" applyBorder="1" applyAlignment="1">
      <alignment horizontal="center"/>
    </xf>
    <xf numFmtId="167" fontId="3" fillId="0" borderId="0" xfId="0" applyNumberFormat="1" applyFont="1" applyAlignment="1">
      <alignment horizontal="center"/>
    </xf>
    <xf numFmtId="0" fontId="6" fillId="0" borderId="0" xfId="0" applyFont="1" applyAlignment="1">
      <alignment horizontal="left" vertical="center"/>
    </xf>
    <xf numFmtId="0" fontId="3" fillId="0" borderId="0" xfId="0" applyFont="1" applyAlignment="1">
      <alignment horizontal="left"/>
    </xf>
    <xf numFmtId="0" fontId="8" fillId="0" borderId="0" xfId="1" applyFont="1"/>
    <xf numFmtId="0" fontId="2" fillId="0" borderId="0" xfId="0" applyFont="1" applyAlignment="1">
      <alignment horizontal="left"/>
    </xf>
    <xf numFmtId="0" fontId="3" fillId="0" borderId="1" xfId="0" quotePrefix="1" applyFont="1" applyBorder="1" applyAlignment="1">
      <alignment horizontal="center"/>
    </xf>
    <xf numFmtId="0" fontId="1" fillId="0" borderId="0" xfId="1"/>
    <xf numFmtId="0" fontId="13" fillId="0" borderId="0" xfId="0" applyFont="1"/>
    <xf numFmtId="0" fontId="0" fillId="0" borderId="0" xfId="0" applyAlignment="1">
      <alignment horizontal="center"/>
    </xf>
    <xf numFmtId="49" fontId="3" fillId="0" borderId="0" xfId="0" applyNumberFormat="1" applyFont="1"/>
    <xf numFmtId="49" fontId="3" fillId="0" borderId="0" xfId="0" applyNumberFormat="1" applyFont="1" applyAlignment="1">
      <alignment horizontal="center"/>
    </xf>
    <xf numFmtId="1" fontId="3" fillId="0" borderId="0" xfId="0" applyNumberFormat="1" applyFont="1" applyAlignment="1">
      <alignment horizontal="center"/>
    </xf>
    <xf numFmtId="1" fontId="3" fillId="0" borderId="0" xfId="0" applyNumberFormat="1" applyFont="1"/>
    <xf numFmtId="0" fontId="6" fillId="0" borderId="0" xfId="0" applyFont="1" applyAlignment="1">
      <alignment horizontal="left" wrapText="1"/>
    </xf>
    <xf numFmtId="0" fontId="13" fillId="0" borderId="0" xfId="0" applyFont="1" applyAlignment="1">
      <alignment horizontal="center"/>
    </xf>
    <xf numFmtId="0" fontId="8" fillId="0" borderId="0" xfId="1" applyFont="1" applyBorder="1"/>
    <xf numFmtId="0" fontId="16" fillId="0" borderId="0" xfId="0" applyFont="1"/>
    <xf numFmtId="0" fontId="16" fillId="0" borderId="0" xfId="0" applyFont="1" applyAlignment="1">
      <alignment horizontal="center"/>
    </xf>
    <xf numFmtId="168" fontId="3" fillId="0" borderId="0" xfId="0" applyNumberFormat="1" applyFont="1"/>
    <xf numFmtId="168" fontId="3" fillId="0" borderId="0" xfId="0" quotePrefix="1" applyNumberFormat="1" applyFont="1"/>
    <xf numFmtId="0" fontId="3" fillId="0" borderId="0" xfId="0" quotePrefix="1" applyFont="1"/>
    <xf numFmtId="169" fontId="3" fillId="0" borderId="0" xfId="0" applyNumberFormat="1" applyFont="1"/>
    <xf numFmtId="169" fontId="3" fillId="0" borderId="0" xfId="0" quotePrefix="1" applyNumberFormat="1" applyFont="1"/>
    <xf numFmtId="11" fontId="3" fillId="0" borderId="0" xfId="0" quotePrefix="1" applyNumberFormat="1" applyFont="1"/>
    <xf numFmtId="169" fontId="3" fillId="0" borderId="0" xfId="0" applyNumberFormat="1" applyFont="1" applyAlignment="1">
      <alignment horizontal="center"/>
    </xf>
    <xf numFmtId="2" fontId="3" fillId="0" borderId="0" xfId="0" quotePrefix="1" applyNumberFormat="1" applyFont="1"/>
    <xf numFmtId="0" fontId="8" fillId="0" borderId="0" xfId="1" applyFont="1" applyFill="1" applyBorder="1"/>
    <xf numFmtId="0" fontId="17" fillId="0" borderId="0" xfId="0" applyFont="1"/>
    <xf numFmtId="0" fontId="17" fillId="0" borderId="0" xfId="0" applyFont="1" applyAlignment="1">
      <alignment horizontal="left"/>
    </xf>
    <xf numFmtId="0" fontId="17" fillId="0" borderId="0" xfId="0" applyFont="1" applyAlignment="1">
      <alignment horizontal="center"/>
    </xf>
    <xf numFmtId="49" fontId="3" fillId="0" borderId="0" xfId="0" applyNumberFormat="1" applyFont="1" applyAlignment="1">
      <alignment horizontal="left"/>
    </xf>
    <xf numFmtId="169" fontId="17" fillId="0" borderId="0" xfId="0" applyNumberFormat="1" applyFont="1" applyAlignment="1">
      <alignment horizontal="center"/>
    </xf>
    <xf numFmtId="165" fontId="3" fillId="0" borderId="0" xfId="0" applyNumberFormat="1" applyFont="1" applyAlignment="1">
      <alignment horizontal="center"/>
    </xf>
    <xf numFmtId="0" fontId="18" fillId="0" borderId="0" xfId="0" applyFont="1"/>
    <xf numFmtId="167" fontId="0" fillId="0" borderId="0" xfId="0" applyNumberFormat="1" applyAlignment="1">
      <alignment horizontal="center"/>
    </xf>
    <xf numFmtId="0" fontId="19" fillId="3" borderId="0" xfId="0" applyFont="1" applyFill="1" applyAlignment="1">
      <alignment horizontal="left"/>
    </xf>
    <xf numFmtId="0" fontId="19" fillId="3" borderId="0" xfId="0" applyFont="1" applyFill="1"/>
    <xf numFmtId="0" fontId="8" fillId="0" borderId="0" xfId="1" applyFont="1" applyFill="1" applyBorder="1" applyAlignment="1">
      <alignment horizontal="center"/>
    </xf>
    <xf numFmtId="0" fontId="24" fillId="0" borderId="0" xfId="0" applyFont="1" applyAlignment="1">
      <alignment horizontal="center"/>
    </xf>
    <xf numFmtId="166" fontId="3" fillId="0" borderId="0" xfId="0" applyNumberFormat="1" applyFont="1"/>
    <xf numFmtId="0" fontId="25" fillId="0" borderId="0" xfId="0" applyFont="1" applyAlignment="1">
      <alignment vertical="center"/>
    </xf>
    <xf numFmtId="0" fontId="25" fillId="0" borderId="0" xfId="0" applyFont="1"/>
    <xf numFmtId="0" fontId="26" fillId="0" borderId="0" xfId="0" applyFont="1" applyAlignment="1">
      <alignment horizontal="left"/>
    </xf>
    <xf numFmtId="0" fontId="27" fillId="0" borderId="0" xfId="0" applyFont="1"/>
    <xf numFmtId="0" fontId="6" fillId="0" borderId="0" xfId="0" applyFont="1" applyAlignment="1">
      <alignment horizontal="left"/>
    </xf>
    <xf numFmtId="0" fontId="8" fillId="0" borderId="0" xfId="1" applyFont="1" applyAlignment="1">
      <alignment horizontal="left" vertical="center"/>
    </xf>
    <xf numFmtId="0" fontId="29" fillId="0" borderId="0" xfId="1" applyFont="1" applyBorder="1" applyAlignment="1">
      <alignment horizontal="center"/>
    </xf>
    <xf numFmtId="49" fontId="29" fillId="0" borderId="0" xfId="1" applyNumberFormat="1" applyFont="1" applyFill="1" applyBorder="1" applyAlignment="1">
      <alignment horizontal="center" vertical="center"/>
    </xf>
    <xf numFmtId="49" fontId="30" fillId="0" borderId="0" xfId="1" applyNumberFormat="1" applyFont="1" applyFill="1" applyBorder="1" applyAlignment="1">
      <alignment horizontal="center" vertical="center"/>
    </xf>
    <xf numFmtId="0" fontId="30" fillId="0" borderId="0" xfId="1" applyFont="1" applyFill="1" applyBorder="1" applyAlignment="1">
      <alignment horizontal="center"/>
    </xf>
    <xf numFmtId="0" fontId="29" fillId="0" borderId="0" xfId="1" applyFont="1" applyFill="1" applyBorder="1" applyAlignment="1">
      <alignment horizontal="center"/>
    </xf>
    <xf numFmtId="0" fontId="31" fillId="0" borderId="0" xfId="1" applyFont="1" applyBorder="1"/>
    <xf numFmtId="0" fontId="6" fillId="0" borderId="0" xfId="0" applyFont="1"/>
    <xf numFmtId="49" fontId="3" fillId="0" borderId="1" xfId="0" applyNumberFormat="1" applyFont="1" applyBorder="1"/>
    <xf numFmtId="49" fontId="3" fillId="0" borderId="1" xfId="0" applyNumberFormat="1" applyFont="1" applyBorder="1" applyAlignment="1">
      <alignment horizontal="center"/>
    </xf>
    <xf numFmtId="0" fontId="7" fillId="0" borderId="0" xfId="0" applyFont="1"/>
    <xf numFmtId="0" fontId="8" fillId="0" borderId="0" xfId="1" applyFont="1" applyAlignment="1"/>
    <xf numFmtId="0" fontId="9" fillId="0" borderId="0" xfId="0" applyFont="1" applyAlignment="1">
      <alignment vertical="center"/>
    </xf>
    <xf numFmtId="0" fontId="34" fillId="0" borderId="0" xfId="0" applyFont="1"/>
    <xf numFmtId="0" fontId="32" fillId="0" borderId="0" xfId="0" applyFont="1"/>
    <xf numFmtId="0" fontId="2" fillId="0" borderId="0" xfId="0" applyFont="1" applyAlignment="1">
      <alignment wrapText="1"/>
    </xf>
    <xf numFmtId="0" fontId="37" fillId="0" borderId="0" xfId="0" applyFont="1" applyAlignment="1">
      <alignment vertical="center"/>
    </xf>
    <xf numFmtId="166" fontId="3" fillId="0" borderId="0" xfId="0" applyNumberFormat="1" applyFont="1" applyAlignment="1">
      <alignment horizontal="center"/>
    </xf>
    <xf numFmtId="0" fontId="3" fillId="0" borderId="1" xfId="0" applyFont="1" applyBorder="1" applyAlignment="1">
      <alignment horizontal="left"/>
    </xf>
    <xf numFmtId="1" fontId="2" fillId="0" borderId="1" xfId="0" applyNumberFormat="1" applyFont="1" applyBorder="1" applyAlignment="1">
      <alignment wrapText="1"/>
    </xf>
    <xf numFmtId="49" fontId="2" fillId="0" borderId="1" xfId="0" applyNumberFormat="1" applyFont="1" applyBorder="1" applyAlignment="1">
      <alignment wrapText="1"/>
    </xf>
    <xf numFmtId="49" fontId="2" fillId="0" borderId="1" xfId="0" applyNumberFormat="1" applyFont="1" applyBorder="1" applyAlignment="1">
      <alignment horizontal="center" wrapText="1"/>
    </xf>
    <xf numFmtId="0" fontId="6" fillId="0" borderId="1" xfId="0" applyFont="1" applyBorder="1" applyAlignment="1">
      <alignment horizontal="left" vertical="center"/>
    </xf>
    <xf numFmtId="0" fontId="2" fillId="0" borderId="2" xfId="0" applyFont="1" applyBorder="1" applyAlignment="1">
      <alignment wrapText="1"/>
    </xf>
    <xf numFmtId="0" fontId="2" fillId="0" borderId="2" xfId="0" applyFont="1" applyBorder="1" applyAlignment="1">
      <alignment horizontal="center" wrapText="1"/>
    </xf>
    <xf numFmtId="0" fontId="3" fillId="0" borderId="2" xfId="0" applyFont="1" applyBorder="1" applyAlignment="1">
      <alignment wrapText="1"/>
    </xf>
    <xf numFmtId="0" fontId="3" fillId="0" borderId="2" xfId="0" applyFont="1" applyBorder="1"/>
    <xf numFmtId="0" fontId="3" fillId="0" borderId="2" xfId="0" applyFont="1" applyBorder="1" applyAlignment="1">
      <alignment horizontal="center"/>
    </xf>
    <xf numFmtId="0" fontId="2" fillId="0" borderId="2" xfId="0" applyFont="1" applyBorder="1" applyAlignment="1">
      <alignment horizontal="left" wrapText="1"/>
    </xf>
    <xf numFmtId="0" fontId="3" fillId="0" borderId="2" xfId="0" quotePrefix="1" applyFont="1" applyBorder="1" applyAlignment="1">
      <alignment horizontal="left"/>
    </xf>
    <xf numFmtId="0" fontId="3" fillId="0" borderId="2" xfId="0" applyFont="1" applyBorder="1" applyAlignment="1">
      <alignment horizontal="left"/>
    </xf>
    <xf numFmtId="0" fontId="2" fillId="0" borderId="2" xfId="0" applyFont="1" applyBorder="1" applyAlignment="1">
      <alignment horizontal="left"/>
    </xf>
    <xf numFmtId="0" fontId="2" fillId="0" borderId="2" xfId="0" applyFont="1" applyBorder="1" applyAlignment="1">
      <alignment horizontal="center"/>
    </xf>
    <xf numFmtId="0" fontId="8" fillId="0" borderId="2" xfId="1" applyFont="1" applyBorder="1" applyAlignment="1">
      <alignment horizontal="center"/>
    </xf>
    <xf numFmtId="49" fontId="6" fillId="0" borderId="2" xfId="0" applyNumberFormat="1" applyFont="1" applyBorder="1" applyAlignment="1">
      <alignment horizontal="left"/>
    </xf>
    <xf numFmtId="0" fontId="6" fillId="0" borderId="2" xfId="0" applyFont="1" applyBorder="1" applyAlignment="1">
      <alignment horizontal="left" wrapText="1"/>
    </xf>
    <xf numFmtId="0" fontId="6" fillId="0" borderId="2" xfId="0" applyFont="1" applyBorder="1" applyAlignment="1">
      <alignment horizontal="center"/>
    </xf>
    <xf numFmtId="0" fontId="6" fillId="0" borderId="2" xfId="0" applyFont="1" applyBorder="1" applyAlignment="1">
      <alignment horizontal="left"/>
    </xf>
    <xf numFmtId="0" fontId="6" fillId="0" borderId="2" xfId="3" applyFont="1" applyFill="1" applyBorder="1" applyAlignment="1">
      <alignment horizontal="left"/>
    </xf>
    <xf numFmtId="0" fontId="5" fillId="0" borderId="2" xfId="0" applyFont="1" applyBorder="1" applyAlignment="1">
      <alignment horizontal="left"/>
    </xf>
    <xf numFmtId="0" fontId="5" fillId="0" borderId="2" xfId="0" applyFont="1" applyBorder="1" applyAlignment="1">
      <alignment horizontal="center"/>
    </xf>
    <xf numFmtId="0" fontId="29" fillId="0" borderId="2" xfId="1" applyFont="1" applyBorder="1" applyAlignment="1">
      <alignment horizontal="center"/>
    </xf>
    <xf numFmtId="49" fontId="30" fillId="0" borderId="2" xfId="1" applyNumberFormat="1" applyFont="1" applyFill="1" applyBorder="1" applyAlignment="1">
      <alignment horizontal="center" vertical="center"/>
    </xf>
    <xf numFmtId="0" fontId="30" fillId="0" borderId="2" xfId="1" applyFont="1" applyFill="1" applyBorder="1" applyAlignment="1">
      <alignment horizontal="center"/>
    </xf>
    <xf numFmtId="49" fontId="29" fillId="0" borderId="2" xfId="1" applyNumberFormat="1" applyFont="1" applyFill="1" applyBorder="1" applyAlignment="1">
      <alignment horizontal="center" vertical="center"/>
    </xf>
    <xf numFmtId="0" fontId="6" fillId="0" borderId="2" xfId="0" applyFont="1" applyBorder="1" applyAlignment="1">
      <alignment horizontal="center" vertical="center"/>
    </xf>
    <xf numFmtId="0" fontId="29" fillId="0" borderId="2" xfId="1" applyFont="1" applyFill="1" applyBorder="1" applyAlignment="1">
      <alignment horizontal="center"/>
    </xf>
    <xf numFmtId="0" fontId="2" fillId="0" borderId="2" xfId="0" applyFont="1" applyBorder="1"/>
    <xf numFmtId="0" fontId="18" fillId="0" borderId="2" xfId="0" applyFont="1" applyBorder="1" applyAlignment="1">
      <alignment horizontal="center"/>
    </xf>
    <xf numFmtId="168" fontId="24" fillId="0" borderId="2" xfId="0" applyNumberFormat="1" applyFont="1" applyBorder="1" applyAlignment="1">
      <alignment horizontal="center"/>
    </xf>
    <xf numFmtId="168" fontId="23" fillId="0" borderId="2" xfId="0" applyNumberFormat="1" applyFont="1" applyBorder="1" applyAlignment="1">
      <alignment horizontal="center"/>
    </xf>
    <xf numFmtId="168" fontId="3" fillId="0" borderId="2" xfId="0" applyNumberFormat="1" applyFont="1" applyBorder="1" applyAlignment="1">
      <alignment horizontal="center"/>
    </xf>
    <xf numFmtId="168" fontId="2" fillId="0" borderId="2" xfId="0" applyNumberFormat="1" applyFont="1" applyBorder="1" applyAlignment="1">
      <alignment horizontal="center"/>
    </xf>
    <xf numFmtId="0" fontId="16" fillId="0" borderId="2" xfId="0" applyFont="1" applyBorder="1"/>
    <xf numFmtId="0" fontId="16" fillId="0" borderId="2" xfId="0" applyFont="1" applyBorder="1" applyAlignment="1">
      <alignment horizontal="center"/>
    </xf>
    <xf numFmtId="165" fontId="24" fillId="0" borderId="2" xfId="0" applyNumberFormat="1" applyFont="1" applyBorder="1" applyAlignment="1">
      <alignment horizontal="center"/>
    </xf>
    <xf numFmtId="165" fontId="23" fillId="0" borderId="2" xfId="0" applyNumberFormat="1" applyFont="1" applyBorder="1" applyAlignment="1">
      <alignment horizontal="center"/>
    </xf>
    <xf numFmtId="165" fontId="3" fillId="0" borderId="2" xfId="0" applyNumberFormat="1" applyFont="1" applyBorder="1" applyAlignment="1">
      <alignment horizontal="center"/>
    </xf>
    <xf numFmtId="165" fontId="2" fillId="0" borderId="2" xfId="0" applyNumberFormat="1" applyFont="1" applyBorder="1" applyAlignment="1">
      <alignment horizontal="center"/>
    </xf>
    <xf numFmtId="0" fontId="18" fillId="0" borderId="2" xfId="0" applyFont="1" applyBorder="1"/>
    <xf numFmtId="169" fontId="18" fillId="0" borderId="2" xfId="0" applyNumberFormat="1" applyFont="1" applyBorder="1" applyAlignment="1">
      <alignment horizontal="center"/>
    </xf>
    <xf numFmtId="168" fontId="23" fillId="0" borderId="2" xfId="0" quotePrefix="1" applyNumberFormat="1" applyFont="1" applyBorder="1" applyAlignment="1">
      <alignment horizontal="center"/>
    </xf>
    <xf numFmtId="169" fontId="3" fillId="0" borderId="2" xfId="0" applyNumberFormat="1" applyFont="1" applyBorder="1" applyAlignment="1">
      <alignment horizontal="center"/>
    </xf>
    <xf numFmtId="168" fontId="3" fillId="0" borderId="2" xfId="0" quotePrefix="1" applyNumberFormat="1" applyFont="1" applyBorder="1" applyAlignment="1">
      <alignment horizontal="center"/>
    </xf>
    <xf numFmtId="169" fontId="3" fillId="0" borderId="2" xfId="0" quotePrefix="1" applyNumberFormat="1" applyFont="1" applyBorder="1" applyAlignment="1">
      <alignment horizontal="center"/>
    </xf>
    <xf numFmtId="49" fontId="2" fillId="0" borderId="2" xfId="0" applyNumberFormat="1" applyFont="1" applyBorder="1"/>
    <xf numFmtId="49" fontId="2" fillId="0" borderId="2" xfId="0" applyNumberFormat="1" applyFont="1" applyBorder="1" applyAlignment="1">
      <alignment horizontal="center"/>
    </xf>
    <xf numFmtId="49" fontId="3" fillId="0" borderId="2" xfId="0" applyNumberFormat="1" applyFont="1" applyBorder="1" applyAlignment="1">
      <alignment horizontal="center"/>
    </xf>
    <xf numFmtId="49" fontId="3" fillId="0" borderId="2" xfId="0" applyNumberFormat="1" applyFont="1" applyBorder="1"/>
    <xf numFmtId="165" fontId="3" fillId="0" borderId="2" xfId="0" quotePrefix="1" applyNumberFormat="1" applyFont="1" applyBorder="1" applyAlignment="1">
      <alignment horizontal="center"/>
    </xf>
    <xf numFmtId="0" fontId="6" fillId="0" borderId="2" xfId="0" applyFont="1" applyBorder="1"/>
    <xf numFmtId="0" fontId="3" fillId="0" borderId="2" xfId="0" quotePrefix="1" applyFont="1" applyBorder="1"/>
    <xf numFmtId="1" fontId="2" fillId="0" borderId="2" xfId="0" applyNumberFormat="1" applyFont="1" applyBorder="1" applyAlignment="1">
      <alignment wrapText="1"/>
    </xf>
    <xf numFmtId="164" fontId="2" fillId="0" borderId="2" xfId="0" applyNumberFormat="1" applyFont="1" applyBorder="1" applyAlignment="1">
      <alignment horizontal="left" wrapText="1"/>
    </xf>
    <xf numFmtId="0" fontId="2" fillId="0" borderId="2" xfId="0" applyFont="1" applyBorder="1" applyAlignment="1">
      <alignment horizontal="center" textRotation="90" wrapText="1"/>
    </xf>
    <xf numFmtId="0" fontId="2" fillId="0" borderId="2" xfId="0" applyFont="1" applyBorder="1" applyAlignment="1">
      <alignment horizontal="left" textRotation="90"/>
    </xf>
    <xf numFmtId="0" fontId="5" fillId="0" borderId="2" xfId="2" applyFont="1" applyBorder="1" applyAlignment="1">
      <alignment horizontal="center" vertical="top" wrapText="1"/>
    </xf>
    <xf numFmtId="165" fontId="5" fillId="0" borderId="2" xfId="2" applyNumberFormat="1" applyFont="1" applyBorder="1" applyAlignment="1">
      <alignment horizontal="center" vertical="top" wrapText="1"/>
    </xf>
    <xf numFmtId="0" fontId="2" fillId="0" borderId="2" xfId="0" applyFont="1" applyBorder="1" applyAlignment="1">
      <alignment horizontal="center" vertical="top" wrapText="1"/>
    </xf>
    <xf numFmtId="165" fontId="2" fillId="0" borderId="2" xfId="0" applyNumberFormat="1" applyFont="1" applyBorder="1" applyAlignment="1">
      <alignment horizontal="center" vertical="top" wrapText="1"/>
    </xf>
    <xf numFmtId="166" fontId="2" fillId="0" borderId="2" xfId="0" applyNumberFormat="1" applyFont="1" applyBorder="1" applyAlignment="1">
      <alignment horizontal="center" vertical="top" wrapText="1"/>
    </xf>
    <xf numFmtId="164" fontId="3" fillId="0" borderId="2" xfId="0" applyNumberFormat="1" applyFont="1" applyBorder="1" applyAlignment="1">
      <alignment horizontal="left"/>
    </xf>
    <xf numFmtId="0" fontId="3" fillId="0" borderId="2" xfId="0" quotePrefix="1" applyFont="1" applyBorder="1" applyAlignment="1">
      <alignment horizontal="center"/>
    </xf>
    <xf numFmtId="166" fontId="3" fillId="0" borderId="2" xfId="0" applyNumberFormat="1" applyFont="1" applyBorder="1"/>
    <xf numFmtId="0" fontId="33" fillId="0" borderId="2" xfId="0" quotePrefix="1" applyFont="1" applyBorder="1" applyAlignment="1">
      <alignment horizontal="center"/>
    </xf>
    <xf numFmtId="166" fontId="3" fillId="0" borderId="2" xfId="0" applyNumberFormat="1" applyFont="1" applyBorder="1" applyAlignment="1">
      <alignment horizontal="center"/>
    </xf>
    <xf numFmtId="165" fontId="0" fillId="0" borderId="2" xfId="0" applyNumberFormat="1" applyBorder="1" applyAlignment="1">
      <alignment horizontal="center"/>
    </xf>
    <xf numFmtId="2" fontId="3" fillId="0" borderId="2" xfId="0" applyNumberFormat="1" applyFont="1" applyBorder="1"/>
    <xf numFmtId="0" fontId="33" fillId="0" borderId="2" xfId="0" applyFont="1" applyBorder="1" applyAlignment="1">
      <alignment horizontal="center"/>
    </xf>
    <xf numFmtId="164" fontId="2" fillId="0" borderId="2" xfId="0" applyNumberFormat="1" applyFont="1" applyBorder="1" applyAlignment="1">
      <alignment horizontal="center" wrapText="1"/>
    </xf>
    <xf numFmtId="167" fontId="3" fillId="0" borderId="2" xfId="0" applyNumberFormat="1" applyFont="1" applyBorder="1" applyAlignment="1">
      <alignment horizontal="center"/>
    </xf>
    <xf numFmtId="2" fontId="3" fillId="0" borderId="2" xfId="0" applyNumberFormat="1" applyFont="1" applyBorder="1" applyAlignment="1">
      <alignment horizontal="center"/>
    </xf>
    <xf numFmtId="0" fontId="0" fillId="0" borderId="2" xfId="0" applyBorder="1" applyAlignment="1">
      <alignment horizontal="center"/>
    </xf>
    <xf numFmtId="49" fontId="2" fillId="0" borderId="2" xfId="0" applyNumberFormat="1" applyFont="1" applyBorder="1" applyAlignment="1">
      <alignment horizontal="center" textRotation="90"/>
    </xf>
    <xf numFmtId="1" fontId="3" fillId="0" borderId="2" xfId="0" applyNumberFormat="1" applyFont="1" applyBorder="1" applyAlignment="1">
      <alignment horizontal="center"/>
    </xf>
    <xf numFmtId="0" fontId="26" fillId="0" borderId="0" xfId="0" applyFont="1"/>
    <xf numFmtId="0" fontId="0" fillId="0" borderId="0" xfId="0" applyAlignment="1">
      <alignment wrapText="1"/>
    </xf>
    <xf numFmtId="0" fontId="3" fillId="0" borderId="0" xfId="0" applyFont="1" applyAlignment="1">
      <alignment wrapText="1"/>
    </xf>
    <xf numFmtId="0" fontId="3" fillId="0" borderId="0" xfId="0" applyFont="1" applyAlignment="1">
      <alignment horizontal="left" wrapText="1"/>
    </xf>
    <xf numFmtId="49" fontId="41" fillId="0" borderId="2" xfId="0" applyNumberFormat="1" applyFont="1" applyBorder="1"/>
    <xf numFmtId="0" fontId="41" fillId="0" borderId="0" xfId="0" applyFont="1"/>
    <xf numFmtId="49" fontId="42" fillId="0" borderId="2" xfId="0" applyNumberFormat="1" applyFont="1" applyBorder="1"/>
    <xf numFmtId="0" fontId="42" fillId="0" borderId="0" xfId="0" applyFont="1"/>
    <xf numFmtId="49" fontId="42" fillId="0" borderId="3" xfId="0" applyNumberFormat="1" applyFont="1" applyBorder="1"/>
    <xf numFmtId="0" fontId="43" fillId="0" borderId="5" xfId="0" applyFont="1" applyBorder="1"/>
    <xf numFmtId="0" fontId="43" fillId="0" borderId="5" xfId="0" quotePrefix="1" applyFont="1" applyBorder="1"/>
    <xf numFmtId="49" fontId="42" fillId="0" borderId="4" xfId="0" applyNumberFormat="1" applyFont="1" applyBorder="1"/>
    <xf numFmtId="49" fontId="42" fillId="0" borderId="2" xfId="0" applyNumberFormat="1" applyFont="1" applyBorder="1" applyAlignment="1">
      <alignment horizontal="left"/>
    </xf>
    <xf numFmtId="0" fontId="42" fillId="0" borderId="0" xfId="0" applyFont="1" applyAlignment="1">
      <alignment horizontal="left"/>
    </xf>
    <xf numFmtId="49" fontId="41" fillId="0" borderId="0" xfId="0" applyNumberFormat="1" applyFont="1"/>
    <xf numFmtId="0" fontId="44" fillId="0" borderId="0" xfId="0" applyFont="1"/>
    <xf numFmtId="49" fontId="42" fillId="0" borderId="0" xfId="0" applyNumberFormat="1" applyFont="1"/>
    <xf numFmtId="0" fontId="46" fillId="0" borderId="0" xfId="0" applyFont="1"/>
    <xf numFmtId="0" fontId="45" fillId="0" borderId="0" xfId="0" applyFont="1"/>
    <xf numFmtId="0" fontId="16" fillId="0" borderId="0" xfId="0" applyFont="1" applyAlignment="1">
      <alignment vertical="center" wrapText="1"/>
    </xf>
    <xf numFmtId="0" fontId="0" fillId="0" borderId="0" xfId="0" applyAlignment="1">
      <alignment wrapText="1"/>
    </xf>
    <xf numFmtId="0" fontId="16" fillId="0" borderId="0" xfId="0" applyFont="1" applyAlignment="1">
      <alignment wrapText="1"/>
    </xf>
    <xf numFmtId="0" fontId="36" fillId="0" borderId="0" xfId="0" applyFont="1" applyAlignment="1">
      <alignment vertical="center" wrapText="1"/>
    </xf>
    <xf numFmtId="0" fontId="38" fillId="0" borderId="0" xfId="0" applyFont="1" applyAlignment="1">
      <alignment vertical="center" wrapText="1"/>
    </xf>
    <xf numFmtId="0" fontId="39" fillId="0" borderId="0" xfId="0" applyFont="1" applyAlignment="1">
      <alignment wrapText="1"/>
    </xf>
    <xf numFmtId="0" fontId="25" fillId="0" borderId="0" xfId="0" applyFont="1" applyAlignment="1">
      <alignment vertical="center" wrapText="1"/>
    </xf>
    <xf numFmtId="0" fontId="37" fillId="0" borderId="0" xfId="0" applyFont="1" applyAlignment="1">
      <alignment vertical="center" wrapText="1"/>
    </xf>
    <xf numFmtId="0" fontId="15" fillId="0" borderId="0" xfId="0" applyFont="1" applyAlignment="1">
      <alignment wrapText="1"/>
    </xf>
    <xf numFmtId="0" fontId="2" fillId="0" borderId="0" xfId="0" applyFont="1" applyAlignment="1">
      <alignment wrapText="1"/>
    </xf>
    <xf numFmtId="0" fontId="35" fillId="0" borderId="0" xfId="0" applyFont="1" applyAlignment="1">
      <alignment wrapText="1"/>
    </xf>
    <xf numFmtId="49" fontId="2" fillId="0" borderId="0" xfId="0" applyNumberFormat="1" applyFont="1" applyAlignment="1">
      <alignment wrapText="1"/>
    </xf>
    <xf numFmtId="0" fontId="44" fillId="0" borderId="0" xfId="0" applyFont="1" applyAlignment="1">
      <alignment wrapText="1"/>
    </xf>
    <xf numFmtId="49" fontId="3" fillId="0" borderId="0" xfId="0" applyNumberFormat="1" applyFont="1" applyAlignment="1">
      <alignment wrapText="1"/>
    </xf>
    <xf numFmtId="0" fontId="11" fillId="0" borderId="0" xfId="0" applyFont="1" applyAlignment="1">
      <alignment wrapText="1"/>
    </xf>
    <xf numFmtId="0" fontId="3" fillId="0" borderId="0" xfId="0" applyFont="1" applyAlignment="1">
      <alignment vertical="top" wrapText="1"/>
    </xf>
    <xf numFmtId="49" fontId="6" fillId="0" borderId="0" xfId="0" applyNumberFormat="1" applyFont="1" applyAlignment="1">
      <alignment wrapText="1"/>
    </xf>
    <xf numFmtId="49" fontId="18" fillId="0" borderId="0" xfId="0" applyNumberFormat="1" applyFont="1" applyAlignment="1">
      <alignment horizontal="left" vertical="center" wrapText="1"/>
    </xf>
    <xf numFmtId="0" fontId="3" fillId="0" borderId="0" xfId="0" applyFont="1" applyAlignment="1">
      <alignment wrapText="1"/>
    </xf>
    <xf numFmtId="0" fontId="3" fillId="0" borderId="0" xfId="0" applyFont="1" applyAlignment="1">
      <alignment horizontal="left" wrapText="1"/>
    </xf>
    <xf numFmtId="49" fontId="16" fillId="0" borderId="0" xfId="0" applyNumberFormat="1" applyFont="1" applyAlignment="1">
      <alignment horizontal="left" wrapText="1"/>
    </xf>
    <xf numFmtId="0" fontId="13" fillId="0" borderId="0" xfId="0" applyFont="1" applyAlignment="1">
      <alignment wrapText="1"/>
    </xf>
  </cellXfs>
  <cellStyles count="4">
    <cellStyle name="Good" xfId="3" builtinId="26"/>
    <cellStyle name="Hyperlink" xfId="1" builtinId="8"/>
    <cellStyle name="Normal" xfId="0" builtinId="0"/>
    <cellStyle name="Normal_Sheet5" xfId="2" xr:uid="{96067B4D-52B0-4FA1-8BFF-EA0AB7500F3B}"/>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'[1]Class level'!$N$31</c:f>
              <c:strCache>
                <c:ptCount val="1"/>
                <c:pt idx="0">
                  <c:v>Blastocatellia</c:v>
                </c:pt>
              </c:strCache>
            </c:strRef>
          </c:tx>
          <c:spPr>
            <a:solidFill>
              <a:schemeClr val="accent1"/>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level'!$O$31:$S$31</c:f>
              <c:numCache>
                <c:formatCode>General</c:formatCode>
                <c:ptCount val="5"/>
                <c:pt idx="0">
                  <c:v>1.8803363097177868</c:v>
                </c:pt>
                <c:pt idx="1">
                  <c:v>0.38743233202420124</c:v>
                </c:pt>
                <c:pt idx="2">
                  <c:v>0.59867344301834791</c:v>
                </c:pt>
                <c:pt idx="3">
                  <c:v>0.75788086259290455</c:v>
                </c:pt>
                <c:pt idx="4">
                  <c:v>0.70286987175328186</c:v>
                </c:pt>
              </c:numCache>
            </c:numRef>
          </c:val>
          <c:extLst>
            <c:ext xmlns:c16="http://schemas.microsoft.com/office/drawing/2014/chart" uri="{C3380CC4-5D6E-409C-BE32-E72D297353CC}">
              <c16:uniqueId val="{00000000-E56D-4574-A8AE-0B88EA5464C2}"/>
            </c:ext>
          </c:extLst>
        </c:ser>
        <c:ser>
          <c:idx val="1"/>
          <c:order val="1"/>
          <c:tx>
            <c:strRef>
              <c:f>'[1]Class level'!$N$32</c:f>
              <c:strCache>
                <c:ptCount val="1"/>
                <c:pt idx="0">
                  <c:v>Vicinamibacteria</c:v>
                </c:pt>
              </c:strCache>
            </c:strRef>
          </c:tx>
          <c:spPr>
            <a:solidFill>
              <a:srgbClr val="7A81FF"/>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level'!$O$32:$S$32</c:f>
              <c:numCache>
                <c:formatCode>General</c:formatCode>
                <c:ptCount val="5"/>
                <c:pt idx="0">
                  <c:v>1.4306198266310368</c:v>
                </c:pt>
                <c:pt idx="1">
                  <c:v>3.1153805328521389</c:v>
                </c:pt>
                <c:pt idx="2">
                  <c:v>1.8175553449909554</c:v>
                </c:pt>
                <c:pt idx="3">
                  <c:v>0.90433127082341735</c:v>
                </c:pt>
                <c:pt idx="4">
                  <c:v>1.0726875581219317</c:v>
                </c:pt>
              </c:numCache>
            </c:numRef>
          </c:val>
          <c:extLst>
            <c:ext xmlns:c16="http://schemas.microsoft.com/office/drawing/2014/chart" uri="{C3380CC4-5D6E-409C-BE32-E72D297353CC}">
              <c16:uniqueId val="{00000001-E56D-4574-A8AE-0B88EA5464C2}"/>
            </c:ext>
          </c:extLst>
        </c:ser>
        <c:ser>
          <c:idx val="2"/>
          <c:order val="2"/>
          <c:tx>
            <c:strRef>
              <c:f>'[1]Class level'!$N$33</c:f>
              <c:strCache>
                <c:ptCount val="1"/>
                <c:pt idx="0">
                  <c:v>Acidimicrobiia</c:v>
                </c:pt>
              </c:strCache>
            </c:strRef>
          </c:tx>
          <c:spPr>
            <a:solidFill>
              <a:srgbClr val="FF2F92"/>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level'!$O$33:$S$33</c:f>
              <c:numCache>
                <c:formatCode>General</c:formatCode>
                <c:ptCount val="5"/>
                <c:pt idx="0">
                  <c:v>1.4762432379586783</c:v>
                </c:pt>
                <c:pt idx="1">
                  <c:v>4.5483494321197329</c:v>
                </c:pt>
                <c:pt idx="2">
                  <c:v>1.3179429752778016</c:v>
                </c:pt>
                <c:pt idx="3">
                  <c:v>2.3065939296305791</c:v>
                </c:pt>
                <c:pt idx="4">
                  <c:v>3.5186747118233526</c:v>
                </c:pt>
              </c:numCache>
            </c:numRef>
          </c:val>
          <c:extLst>
            <c:ext xmlns:c16="http://schemas.microsoft.com/office/drawing/2014/chart" uri="{C3380CC4-5D6E-409C-BE32-E72D297353CC}">
              <c16:uniqueId val="{00000002-E56D-4574-A8AE-0B88EA5464C2}"/>
            </c:ext>
          </c:extLst>
        </c:ser>
        <c:ser>
          <c:idx val="3"/>
          <c:order val="3"/>
          <c:tx>
            <c:strRef>
              <c:f>'[1]Class level'!$N$34</c:f>
              <c:strCache>
                <c:ptCount val="1"/>
                <c:pt idx="0">
                  <c:v>Actinobacteria</c:v>
                </c:pt>
              </c:strCache>
            </c:strRef>
          </c:tx>
          <c:spPr>
            <a:solidFill>
              <a:schemeClr val="accent4"/>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level'!$O$34:$S$34</c:f>
              <c:numCache>
                <c:formatCode>General</c:formatCode>
                <c:ptCount val="5"/>
                <c:pt idx="0">
                  <c:v>6.4850420387147238</c:v>
                </c:pt>
                <c:pt idx="1">
                  <c:v>2.8340940452181296</c:v>
                </c:pt>
                <c:pt idx="2">
                  <c:v>1.0250667585494013</c:v>
                </c:pt>
                <c:pt idx="3">
                  <c:v>1.3418518654120748</c:v>
                </c:pt>
                <c:pt idx="4">
                  <c:v>3.1748091437963621</c:v>
                </c:pt>
              </c:numCache>
            </c:numRef>
          </c:val>
          <c:extLst>
            <c:ext xmlns:c16="http://schemas.microsoft.com/office/drawing/2014/chart" uri="{C3380CC4-5D6E-409C-BE32-E72D297353CC}">
              <c16:uniqueId val="{00000003-E56D-4574-A8AE-0B88EA5464C2}"/>
            </c:ext>
          </c:extLst>
        </c:ser>
        <c:ser>
          <c:idx val="4"/>
          <c:order val="4"/>
          <c:tx>
            <c:strRef>
              <c:f>'[1]Class level'!$N$35</c:f>
              <c:strCache>
                <c:ptCount val="1"/>
                <c:pt idx="0">
                  <c:v>Actinobacteria MB-A2-108</c:v>
                </c:pt>
              </c:strCache>
            </c:strRef>
          </c:tx>
          <c:spPr>
            <a:solidFill>
              <a:schemeClr val="accent5"/>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level'!$O$35:$S$35</c:f>
              <c:numCache>
                <c:formatCode>General</c:formatCode>
                <c:ptCount val="5"/>
                <c:pt idx="0">
                  <c:v>0</c:v>
                </c:pt>
                <c:pt idx="1">
                  <c:v>1.3958178537310264</c:v>
                </c:pt>
                <c:pt idx="2">
                  <c:v>0</c:v>
                </c:pt>
                <c:pt idx="3">
                  <c:v>0.13180536740746165</c:v>
                </c:pt>
                <c:pt idx="4">
                  <c:v>0.51904236683319271</c:v>
                </c:pt>
              </c:numCache>
            </c:numRef>
          </c:val>
          <c:extLst>
            <c:ext xmlns:c16="http://schemas.microsoft.com/office/drawing/2014/chart" uri="{C3380CC4-5D6E-409C-BE32-E72D297353CC}">
              <c16:uniqueId val="{00000004-E56D-4574-A8AE-0B88EA5464C2}"/>
            </c:ext>
          </c:extLst>
        </c:ser>
        <c:ser>
          <c:idx val="5"/>
          <c:order val="5"/>
          <c:tx>
            <c:strRef>
              <c:f>'[1]Class level'!$N$36</c:f>
              <c:strCache>
                <c:ptCount val="1"/>
                <c:pt idx="0">
                  <c:v>Thermoleophilia</c:v>
                </c:pt>
              </c:strCache>
            </c:strRef>
          </c:tx>
          <c:spPr>
            <a:solidFill>
              <a:srgbClr val="00FA00"/>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level'!$O$36:$S$36</c:f>
              <c:numCache>
                <c:formatCode>General</c:formatCode>
                <c:ptCount val="5"/>
                <c:pt idx="0">
                  <c:v>0.32588150948315192</c:v>
                </c:pt>
                <c:pt idx="1">
                  <c:v>1.9318543679014966</c:v>
                </c:pt>
                <c:pt idx="2">
                  <c:v>0.12921009561547075</c:v>
                </c:pt>
                <c:pt idx="3">
                  <c:v>1.0965474316259656</c:v>
                </c:pt>
                <c:pt idx="4">
                  <c:v>0.51471701377624945</c:v>
                </c:pt>
              </c:numCache>
            </c:numRef>
          </c:val>
          <c:extLst>
            <c:ext xmlns:c16="http://schemas.microsoft.com/office/drawing/2014/chart" uri="{C3380CC4-5D6E-409C-BE32-E72D297353CC}">
              <c16:uniqueId val="{00000005-E56D-4574-A8AE-0B88EA5464C2}"/>
            </c:ext>
          </c:extLst>
        </c:ser>
        <c:ser>
          <c:idx val="6"/>
          <c:order val="6"/>
          <c:tx>
            <c:strRef>
              <c:f>'[1]Class level'!$N$37</c:f>
              <c:strCache>
                <c:ptCount val="1"/>
                <c:pt idx="0">
                  <c:v>Bacteroidia</c:v>
                </c:pt>
              </c:strCache>
            </c:strRef>
          </c:tx>
          <c:spPr>
            <a:solidFill>
              <a:schemeClr val="accent5">
                <a:lumMod val="40000"/>
                <a:lumOff val="6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level'!$O$37:$S$37</c:f>
              <c:numCache>
                <c:formatCode>General</c:formatCode>
                <c:ptCount val="5"/>
                <c:pt idx="0">
                  <c:v>2.4701818418822916</c:v>
                </c:pt>
                <c:pt idx="1">
                  <c:v>12.689735696847467</c:v>
                </c:pt>
                <c:pt idx="2">
                  <c:v>6.0814885003014902</c:v>
                </c:pt>
                <c:pt idx="3">
                  <c:v>1.4974554241569948</c:v>
                </c:pt>
                <c:pt idx="4">
                  <c:v>16.775881831354482</c:v>
                </c:pt>
              </c:numCache>
            </c:numRef>
          </c:val>
          <c:extLst>
            <c:ext xmlns:c16="http://schemas.microsoft.com/office/drawing/2014/chart" uri="{C3380CC4-5D6E-409C-BE32-E72D297353CC}">
              <c16:uniqueId val="{00000006-E56D-4574-A8AE-0B88EA5464C2}"/>
            </c:ext>
          </c:extLst>
        </c:ser>
        <c:ser>
          <c:idx val="7"/>
          <c:order val="7"/>
          <c:tx>
            <c:strRef>
              <c:f>'[1]Class level'!$N$38</c:f>
              <c:strCache>
                <c:ptCount val="1"/>
                <c:pt idx="0">
                  <c:v>Anaerolineae</c:v>
                </c:pt>
              </c:strCache>
            </c:strRef>
          </c:tx>
          <c:spPr>
            <a:solidFill>
              <a:schemeClr val="accent2">
                <a:lumMod val="6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level'!$O$38:$S$38</c:f>
              <c:numCache>
                <c:formatCode>General</c:formatCode>
                <c:ptCount val="5"/>
                <c:pt idx="0">
                  <c:v>0.58006908688001046</c:v>
                </c:pt>
                <c:pt idx="1">
                  <c:v>1.2365990871457382</c:v>
                </c:pt>
                <c:pt idx="2">
                  <c:v>2.0242914979757085</c:v>
                </c:pt>
                <c:pt idx="3">
                  <c:v>4.6241716398784458</c:v>
                </c:pt>
                <c:pt idx="4">
                  <c:v>0.41090854040961089</c:v>
                </c:pt>
              </c:numCache>
            </c:numRef>
          </c:val>
          <c:extLst>
            <c:ext xmlns:c16="http://schemas.microsoft.com/office/drawing/2014/chart" uri="{C3380CC4-5D6E-409C-BE32-E72D297353CC}">
              <c16:uniqueId val="{00000007-E56D-4574-A8AE-0B88EA5464C2}"/>
            </c:ext>
          </c:extLst>
        </c:ser>
        <c:ser>
          <c:idx val="8"/>
          <c:order val="8"/>
          <c:tx>
            <c:strRef>
              <c:f>'[1]Class level'!$N$39</c:f>
              <c:strCache>
                <c:ptCount val="1"/>
                <c:pt idx="0">
                  <c:v>Chloroflexia</c:v>
                </c:pt>
              </c:strCache>
            </c:strRef>
          </c:tx>
          <c:spPr>
            <a:solidFill>
              <a:srgbClr val="FFD579"/>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level'!$O$39:$S$39</c:f>
              <c:numCache>
                <c:formatCode>General</c:formatCode>
                <c:ptCount val="5"/>
                <c:pt idx="0">
                  <c:v>4.816528710160985</c:v>
                </c:pt>
                <c:pt idx="1">
                  <c:v>0.56257297526801819</c:v>
                </c:pt>
                <c:pt idx="2">
                  <c:v>4.8216900680506507</c:v>
                </c:pt>
                <c:pt idx="3">
                  <c:v>5.0177571119979492</c:v>
                </c:pt>
                <c:pt idx="4">
                  <c:v>7.3531001968035636E-2</c:v>
                </c:pt>
              </c:numCache>
            </c:numRef>
          </c:val>
          <c:extLst>
            <c:ext xmlns:c16="http://schemas.microsoft.com/office/drawing/2014/chart" uri="{C3380CC4-5D6E-409C-BE32-E72D297353CC}">
              <c16:uniqueId val="{00000008-E56D-4574-A8AE-0B88EA5464C2}"/>
            </c:ext>
          </c:extLst>
        </c:ser>
        <c:ser>
          <c:idx val="9"/>
          <c:order val="9"/>
          <c:tx>
            <c:strRef>
              <c:f>'[1]Class level'!$N$40</c:f>
              <c:strCache>
                <c:ptCount val="1"/>
                <c:pt idx="0">
                  <c:v>Chloroflexi KD4-96</c:v>
                </c:pt>
              </c:strCache>
            </c:strRef>
          </c:tx>
          <c:spPr>
            <a:solidFill>
              <a:srgbClr val="00FDFF"/>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level'!$O$40:$S$40</c:f>
              <c:numCache>
                <c:formatCode>General</c:formatCode>
                <c:ptCount val="5"/>
                <c:pt idx="0">
                  <c:v>7.4952747181124935E-2</c:v>
                </c:pt>
                <c:pt idx="1">
                  <c:v>1.7514064324381702</c:v>
                </c:pt>
                <c:pt idx="2">
                  <c:v>0.25195968645016797</c:v>
                </c:pt>
                <c:pt idx="3">
                  <c:v>0.186724270493904</c:v>
                </c:pt>
                <c:pt idx="4">
                  <c:v>0.91264949501503068</c:v>
                </c:pt>
              </c:numCache>
            </c:numRef>
          </c:val>
          <c:extLst>
            <c:ext xmlns:c16="http://schemas.microsoft.com/office/drawing/2014/chart" uri="{C3380CC4-5D6E-409C-BE32-E72D297353CC}">
              <c16:uniqueId val="{00000009-E56D-4574-A8AE-0B88EA5464C2}"/>
            </c:ext>
          </c:extLst>
        </c:ser>
        <c:ser>
          <c:idx val="10"/>
          <c:order val="10"/>
          <c:tx>
            <c:strRef>
              <c:f>'[1]Class level'!$N$41</c:f>
              <c:strCache>
                <c:ptCount val="1"/>
                <c:pt idx="0">
                  <c:v>Chloroflexi Ktedonobacteria</c:v>
                </c:pt>
              </c:strCache>
            </c:strRef>
          </c:tx>
          <c:spPr>
            <a:solidFill>
              <a:schemeClr val="accent5">
                <a:lumMod val="6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level'!$O$41:$S$41</c:f>
              <c:numCache>
                <c:formatCode>General</c:formatCode>
                <c:ptCount val="5"/>
                <c:pt idx="0">
                  <c:v>6.5176301896630387E-2</c:v>
                </c:pt>
                <c:pt idx="1">
                  <c:v>0</c:v>
                </c:pt>
                <c:pt idx="2">
                  <c:v>2.1965716254630028</c:v>
                </c:pt>
                <c:pt idx="3">
                  <c:v>0.47230256654340425</c:v>
                </c:pt>
                <c:pt idx="4">
                  <c:v>4.3253530569432727E-3</c:v>
                </c:pt>
              </c:numCache>
            </c:numRef>
          </c:val>
          <c:extLst>
            <c:ext xmlns:c16="http://schemas.microsoft.com/office/drawing/2014/chart" uri="{C3380CC4-5D6E-409C-BE32-E72D297353CC}">
              <c16:uniqueId val="{0000000A-E56D-4574-A8AE-0B88EA5464C2}"/>
            </c:ext>
          </c:extLst>
        </c:ser>
        <c:ser>
          <c:idx val="11"/>
          <c:order val="11"/>
          <c:tx>
            <c:strRef>
              <c:f>'[1]Class level'!$N$42</c:f>
              <c:strCache>
                <c:ptCount val="1"/>
                <c:pt idx="0">
                  <c:v>Cyanobacteriia</c:v>
                </c:pt>
              </c:strCache>
            </c:strRef>
          </c:tx>
          <c:spPr>
            <a:solidFill>
              <a:schemeClr val="accent6">
                <a:lumMod val="6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level'!$O$42:$S$42</c:f>
              <c:numCache>
                <c:formatCode>General</c:formatCode>
                <c:ptCount val="5"/>
                <c:pt idx="0">
                  <c:v>49.188555041386948</c:v>
                </c:pt>
                <c:pt idx="1">
                  <c:v>1.0402292750238828</c:v>
                </c:pt>
                <c:pt idx="2">
                  <c:v>47.519166164182963</c:v>
                </c:pt>
                <c:pt idx="3">
                  <c:v>43.005162376890127</c:v>
                </c:pt>
                <c:pt idx="4">
                  <c:v>0.54715716170332407</c:v>
                </c:pt>
              </c:numCache>
            </c:numRef>
          </c:val>
          <c:extLst>
            <c:ext xmlns:c16="http://schemas.microsoft.com/office/drawing/2014/chart" uri="{C3380CC4-5D6E-409C-BE32-E72D297353CC}">
              <c16:uniqueId val="{0000000B-E56D-4574-A8AE-0B88EA5464C2}"/>
            </c:ext>
          </c:extLst>
        </c:ser>
        <c:ser>
          <c:idx val="12"/>
          <c:order val="12"/>
          <c:tx>
            <c:strRef>
              <c:f>'[1]Class level'!$N$43</c:f>
              <c:strCache>
                <c:ptCount val="1"/>
                <c:pt idx="0">
                  <c:v>Desulfuromonadia</c:v>
                </c:pt>
              </c:strCache>
            </c:strRef>
          </c:tx>
          <c:spPr>
            <a:solidFill>
              <a:schemeClr val="accent1">
                <a:lumMod val="80000"/>
                <a:lumOff val="2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level'!$O$43:$S$43</c:f>
              <c:numCache>
                <c:formatCode>General</c:formatCode>
                <c:ptCount val="5"/>
                <c:pt idx="0">
                  <c:v>0</c:v>
                </c:pt>
                <c:pt idx="1">
                  <c:v>1.2047553338286805</c:v>
                </c:pt>
                <c:pt idx="2">
                  <c:v>0.14643810836420018</c:v>
                </c:pt>
                <c:pt idx="3">
                  <c:v>0</c:v>
                </c:pt>
                <c:pt idx="4">
                  <c:v>0.1124591794805251</c:v>
                </c:pt>
              </c:numCache>
            </c:numRef>
          </c:val>
          <c:extLst>
            <c:ext xmlns:c16="http://schemas.microsoft.com/office/drawing/2014/chart" uri="{C3380CC4-5D6E-409C-BE32-E72D297353CC}">
              <c16:uniqueId val="{0000000C-E56D-4574-A8AE-0B88EA5464C2}"/>
            </c:ext>
          </c:extLst>
        </c:ser>
        <c:ser>
          <c:idx val="13"/>
          <c:order val="13"/>
          <c:tx>
            <c:strRef>
              <c:f>'[1]Class level'!$N$44</c:f>
              <c:strCache>
                <c:ptCount val="1"/>
                <c:pt idx="0">
                  <c:v>Bacilli</c:v>
                </c:pt>
              </c:strCache>
            </c:strRef>
          </c:tx>
          <c:spPr>
            <a:solidFill>
              <a:schemeClr val="accent2">
                <a:lumMod val="80000"/>
                <a:lumOff val="2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level'!$O$44:$S$44</c:f>
              <c:numCache>
                <c:formatCode>General</c:formatCode>
                <c:ptCount val="5"/>
                <c:pt idx="0">
                  <c:v>0.12383497360359773</c:v>
                </c:pt>
                <c:pt idx="1">
                  <c:v>0.50950005307292212</c:v>
                </c:pt>
                <c:pt idx="2">
                  <c:v>0.13351709880265311</c:v>
                </c:pt>
                <c:pt idx="3">
                  <c:v>1.4901329037454691</c:v>
                </c:pt>
                <c:pt idx="4">
                  <c:v>0.31575077315685895</c:v>
                </c:pt>
              </c:numCache>
            </c:numRef>
          </c:val>
          <c:extLst>
            <c:ext xmlns:c16="http://schemas.microsoft.com/office/drawing/2014/chart" uri="{C3380CC4-5D6E-409C-BE32-E72D297353CC}">
              <c16:uniqueId val="{0000000D-E56D-4574-A8AE-0B88EA5464C2}"/>
            </c:ext>
          </c:extLst>
        </c:ser>
        <c:ser>
          <c:idx val="14"/>
          <c:order val="14"/>
          <c:tx>
            <c:strRef>
              <c:f>'[1]Class level'!$N$45</c:f>
              <c:strCache>
                <c:ptCount val="1"/>
                <c:pt idx="0">
                  <c:v>Gemmatimonadetes</c:v>
                </c:pt>
              </c:strCache>
            </c:strRef>
          </c:tx>
          <c:spPr>
            <a:solidFill>
              <a:srgbClr val="FFFF00"/>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level'!$O$45:$S$45</c:f>
              <c:numCache>
                <c:formatCode>General</c:formatCode>
                <c:ptCount val="5"/>
                <c:pt idx="0">
                  <c:v>0.58006908688001046</c:v>
                </c:pt>
                <c:pt idx="1">
                  <c:v>0.96061989173123874</c:v>
                </c:pt>
                <c:pt idx="2">
                  <c:v>0.66327849082608326</c:v>
                </c:pt>
                <c:pt idx="3">
                  <c:v>0.49060886757221833</c:v>
                </c:pt>
                <c:pt idx="4">
                  <c:v>1.0013192326823677</c:v>
                </c:pt>
              </c:numCache>
            </c:numRef>
          </c:val>
          <c:extLst>
            <c:ext xmlns:c16="http://schemas.microsoft.com/office/drawing/2014/chart" uri="{C3380CC4-5D6E-409C-BE32-E72D297353CC}">
              <c16:uniqueId val="{0000000E-E56D-4574-A8AE-0B88EA5464C2}"/>
            </c:ext>
          </c:extLst>
        </c:ser>
        <c:ser>
          <c:idx val="15"/>
          <c:order val="15"/>
          <c:tx>
            <c:strRef>
              <c:f>'[1]Class level'!$N$46</c:f>
              <c:strCache>
                <c:ptCount val="1"/>
                <c:pt idx="0">
                  <c:v>Parcubacteria</c:v>
                </c:pt>
              </c:strCache>
            </c:strRef>
          </c:tx>
          <c:spPr>
            <a:solidFill>
              <a:schemeClr val="accent4">
                <a:lumMod val="80000"/>
                <a:lumOff val="2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level'!$O$46:$S$46</c:f>
              <c:numCache>
                <c:formatCode>General</c:formatCode>
                <c:ptCount val="5"/>
                <c:pt idx="0">
                  <c:v>0.90269178126833083</c:v>
                </c:pt>
                <c:pt idx="1">
                  <c:v>6.8994798853624889E-2</c:v>
                </c:pt>
                <c:pt idx="2">
                  <c:v>1.6603497286587992</c:v>
                </c:pt>
                <c:pt idx="3">
                  <c:v>0.38809358181085929</c:v>
                </c:pt>
                <c:pt idx="4">
                  <c:v>9.0832414195808731E-2</c:v>
                </c:pt>
              </c:numCache>
            </c:numRef>
          </c:val>
          <c:extLst>
            <c:ext xmlns:c16="http://schemas.microsoft.com/office/drawing/2014/chart" uri="{C3380CC4-5D6E-409C-BE32-E72D297353CC}">
              <c16:uniqueId val="{0000000F-E56D-4574-A8AE-0B88EA5464C2}"/>
            </c:ext>
          </c:extLst>
        </c:ser>
        <c:ser>
          <c:idx val="16"/>
          <c:order val="16"/>
          <c:tx>
            <c:strRef>
              <c:f>'[1]Class level'!$N$47</c:f>
              <c:strCache>
                <c:ptCount val="1"/>
                <c:pt idx="0">
                  <c:v>Alphaproteobacteria</c:v>
                </c:pt>
              </c:strCache>
            </c:strRef>
          </c:tx>
          <c:spPr>
            <a:solidFill>
              <a:schemeClr val="accent5">
                <a:lumMod val="80000"/>
                <a:lumOff val="2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level'!$O$47:$S$47</c:f>
              <c:numCache>
                <c:formatCode>General</c:formatCode>
                <c:ptCount val="5"/>
                <c:pt idx="0">
                  <c:v>19.341067587825066</c:v>
                </c:pt>
                <c:pt idx="1">
                  <c:v>17.561829954357286</c:v>
                </c:pt>
                <c:pt idx="2">
                  <c:v>13.872857265914377</c:v>
                </c:pt>
                <c:pt idx="3">
                  <c:v>26.042543843590966</c:v>
                </c:pt>
                <c:pt idx="4">
                  <c:v>22.548065485845282</c:v>
                </c:pt>
              </c:numCache>
            </c:numRef>
          </c:val>
          <c:extLst>
            <c:ext xmlns:c16="http://schemas.microsoft.com/office/drawing/2014/chart" uri="{C3380CC4-5D6E-409C-BE32-E72D297353CC}">
              <c16:uniqueId val="{00000010-E56D-4574-A8AE-0B88EA5464C2}"/>
            </c:ext>
          </c:extLst>
        </c:ser>
        <c:ser>
          <c:idx val="17"/>
          <c:order val="17"/>
          <c:tx>
            <c:strRef>
              <c:f>'[1]Class level'!$N$48</c:f>
              <c:strCache>
                <c:ptCount val="1"/>
                <c:pt idx="0">
                  <c:v>Betaproteobacteria</c:v>
                </c:pt>
              </c:strCache>
            </c:strRef>
          </c:tx>
          <c:spPr>
            <a:solidFill>
              <a:schemeClr val="accent6">
                <a:lumMod val="80000"/>
                <a:lumOff val="2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level'!$O$48:$S$48</c:f>
              <c:numCache>
                <c:formatCode>General</c:formatCode>
                <c:ptCount val="5"/>
                <c:pt idx="0">
                  <c:v>2.6722283777618459</c:v>
                </c:pt>
                <c:pt idx="1">
                  <c:v>8.6561936100201677</c:v>
                </c:pt>
                <c:pt idx="2">
                  <c:v>5.6787837022999392</c:v>
                </c:pt>
                <c:pt idx="3">
                  <c:v>2.0082012228609085</c:v>
                </c:pt>
                <c:pt idx="4">
                  <c:v>11.697917342503082</c:v>
                </c:pt>
              </c:numCache>
            </c:numRef>
          </c:val>
          <c:extLst>
            <c:ext xmlns:c16="http://schemas.microsoft.com/office/drawing/2014/chart" uri="{C3380CC4-5D6E-409C-BE32-E72D297353CC}">
              <c16:uniqueId val="{00000011-E56D-4574-A8AE-0B88EA5464C2}"/>
            </c:ext>
          </c:extLst>
        </c:ser>
        <c:ser>
          <c:idx val="18"/>
          <c:order val="18"/>
          <c:tx>
            <c:strRef>
              <c:f>'[1]Class level'!$N$49</c:f>
              <c:strCache>
                <c:ptCount val="1"/>
                <c:pt idx="0">
                  <c:v>Gammaproteobacteria</c:v>
                </c:pt>
              </c:strCache>
            </c:strRef>
          </c:tx>
          <c:spPr>
            <a:solidFill>
              <a:srgbClr val="0432FF"/>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level'!$O$49:$S$49</c:f>
              <c:numCache>
                <c:formatCode>General</c:formatCode>
                <c:ptCount val="5"/>
                <c:pt idx="0">
                  <c:v>2.994851072150166</c:v>
                </c:pt>
                <c:pt idx="1">
                  <c:v>9.8662562360683577</c:v>
                </c:pt>
                <c:pt idx="2">
                  <c:v>3.3766904987509694</c:v>
                </c:pt>
                <c:pt idx="3">
                  <c:v>4.1701753743638559</c:v>
                </c:pt>
                <c:pt idx="4">
                  <c:v>6.9205648911092359</c:v>
                </c:pt>
              </c:numCache>
            </c:numRef>
          </c:val>
          <c:extLst>
            <c:ext xmlns:c16="http://schemas.microsoft.com/office/drawing/2014/chart" uri="{C3380CC4-5D6E-409C-BE32-E72D297353CC}">
              <c16:uniqueId val="{00000012-E56D-4574-A8AE-0B88EA5464C2}"/>
            </c:ext>
          </c:extLst>
        </c:ser>
        <c:ser>
          <c:idx val="19"/>
          <c:order val="19"/>
          <c:tx>
            <c:strRef>
              <c:f>'[1]Class level'!$N$50</c:f>
              <c:strCache>
                <c:ptCount val="1"/>
                <c:pt idx="0">
                  <c:v>Verrucomicrobiae</c:v>
                </c:pt>
              </c:strCache>
            </c:strRef>
          </c:tx>
          <c:spPr>
            <a:solidFill>
              <a:srgbClr val="FFC000"/>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level'!$O$50:$S$50</c:f>
              <c:numCache>
                <c:formatCode>General</c:formatCode>
                <c:ptCount val="5"/>
                <c:pt idx="0">
                  <c:v>1.248126181320472</c:v>
                </c:pt>
                <c:pt idx="1">
                  <c:v>21.218554293599407</c:v>
                </c:pt>
                <c:pt idx="2">
                  <c:v>2.0415195107244379</c:v>
                </c:pt>
                <c:pt idx="3">
                  <c:v>1.2869329623256325</c:v>
                </c:pt>
                <c:pt idx="4">
                  <c:v>24.58314409913709</c:v>
                </c:pt>
              </c:numCache>
            </c:numRef>
          </c:val>
          <c:extLst>
            <c:ext xmlns:c16="http://schemas.microsoft.com/office/drawing/2014/chart" uri="{C3380CC4-5D6E-409C-BE32-E72D297353CC}">
              <c16:uniqueId val="{00000013-E56D-4574-A8AE-0B88EA5464C2}"/>
            </c:ext>
          </c:extLst>
        </c:ser>
        <c:ser>
          <c:idx val="20"/>
          <c:order val="20"/>
          <c:tx>
            <c:strRef>
              <c:f>'[1]Class level'!$N$51</c:f>
              <c:strCache>
                <c:ptCount val="1"/>
                <c:pt idx="0">
                  <c:v>Other Prokaryotes </c:v>
                </c:pt>
              </c:strCache>
            </c:strRef>
          </c:tx>
          <c:spPr>
            <a:solidFill>
              <a:schemeClr val="tx1">
                <a:lumMod val="50000"/>
                <a:lumOff val="50000"/>
              </a:schemeClr>
            </a:solidFill>
            <a:ln>
              <a:noFill/>
            </a:ln>
            <a:effectLst/>
          </c:spPr>
          <c:invertIfNegative val="0"/>
          <c:cat>
            <c:strRef>
              <c:f>'[1]Class level'!$O$30:$S$30</c:f>
              <c:strCache>
                <c:ptCount val="5"/>
                <c:pt idx="0">
                  <c:v>LBH2</c:v>
                </c:pt>
                <c:pt idx="1">
                  <c:v>LBH3</c:v>
                </c:pt>
                <c:pt idx="2">
                  <c:v>LBH6</c:v>
                </c:pt>
                <c:pt idx="3">
                  <c:v>LBH7</c:v>
                </c:pt>
                <c:pt idx="4">
                  <c:v>LBH8</c:v>
                </c:pt>
              </c:strCache>
            </c:strRef>
          </c:cat>
          <c:val>
            <c:numRef>
              <c:f>'[1]Class level'!$O$51:$S$51</c:f>
              <c:numCache>
                <c:formatCode>General</c:formatCode>
                <c:ptCount val="5"/>
                <c:pt idx="0">
                  <c:v>3.3435442872971386</c:v>
                </c:pt>
                <c:pt idx="1">
                  <c:v>8.4598237978983128</c:v>
                </c:pt>
                <c:pt idx="2">
                  <c:v>4.6429494357825822</c:v>
                </c:pt>
                <c:pt idx="3">
                  <c:v>2.7807271262768647</c:v>
                </c:pt>
                <c:pt idx="4">
                  <c:v>4.5026925322779476</c:v>
                </c:pt>
              </c:numCache>
            </c:numRef>
          </c:val>
          <c:extLst>
            <c:ext xmlns:c16="http://schemas.microsoft.com/office/drawing/2014/chart" uri="{C3380CC4-5D6E-409C-BE32-E72D297353CC}">
              <c16:uniqueId val="{00000014-E56D-4574-A8AE-0B88EA5464C2}"/>
            </c:ext>
          </c:extLst>
        </c:ser>
        <c:dLbls>
          <c:showLegendKey val="0"/>
          <c:showVal val="0"/>
          <c:showCatName val="0"/>
          <c:showSerName val="0"/>
          <c:showPercent val="0"/>
          <c:showBubbleSize val="0"/>
        </c:dLbls>
        <c:gapWidth val="150"/>
        <c:overlap val="100"/>
        <c:axId val="1098026639"/>
        <c:axId val="1098165327"/>
      </c:barChart>
      <c:catAx>
        <c:axId val="109802663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8165327"/>
        <c:crosses val="autoZero"/>
        <c:auto val="1"/>
        <c:lblAlgn val="ctr"/>
        <c:lblOffset val="100"/>
        <c:noMultiLvlLbl val="0"/>
      </c:catAx>
      <c:valAx>
        <c:axId val="10981653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Relative Abundance</a:t>
                </a:r>
                <a:r>
                  <a:rPr lang="en-US" sz="1400" baseline="0"/>
                  <a:t> (%)</a:t>
                </a:r>
                <a:endParaRPr lang="en-US" sz="1400"/>
              </a:p>
            </c:rich>
          </c:tx>
          <c:layout>
            <c:manualLayout>
              <c:xMode val="edge"/>
              <c:yMode val="edge"/>
              <c:x val="1.1464965843000195E-2"/>
              <c:y val="0.1805990277750050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8026639"/>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_rels/drawing3.xml.rels><?xml version="1.0" encoding="UTF-8" standalone="yes"?>
<Relationships xmlns="http://schemas.openxmlformats.org/package/2006/relationships"><Relationship Id="rId1" Type="http://schemas.openxmlformats.org/officeDocument/2006/relationships/image" Target="../media/image3.tiff"/></Relationships>
</file>

<file path=xl/drawings/_rels/drawing4.xml.rels><?xml version="1.0" encoding="UTF-8" standalone="yes"?>
<Relationships xmlns="http://schemas.openxmlformats.org/package/2006/relationships"><Relationship Id="rId1" Type="http://schemas.openxmlformats.org/officeDocument/2006/relationships/image" Target="../media/image4.tiff"/></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100013</xdr:colOff>
      <xdr:row>0</xdr:row>
      <xdr:rowOff>161926</xdr:rowOff>
    </xdr:from>
    <xdr:to>
      <xdr:col>8</xdr:col>
      <xdr:colOff>366118</xdr:colOff>
      <xdr:row>27</xdr:row>
      <xdr:rowOff>161926</xdr:rowOff>
    </xdr:to>
    <xdr:pic>
      <xdr:nvPicPr>
        <xdr:cNvPr id="4" name="Picture 3">
          <a:extLst>
            <a:ext uri="{FF2B5EF4-FFF2-40B4-BE49-F238E27FC236}">
              <a16:creationId xmlns:a16="http://schemas.microsoft.com/office/drawing/2014/main" id="{6BEF07B2-6ED9-669A-E13B-108A157A5E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3" y="161926"/>
          <a:ext cx="5142905" cy="514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122464</xdr:colOff>
      <xdr:row>0</xdr:row>
      <xdr:rowOff>0</xdr:rowOff>
    </xdr:from>
    <xdr:to>
      <xdr:col>8</xdr:col>
      <xdr:colOff>503465</xdr:colOff>
      <xdr:row>27</xdr:row>
      <xdr:rowOff>112606</xdr:rowOff>
    </xdr:to>
    <xdr:pic>
      <xdr:nvPicPr>
        <xdr:cNvPr id="3" name="Picture 2">
          <a:extLst>
            <a:ext uri="{FF2B5EF4-FFF2-40B4-BE49-F238E27FC236}">
              <a16:creationId xmlns:a16="http://schemas.microsoft.com/office/drawing/2014/main" id="{FF203E8A-FAEF-76DB-8910-C435DF8207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4" y="0"/>
          <a:ext cx="5279572" cy="5256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2</xdr:row>
      <xdr:rowOff>95251</xdr:rowOff>
    </xdr:from>
    <xdr:to>
      <xdr:col>8</xdr:col>
      <xdr:colOff>400051</xdr:colOff>
      <xdr:row>30</xdr:row>
      <xdr:rowOff>38101</xdr:rowOff>
    </xdr:to>
    <xdr:pic>
      <xdr:nvPicPr>
        <xdr:cNvPr id="4" name="Picture 3">
          <a:extLst>
            <a:ext uri="{FF2B5EF4-FFF2-40B4-BE49-F238E27FC236}">
              <a16:creationId xmlns:a16="http://schemas.microsoft.com/office/drawing/2014/main" id="{A7A99676-42A6-6BD4-BA8C-4CCC09303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476251"/>
          <a:ext cx="5276850" cy="5276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66675</xdr:rowOff>
    </xdr:from>
    <xdr:to>
      <xdr:col>8</xdr:col>
      <xdr:colOff>561975</xdr:colOff>
      <xdr:row>29</xdr:row>
      <xdr:rowOff>114300</xdr:rowOff>
    </xdr:to>
    <xdr:pic>
      <xdr:nvPicPr>
        <xdr:cNvPr id="3" name="Picture 2">
          <a:extLst>
            <a:ext uri="{FF2B5EF4-FFF2-40B4-BE49-F238E27FC236}">
              <a16:creationId xmlns:a16="http://schemas.microsoft.com/office/drawing/2014/main" id="{CE5025D6-04A8-1502-95D2-914C92036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57175"/>
          <a:ext cx="5381625" cy="5381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28576</xdr:colOff>
      <xdr:row>0</xdr:row>
      <xdr:rowOff>133351</xdr:rowOff>
    </xdr:from>
    <xdr:to>
      <xdr:col>8</xdr:col>
      <xdr:colOff>257176</xdr:colOff>
      <xdr:row>30</xdr:row>
      <xdr:rowOff>66675</xdr:rowOff>
    </xdr:to>
    <xdr:graphicFrame macro="">
      <xdr:nvGraphicFramePr>
        <xdr:cNvPr id="4" name="Chart 3">
          <a:extLst>
            <a:ext uri="{FF2B5EF4-FFF2-40B4-BE49-F238E27FC236}">
              <a16:creationId xmlns:a16="http://schemas.microsoft.com/office/drawing/2014/main" id="{2D1514A5-F517-4330-9B35-D27055339D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oimspp-my.sharepoint.com/personal/ksmall_usgs_gov/Documents/Project%20work/EHMA/TOXICS/Infastructure/TW/Tribal/Crow/products/SW%20Paper/Little_Big_Horn_2023_v2.xlsx" TargetMode="External"/><Relationship Id="rId1" Type="http://schemas.openxmlformats.org/officeDocument/2006/relationships/externalLinkPath" Target="/personal/ksmall_usgs_gov/Documents/Project%20work/EHMA/TOXICS/Infastructure/TW/Tribal/Crow/products/SW%20Paper/Review/Little_Big_Horn_2023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ILVA_organized"/>
      <sheetName val="1% with counts"/>
      <sheetName val="1%"/>
      <sheetName val="Family level"/>
      <sheetName val="Class level"/>
    </sheetNames>
    <sheetDataSet>
      <sheetData sheetId="0"/>
      <sheetData sheetId="1"/>
      <sheetData sheetId="2"/>
      <sheetData sheetId="3"/>
      <sheetData sheetId="4"/>
      <sheetData sheetId="5">
        <row r="30">
          <cell r="O30" t="str">
            <v>LBH2</v>
          </cell>
          <cell r="P30" t="str">
            <v>LBH3</v>
          </cell>
          <cell r="Q30" t="str">
            <v>LBH6</v>
          </cell>
          <cell r="R30" t="str">
            <v>LBH7</v>
          </cell>
          <cell r="S30" t="str">
            <v>LBH8</v>
          </cell>
        </row>
        <row r="31">
          <cell r="N31" t="str">
            <v>Blastocatellia</v>
          </cell>
          <cell r="O31">
            <v>1.8803363097177868</v>
          </cell>
          <cell r="P31">
            <v>0.38743233202420124</v>
          </cell>
          <cell r="Q31">
            <v>0.59867344301834791</v>
          </cell>
          <cell r="R31">
            <v>0.75788086259290455</v>
          </cell>
          <cell r="S31">
            <v>0.70286987175328186</v>
          </cell>
        </row>
        <row r="32">
          <cell r="N32" t="str">
            <v>Vicinamibacteria</v>
          </cell>
          <cell r="O32">
            <v>1.4306198266310368</v>
          </cell>
          <cell r="P32">
            <v>3.1153805328521389</v>
          </cell>
          <cell r="Q32">
            <v>1.8175553449909554</v>
          </cell>
          <cell r="R32">
            <v>0.90433127082341735</v>
          </cell>
          <cell r="S32">
            <v>1.0726875581219317</v>
          </cell>
        </row>
        <row r="33">
          <cell r="N33" t="str">
            <v>Acidimicrobiia</v>
          </cell>
          <cell r="O33">
            <v>1.4762432379586783</v>
          </cell>
          <cell r="P33">
            <v>4.5483494321197329</v>
          </cell>
          <cell r="Q33">
            <v>1.3179429752778016</v>
          </cell>
          <cell r="R33">
            <v>2.3065939296305791</v>
          </cell>
          <cell r="S33">
            <v>3.5186747118233526</v>
          </cell>
        </row>
        <row r="34">
          <cell r="N34" t="str">
            <v>Actinobacteria</v>
          </cell>
          <cell r="O34">
            <v>6.4850420387147238</v>
          </cell>
          <cell r="P34">
            <v>2.8340940452181296</v>
          </cell>
          <cell r="Q34">
            <v>1.0250667585494013</v>
          </cell>
          <cell r="R34">
            <v>1.3418518654120748</v>
          </cell>
          <cell r="S34">
            <v>3.1748091437963621</v>
          </cell>
        </row>
        <row r="35">
          <cell r="N35" t="str">
            <v>Actinobacteria MB-A2-108</v>
          </cell>
          <cell r="O35">
            <v>0</v>
          </cell>
          <cell r="P35">
            <v>1.3958178537310264</v>
          </cell>
          <cell r="Q35">
            <v>0</v>
          </cell>
          <cell r="R35">
            <v>0.13180536740746165</v>
          </cell>
          <cell r="S35">
            <v>0.51904236683319271</v>
          </cell>
        </row>
        <row r="36">
          <cell r="N36" t="str">
            <v>Thermoleophilia</v>
          </cell>
          <cell r="O36">
            <v>0.32588150948315192</v>
          </cell>
          <cell r="P36">
            <v>1.9318543679014966</v>
          </cell>
          <cell r="Q36">
            <v>0.12921009561547075</v>
          </cell>
          <cell r="R36">
            <v>1.0965474316259656</v>
          </cell>
          <cell r="S36">
            <v>0.51471701377624945</v>
          </cell>
        </row>
        <row r="37">
          <cell r="N37" t="str">
            <v>Bacteroidia</v>
          </cell>
          <cell r="O37">
            <v>2.4701818418822916</v>
          </cell>
          <cell r="P37">
            <v>12.689735696847467</v>
          </cell>
          <cell r="Q37">
            <v>6.0814885003014902</v>
          </cell>
          <cell r="R37">
            <v>1.4974554241569948</v>
          </cell>
          <cell r="S37">
            <v>16.775881831354482</v>
          </cell>
        </row>
        <row r="38">
          <cell r="N38" t="str">
            <v>Anaerolineae</v>
          </cell>
          <cell r="O38">
            <v>0.58006908688001046</v>
          </cell>
          <cell r="P38">
            <v>1.2365990871457382</v>
          </cell>
          <cell r="Q38">
            <v>2.0242914979757085</v>
          </cell>
          <cell r="R38">
            <v>4.6241716398784458</v>
          </cell>
          <cell r="S38">
            <v>0.41090854040961089</v>
          </cell>
        </row>
        <row r="39">
          <cell r="N39" t="str">
            <v>Chloroflexia</v>
          </cell>
          <cell r="O39">
            <v>4.816528710160985</v>
          </cell>
          <cell r="P39">
            <v>0.56257297526801819</v>
          </cell>
          <cell r="Q39">
            <v>4.8216900680506507</v>
          </cell>
          <cell r="R39">
            <v>5.0177571119979492</v>
          </cell>
          <cell r="S39">
            <v>7.3531001968035636E-2</v>
          </cell>
        </row>
        <row r="40">
          <cell r="N40" t="str">
            <v>Chloroflexi KD4-96</v>
          </cell>
          <cell r="O40">
            <v>7.4952747181124935E-2</v>
          </cell>
          <cell r="P40">
            <v>1.7514064324381702</v>
          </cell>
          <cell r="Q40">
            <v>0.25195968645016797</v>
          </cell>
          <cell r="R40">
            <v>0.186724270493904</v>
          </cell>
          <cell r="S40">
            <v>0.91264949501503068</v>
          </cell>
        </row>
        <row r="41">
          <cell r="N41" t="str">
            <v>Chloroflexi Ktedonobacteria</v>
          </cell>
          <cell r="O41">
            <v>6.5176301896630387E-2</v>
          </cell>
          <cell r="P41">
            <v>0</v>
          </cell>
          <cell r="Q41">
            <v>2.1965716254630028</v>
          </cell>
          <cell r="R41">
            <v>0.47230256654340425</v>
          </cell>
          <cell r="S41">
            <v>4.3253530569432727E-3</v>
          </cell>
        </row>
        <row r="42">
          <cell r="N42" t="str">
            <v>Cyanobacteriia</v>
          </cell>
          <cell r="O42">
            <v>49.188555041386948</v>
          </cell>
          <cell r="P42">
            <v>1.0402292750238828</v>
          </cell>
          <cell r="Q42">
            <v>47.519166164182963</v>
          </cell>
          <cell r="R42">
            <v>43.005162376890127</v>
          </cell>
          <cell r="S42">
            <v>0.54715716170332407</v>
          </cell>
        </row>
        <row r="43">
          <cell r="N43" t="str">
            <v>Desulfuromonadia</v>
          </cell>
          <cell r="O43">
            <v>0</v>
          </cell>
          <cell r="P43">
            <v>1.2047553338286805</v>
          </cell>
          <cell r="Q43">
            <v>0.14643810836420018</v>
          </cell>
          <cell r="R43">
            <v>0</v>
          </cell>
          <cell r="S43">
            <v>0.1124591794805251</v>
          </cell>
        </row>
        <row r="44">
          <cell r="N44" t="str">
            <v>Bacilli</v>
          </cell>
          <cell r="O44">
            <v>0.12383497360359773</v>
          </cell>
          <cell r="P44">
            <v>0.50950005307292212</v>
          </cell>
          <cell r="Q44">
            <v>0.13351709880265311</v>
          </cell>
          <cell r="R44">
            <v>1.4901329037454691</v>
          </cell>
          <cell r="S44">
            <v>0.31575077315685895</v>
          </cell>
        </row>
        <row r="45">
          <cell r="N45" t="str">
            <v>Gemmatimonadetes</v>
          </cell>
          <cell r="O45">
            <v>0.58006908688001046</v>
          </cell>
          <cell r="P45">
            <v>0.96061989173123874</v>
          </cell>
          <cell r="Q45">
            <v>0.66327849082608326</v>
          </cell>
          <cell r="R45">
            <v>0.49060886757221833</v>
          </cell>
          <cell r="S45">
            <v>1.0013192326823677</v>
          </cell>
        </row>
        <row r="46">
          <cell r="N46" t="str">
            <v>Parcubacteria</v>
          </cell>
          <cell r="O46">
            <v>0.90269178126833083</v>
          </cell>
          <cell r="P46">
            <v>6.8994798853624889E-2</v>
          </cell>
          <cell r="Q46">
            <v>1.6603497286587992</v>
          </cell>
          <cell r="R46">
            <v>0.38809358181085929</v>
          </cell>
          <cell r="S46">
            <v>9.0832414195808731E-2</v>
          </cell>
        </row>
        <row r="47">
          <cell r="N47" t="str">
            <v>Alphaproteobacteria</v>
          </cell>
          <cell r="O47">
            <v>19.341067587825066</v>
          </cell>
          <cell r="P47">
            <v>17.561829954357286</v>
          </cell>
          <cell r="Q47">
            <v>13.872857265914377</v>
          </cell>
          <cell r="R47">
            <v>26.042543843590966</v>
          </cell>
          <cell r="S47">
            <v>22.548065485845282</v>
          </cell>
        </row>
        <row r="48">
          <cell r="N48" t="str">
            <v>Betaproteobacteria</v>
          </cell>
          <cell r="O48">
            <v>2.6722283777618459</v>
          </cell>
          <cell r="P48">
            <v>8.6561936100201677</v>
          </cell>
          <cell r="Q48">
            <v>5.6787837022999392</v>
          </cell>
          <cell r="R48">
            <v>2.0082012228609085</v>
          </cell>
          <cell r="S48">
            <v>11.697917342503082</v>
          </cell>
        </row>
        <row r="49">
          <cell r="N49" t="str">
            <v>Gammaproteobacteria</v>
          </cell>
          <cell r="O49">
            <v>2.994851072150166</v>
          </cell>
          <cell r="P49">
            <v>9.8662562360683577</v>
          </cell>
          <cell r="Q49">
            <v>3.3766904987509694</v>
          </cell>
          <cell r="R49">
            <v>4.1701753743638559</v>
          </cell>
          <cell r="S49">
            <v>6.9205648911092359</v>
          </cell>
        </row>
        <row r="50">
          <cell r="N50" t="str">
            <v>Verrucomicrobiae</v>
          </cell>
          <cell r="O50">
            <v>1.248126181320472</v>
          </cell>
          <cell r="P50">
            <v>21.218554293599407</v>
          </cell>
          <cell r="Q50">
            <v>2.0415195107244379</v>
          </cell>
          <cell r="R50">
            <v>1.2869329623256325</v>
          </cell>
          <cell r="S50">
            <v>24.58314409913709</v>
          </cell>
        </row>
        <row r="51">
          <cell r="N51" t="str">
            <v xml:space="preserve">Other Prokaryotes </v>
          </cell>
          <cell r="O51">
            <v>3.3435442872971386</v>
          </cell>
          <cell r="P51">
            <v>8.4598237978983128</v>
          </cell>
          <cell r="Q51">
            <v>4.6429494357825822</v>
          </cell>
          <cell r="R51">
            <v>2.7807271262768647</v>
          </cell>
          <cell r="S51">
            <v>4.5026925322779476</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pa.gov/pesticide-science-and-assessing-pesticide-risks/aquatic-life-benchmarks-and-ecological-risk"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pa.gov/wqc/national-recommended-water-quality-criteria-aquatic-life-criteria-tabl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oi.org/10.5066/P1DAMSMX"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doi.org/10.5066/P1DAMSMX"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deq.mt.gov/files/Water/WQPB/Standards/PDF/DEQ7/DEQ-7.pdf" TargetMode="External"/><Relationship Id="rId13" Type="http://schemas.openxmlformats.org/officeDocument/2006/relationships/hyperlink" Target="https://www.epa.gov/wqc/national-recommended-water-quality-criteria-aquatic-life-criteria-table" TargetMode="External"/><Relationship Id="rId18" Type="http://schemas.openxmlformats.org/officeDocument/2006/relationships/hyperlink" Target="https://www.epa.gov/wqc/national-recommended-water-quality-criteria-aquatic-life-criteria-table" TargetMode="External"/><Relationship Id="rId3" Type="http://schemas.openxmlformats.org/officeDocument/2006/relationships/hyperlink" Target="https://www.epa.gov/pesticide-science-and-assessing-pesticide-risks/aquatic-life-benchmarks-and-ecological-risk" TargetMode="External"/><Relationship Id="rId21" Type="http://schemas.openxmlformats.org/officeDocument/2006/relationships/hyperlink" Target="https://www.epa.gov/pesticide-science-and-assessing-pesticide-risks/aquatic-life-benchmarks-and-ecological-risk" TargetMode="External"/><Relationship Id="rId7" Type="http://schemas.openxmlformats.org/officeDocument/2006/relationships/hyperlink" Target="https://deq.mt.gov/files/Water/WQPB/Standards/PDF/DEQ7/DEQ-7.pdf" TargetMode="External"/><Relationship Id="rId12" Type="http://schemas.openxmlformats.org/officeDocument/2006/relationships/hyperlink" Target="https://deq.mt.gov/files/Water/WQPB/Standards/PDF/DEQ7/DEQ-7.pdf" TargetMode="External"/><Relationship Id="rId17" Type="http://schemas.openxmlformats.org/officeDocument/2006/relationships/hyperlink" Target="https://www.epa.gov/wqc/national-recommended-water-quality-criteria-aquatic-life-criteria-table" TargetMode="External"/><Relationship Id="rId2" Type="http://schemas.openxmlformats.org/officeDocument/2006/relationships/hyperlink" Target="https://www.epa.gov/pesticide-science-and-assessing-pesticide-risks/aquatic-life-benchmarks-and-ecological-risk" TargetMode="External"/><Relationship Id="rId16" Type="http://schemas.openxmlformats.org/officeDocument/2006/relationships/hyperlink" Target="https://www.epa.gov/wqc/national-recommended-water-quality-criteria-aquatic-life-criteria-table" TargetMode="External"/><Relationship Id="rId20" Type="http://schemas.openxmlformats.org/officeDocument/2006/relationships/hyperlink" Target="https://www.epa.gov/wqc/national-recommended-water-quality-criteria-aquatic-life-criteria-table" TargetMode="External"/><Relationship Id="rId1" Type="http://schemas.openxmlformats.org/officeDocument/2006/relationships/hyperlink" Target="https://www.epa.gov/pesticide-science-and-assessing-pesticide-risks/aquatic-life-benchmarks-and-ecological-risk" TargetMode="External"/><Relationship Id="rId6" Type="http://schemas.openxmlformats.org/officeDocument/2006/relationships/hyperlink" Target="https://deq.mt.gov/files/Water/WQPB/Standards/PDF/DEQ7/DEQ-7.pdf" TargetMode="External"/><Relationship Id="rId11" Type="http://schemas.openxmlformats.org/officeDocument/2006/relationships/hyperlink" Target="https://deq.mt.gov/files/Water/WQPB/Standards/PDF/DEQ7/DEQ-7.pdf" TargetMode="External"/><Relationship Id="rId5" Type="http://schemas.openxmlformats.org/officeDocument/2006/relationships/hyperlink" Target="https://deq.mt.gov/files/Water/WQPB/Standards/PDF/DEQ7/DEQ-7.pdf" TargetMode="External"/><Relationship Id="rId15" Type="http://schemas.openxmlformats.org/officeDocument/2006/relationships/hyperlink" Target="https://www.epa.gov/wqc/national-recommended-water-quality-criteria-aquatic-life-criteria-table" TargetMode="External"/><Relationship Id="rId10" Type="http://schemas.openxmlformats.org/officeDocument/2006/relationships/hyperlink" Target="https://deq.mt.gov/files/Water/WQPB/Standards/PDF/DEQ7/DEQ-7.pdf" TargetMode="External"/><Relationship Id="rId19" Type="http://schemas.openxmlformats.org/officeDocument/2006/relationships/hyperlink" Target="https://www.epa.gov/wqc/national-recommended-water-quality-criteria-aquatic-life-criteria-table" TargetMode="External"/><Relationship Id="rId4" Type="http://schemas.openxmlformats.org/officeDocument/2006/relationships/hyperlink" Target="https://www.epa.gov/pesticide-science-and-assessing-pesticide-risks/aquatic-life-benchmarks-and-ecological-risk" TargetMode="External"/><Relationship Id="rId9" Type="http://schemas.openxmlformats.org/officeDocument/2006/relationships/hyperlink" Target="https://deq.mt.gov/files/Water/WQPB/Standards/PDF/DEQ7/DEQ-7.pdf" TargetMode="External"/><Relationship Id="rId14" Type="http://schemas.openxmlformats.org/officeDocument/2006/relationships/hyperlink" Target="https://www.epa.gov/wqc/national-recommended-water-quality-criteria-aquatic-life-criteria-table" TargetMode="External"/><Relationship Id="rId22"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hyperlink" Target="https://www.health.state.mn.us/communities/environment/risk/guidance/gw/table.html" TargetMode="External"/><Relationship Id="rId18" Type="http://schemas.openxmlformats.org/officeDocument/2006/relationships/hyperlink" Target="https://www.health.state.mn.us/communities/environment/risk/guidance/gw/table.html" TargetMode="External"/><Relationship Id="rId26" Type="http://schemas.openxmlformats.org/officeDocument/2006/relationships/hyperlink" Target="https://www.health.state.mn.us/communities/environment/risk/guidance/gw/table.html" TargetMode="External"/><Relationship Id="rId39" Type="http://schemas.openxmlformats.org/officeDocument/2006/relationships/hyperlink" Target="https://www.epa.gov/ground-water-and-drinking-water/national-primary-drinking-water-regulations" TargetMode="External"/><Relationship Id="rId21" Type="http://schemas.openxmlformats.org/officeDocument/2006/relationships/hyperlink" Target="https://apps.who.int/iris/bitstream/handle/10665/254637/9789241549950-eng.pdf;jsessionid=4A5CF097C24BF0987FE379E9B140CFCA?sequence=1" TargetMode="External"/><Relationship Id="rId34" Type="http://schemas.openxmlformats.org/officeDocument/2006/relationships/hyperlink" Target="https://www.health.state.mn.us/communities/environment/risk/guidance/gw/table.html" TargetMode="External"/><Relationship Id="rId42" Type="http://schemas.openxmlformats.org/officeDocument/2006/relationships/hyperlink" Target="https://www.health.state.mn.us/communities/environment/risk/guidance/gw/table.html" TargetMode="External"/><Relationship Id="rId47" Type="http://schemas.openxmlformats.org/officeDocument/2006/relationships/hyperlink" Target="https://www.epa.gov/system/files/documents/2022-01/dwtable2018.pdf" TargetMode="External"/><Relationship Id="rId50" Type="http://schemas.openxmlformats.org/officeDocument/2006/relationships/hyperlink" Target="https://deq.mt.gov/files/Water/SurfaceWater/UseAssessment/Documents/EcoliAssessmentMethod_WQDWQPBWQA-01v1_Final.pdf" TargetMode="External"/><Relationship Id="rId7" Type="http://schemas.openxmlformats.org/officeDocument/2006/relationships/hyperlink" Target="https://www.epa.gov/ground-water-and-drinking-water/national-primary-drinking-water-regulations" TargetMode="External"/><Relationship Id="rId2" Type="http://schemas.openxmlformats.org/officeDocument/2006/relationships/hyperlink" Target="https://www.health.state.mn.us/communities/environment/risk/guidance/gw/table.html" TargetMode="External"/><Relationship Id="rId16" Type="http://schemas.openxmlformats.org/officeDocument/2006/relationships/hyperlink" Target="https://www.health.state.mn.us/communities/environment/risk/guidance/gw/table.html" TargetMode="External"/><Relationship Id="rId29" Type="http://schemas.openxmlformats.org/officeDocument/2006/relationships/hyperlink" Target="https://www.epa.gov/ground-water-and-drinking-water/national-primary-drinking-water-regulations" TargetMode="External"/><Relationship Id="rId11" Type="http://schemas.openxmlformats.org/officeDocument/2006/relationships/hyperlink" Target="https://www.epa.gov/ground-water-and-drinking-water/national-primary-drinking-water-regulations" TargetMode="External"/><Relationship Id="rId24" Type="http://schemas.openxmlformats.org/officeDocument/2006/relationships/hyperlink" Target="https://www.health.state.mn.us/communities/environment/risk/guidance/gw/table.html" TargetMode="External"/><Relationship Id="rId32" Type="http://schemas.openxmlformats.org/officeDocument/2006/relationships/hyperlink" Target="https://www.health.state.mn.us/communities/environment/risk/guidance/gw/table.html" TargetMode="External"/><Relationship Id="rId37" Type="http://schemas.openxmlformats.org/officeDocument/2006/relationships/hyperlink" Target="https://www.epa.gov/ground-water-and-drinking-water/national-primary-drinking-water-regulations" TargetMode="External"/><Relationship Id="rId40" Type="http://schemas.openxmlformats.org/officeDocument/2006/relationships/hyperlink" Target="https://www.epa.gov/system/files/documents/2022-01/dwtable2018.pdf" TargetMode="External"/><Relationship Id="rId45" Type="http://schemas.openxmlformats.org/officeDocument/2006/relationships/hyperlink" Target="https://www.health.state.mn.us/communities/environment/risk/guidance/gw/table.html" TargetMode="External"/><Relationship Id="rId5" Type="http://schemas.openxmlformats.org/officeDocument/2006/relationships/hyperlink" Target="https://www.epa.gov/ground-water-and-drinking-water/national-primary-drinking-water-regulations" TargetMode="External"/><Relationship Id="rId15" Type="http://schemas.openxmlformats.org/officeDocument/2006/relationships/hyperlink" Target="https://www.health.state.mn.us/communities/environment/risk/guidance/gw/table.html" TargetMode="External"/><Relationship Id="rId23" Type="http://schemas.openxmlformats.org/officeDocument/2006/relationships/hyperlink" Target="https://www.epa.gov/risk/regional-screening-levels-rsls" TargetMode="External"/><Relationship Id="rId28" Type="http://schemas.openxmlformats.org/officeDocument/2006/relationships/hyperlink" Target="https://www.epa.gov/ground-water-and-drinking-water/national-primary-drinking-water-regulations" TargetMode="External"/><Relationship Id="rId36" Type="http://schemas.openxmlformats.org/officeDocument/2006/relationships/hyperlink" Target="https://www.health.state.mn.us/communities/environment/risk/guidance/gw/table.html" TargetMode="External"/><Relationship Id="rId49" Type="http://schemas.openxmlformats.org/officeDocument/2006/relationships/hyperlink" Target="https://www.epa.gov/sites/default/files/2019-05/documents/hh-rec-criteria-habs-factsheet-2019.pdf" TargetMode="External"/><Relationship Id="rId10" Type="http://schemas.openxmlformats.org/officeDocument/2006/relationships/hyperlink" Target="https://apps.who.int/iris/bitstream/handle/10665/254637/9789241549950-eng.pdf;jsessionid=4A5CF097C24BF0987FE379E9B140CFCA?sequence=1" TargetMode="External"/><Relationship Id="rId19" Type="http://schemas.openxmlformats.org/officeDocument/2006/relationships/hyperlink" Target="https://www.epa.gov/ground-water-and-drinking-water/national-primary-drinking-water-regulations" TargetMode="External"/><Relationship Id="rId31" Type="http://schemas.openxmlformats.org/officeDocument/2006/relationships/hyperlink" Target="https://www.epa.gov/ground-water-and-drinking-water/national-primary-drinking-water-regulations" TargetMode="External"/><Relationship Id="rId44" Type="http://schemas.openxmlformats.org/officeDocument/2006/relationships/hyperlink" Target="https://www.epa.gov/ground-water-and-drinking-water/national-primary-drinking-water-regulations" TargetMode="External"/><Relationship Id="rId4" Type="http://schemas.openxmlformats.org/officeDocument/2006/relationships/hyperlink" Target="https://www.epa.gov/ground-water-and-drinking-water/national-primary-drinking-water-regulations" TargetMode="External"/><Relationship Id="rId9" Type="http://schemas.openxmlformats.org/officeDocument/2006/relationships/hyperlink" Target="https://www.epa.gov/system/files/documents/2022-01/dwtable2018.pdf" TargetMode="External"/><Relationship Id="rId14" Type="http://schemas.openxmlformats.org/officeDocument/2006/relationships/hyperlink" Target="https://www.health.state.mn.us/communities/environment/risk/guidance/gw/table.html" TargetMode="External"/><Relationship Id="rId22" Type="http://schemas.openxmlformats.org/officeDocument/2006/relationships/hyperlink" Target="https://www.epa.gov/ground-water-and-drinking-water/national-primary-drinking-water-regulations" TargetMode="External"/><Relationship Id="rId27" Type="http://schemas.openxmlformats.org/officeDocument/2006/relationships/hyperlink" Target="https://www.epa.gov/ground-water-and-drinking-water/national-primary-drinking-water-regulations" TargetMode="External"/><Relationship Id="rId30" Type="http://schemas.openxmlformats.org/officeDocument/2006/relationships/hyperlink" Target="https://apps.who.int/iris/bitstream/handle/10665/254637/9789241549950-eng.pdf;jsessionid=4A5CF097C24BF0987FE379E9B140CFCA?sequence=1" TargetMode="External"/><Relationship Id="rId35" Type="http://schemas.openxmlformats.org/officeDocument/2006/relationships/hyperlink" Target="https://www.health.state.mn.us/communities/environment/risk/guidance/gw/table.html" TargetMode="External"/><Relationship Id="rId43" Type="http://schemas.openxmlformats.org/officeDocument/2006/relationships/hyperlink" Target="https://www.health.state.mn.us/communities/environment/risk/guidance/gw/table.html" TargetMode="External"/><Relationship Id="rId48" Type="http://schemas.openxmlformats.org/officeDocument/2006/relationships/hyperlink" Target="https://www.epa.gov/sites/default/files/2019-05/documents/hh-rec-criteria-habs-factsheet-2019.pdf" TargetMode="External"/><Relationship Id="rId8" Type="http://schemas.openxmlformats.org/officeDocument/2006/relationships/hyperlink" Target="https://www.epa.gov/ground-water-and-drinking-water/national-primary-drinking-water-regulations" TargetMode="External"/><Relationship Id="rId51" Type="http://schemas.openxmlformats.org/officeDocument/2006/relationships/printerSettings" Target="../printerSettings/printerSettings16.bin"/><Relationship Id="rId3" Type="http://schemas.openxmlformats.org/officeDocument/2006/relationships/hyperlink" Target="https://www.health.state.mn.us/communities/environment/risk/guidance/gw/table.html" TargetMode="External"/><Relationship Id="rId12" Type="http://schemas.openxmlformats.org/officeDocument/2006/relationships/hyperlink" Target="https://www.health.state.mn.us/communities/environment/risk/guidance/gw/table.html" TargetMode="External"/><Relationship Id="rId17" Type="http://schemas.openxmlformats.org/officeDocument/2006/relationships/hyperlink" Target="https://www.health.state.mn.us/communities/environment/risk/guidance/gw/table.html" TargetMode="External"/><Relationship Id="rId25" Type="http://schemas.openxmlformats.org/officeDocument/2006/relationships/hyperlink" Target="https://www.health.state.mn.us/communities/environment/risk/guidance/gw/table.html" TargetMode="External"/><Relationship Id="rId33" Type="http://schemas.openxmlformats.org/officeDocument/2006/relationships/hyperlink" Target="https://www.health.state.mn.us/communities/environment/risk/guidance/gw/table.html" TargetMode="External"/><Relationship Id="rId38" Type="http://schemas.openxmlformats.org/officeDocument/2006/relationships/hyperlink" Target="https://www.epa.gov/ground-water-and-drinking-water/national-primary-drinking-water-regulations" TargetMode="External"/><Relationship Id="rId46" Type="http://schemas.openxmlformats.org/officeDocument/2006/relationships/hyperlink" Target="https://www.health.state.mn.us/communities/environment/risk/guidance/gw/table.html" TargetMode="External"/><Relationship Id="rId20" Type="http://schemas.openxmlformats.org/officeDocument/2006/relationships/hyperlink" Target="https://apps.who.int/iris/bitstream/handle/10665/254637/9789241549950-eng.pdf;jsessionid=4A5CF097C24BF0987FE379E9B140CFCA?sequence=1" TargetMode="External"/><Relationship Id="rId41" Type="http://schemas.openxmlformats.org/officeDocument/2006/relationships/hyperlink" Target="https://odh.ohio.gov/wps/portal/gov/odh/know-our-programs/harmful-algal-blooms/Ohio-Recreational-and-Drinking-Water-HAB-Advisories" TargetMode="External"/><Relationship Id="rId1" Type="http://schemas.openxmlformats.org/officeDocument/2006/relationships/hyperlink" Target="https://www.health.state.mn.us/communities/environment/risk/guidance/gw/table.html" TargetMode="External"/><Relationship Id="rId6" Type="http://schemas.openxmlformats.org/officeDocument/2006/relationships/hyperlink" Target="https://www.epa.gov/ground-water-and-drinking-water/national-primary-drinking-water-regulations"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epa.gov/wqc/national-recommended-water-quality-criteria-aquatic-life-criteria-table" TargetMode="External"/><Relationship Id="rId1" Type="http://schemas.openxmlformats.org/officeDocument/2006/relationships/hyperlink" Target="https://deq.mt.gov/files/Water/WQPB/Standards/PDF/DEQ7/DEQ-7.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pa.gov/pesticide-science-and-assessing-pesticide-risks/aquatic-life-benchmarks-and-ecological-risk"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85C9-975B-4DEC-9EAA-D871B1BBA29A}">
  <sheetPr>
    <pageSetUpPr fitToPage="1"/>
  </sheetPr>
  <dimension ref="A1:O14"/>
  <sheetViews>
    <sheetView showGridLines="0" topLeftCell="A5" zoomScaleNormal="100" workbookViewId="0">
      <selection activeCell="A11" sqref="A11"/>
    </sheetView>
  </sheetViews>
  <sheetFormatPr defaultRowHeight="15.75"/>
  <cols>
    <col min="1" max="16384" width="9.140625" style="50"/>
  </cols>
  <sheetData>
    <row r="1" spans="1:15" ht="18.75">
      <c r="A1" s="149" t="s">
        <v>0</v>
      </c>
    </row>
    <row r="3" spans="1:15" s="52" customFormat="1" ht="31.5" customHeight="1">
      <c r="A3" s="172" t="s">
        <v>1</v>
      </c>
      <c r="B3" s="173"/>
      <c r="C3" s="173"/>
      <c r="D3" s="173"/>
      <c r="E3" s="173"/>
      <c r="F3" s="173"/>
      <c r="G3" s="173"/>
      <c r="H3" s="173"/>
      <c r="I3" s="173"/>
    </row>
    <row r="4" spans="1:15" ht="138.75" customHeight="1">
      <c r="A4" s="174" t="s">
        <v>2</v>
      </c>
      <c r="B4" s="169"/>
      <c r="C4" s="169"/>
      <c r="D4" s="169"/>
      <c r="E4" s="169"/>
      <c r="F4" s="169"/>
      <c r="G4" s="169"/>
      <c r="H4" s="169"/>
      <c r="I4" s="169"/>
    </row>
    <row r="5" spans="1:15" ht="210.75" customHeight="1">
      <c r="A5" s="175" t="s">
        <v>3</v>
      </c>
      <c r="B5" s="169"/>
      <c r="C5" s="169"/>
      <c r="D5" s="169"/>
      <c r="E5" s="169"/>
      <c r="F5" s="169"/>
      <c r="G5" s="169"/>
      <c r="H5" s="169"/>
      <c r="I5" s="169"/>
    </row>
    <row r="6" spans="1:15" ht="36.75" customHeight="1">
      <c r="A6" s="168" t="s">
        <v>4</v>
      </c>
      <c r="B6" s="169"/>
      <c r="C6" s="169"/>
      <c r="D6" s="169"/>
      <c r="E6" s="169"/>
      <c r="F6" s="169"/>
      <c r="G6" s="169"/>
      <c r="H6" s="169"/>
      <c r="I6" s="169"/>
      <c r="N6" s="70"/>
    </row>
    <row r="7" spans="1:15" ht="30.75" customHeight="1">
      <c r="A7" s="168" t="s">
        <v>5</v>
      </c>
      <c r="B7" s="169"/>
      <c r="C7" s="169"/>
      <c r="D7" s="169"/>
      <c r="E7" s="169"/>
      <c r="F7" s="169"/>
      <c r="G7" s="169"/>
      <c r="H7" s="169"/>
      <c r="I7" s="169"/>
    </row>
    <row r="8" spans="1:15" ht="48.75" customHeight="1">
      <c r="A8" s="170" t="s">
        <v>6</v>
      </c>
      <c r="B8" s="169"/>
      <c r="C8" s="169"/>
      <c r="D8" s="169"/>
      <c r="E8" s="169"/>
      <c r="F8" s="169"/>
      <c r="G8" s="169"/>
      <c r="H8" s="169"/>
      <c r="I8" s="169"/>
    </row>
    <row r="9" spans="1:15">
      <c r="A9" s="25"/>
    </row>
    <row r="10" spans="1:15" ht="18.75">
      <c r="A10" s="51" t="s">
        <v>1819</v>
      </c>
    </row>
    <row r="11" spans="1:15">
      <c r="A11" s="49"/>
    </row>
    <row r="12" spans="1:15" ht="120.75" customHeight="1">
      <c r="A12" s="168" t="s">
        <v>7</v>
      </c>
      <c r="B12" s="169"/>
      <c r="C12" s="169"/>
      <c r="D12" s="169"/>
      <c r="E12" s="169"/>
      <c r="F12" s="169"/>
      <c r="G12" s="169"/>
      <c r="H12" s="169"/>
      <c r="I12" s="169"/>
      <c r="J12"/>
      <c r="K12"/>
      <c r="L12"/>
      <c r="M12"/>
      <c r="N12"/>
      <c r="O12"/>
    </row>
    <row r="13" spans="1:15">
      <c r="A13" s="25"/>
    </row>
    <row r="14" spans="1:15" ht="89.25" customHeight="1">
      <c r="A14" s="171"/>
      <c r="B14" s="169"/>
      <c r="C14" s="169"/>
      <c r="D14" s="169"/>
      <c r="E14" s="169"/>
      <c r="F14" s="169"/>
      <c r="G14" s="169"/>
      <c r="H14" s="169"/>
      <c r="I14" s="169"/>
    </row>
  </sheetData>
  <mergeCells count="8">
    <mergeCell ref="A7:I7"/>
    <mergeCell ref="A8:I8"/>
    <mergeCell ref="A12:I12"/>
    <mergeCell ref="A14:I14"/>
    <mergeCell ref="A3:I3"/>
    <mergeCell ref="A4:I4"/>
    <mergeCell ref="A6:I6"/>
    <mergeCell ref="A5:I5"/>
  </mergeCells>
  <pageMargins left="0.7" right="0.7" top="0.75" bottom="0.75" header="0.3" footer="0.3"/>
  <pageSetup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7E05-EEDE-4FE4-85B0-41A3BC714DD9}">
  <sheetPr>
    <pageSetUpPr fitToPage="1"/>
  </sheetPr>
  <dimension ref="A2:AR60"/>
  <sheetViews>
    <sheetView tabSelected="1" zoomScaleNormal="100" workbookViewId="0">
      <selection activeCell="AH2" sqref="D2:AH2"/>
    </sheetView>
  </sheetViews>
  <sheetFormatPr defaultColWidth="9.140625" defaultRowHeight="15"/>
  <cols>
    <col min="1" max="1" width="47.7109375" style="2" customWidth="1"/>
    <col min="2" max="2" width="7.7109375" style="2" customWidth="1"/>
    <col min="3" max="3" width="9.85546875" style="4" customWidth="1"/>
    <col min="4" max="4" width="7" style="2" bestFit="1" customWidth="1"/>
    <col min="5" max="5" width="7" style="3" bestFit="1" customWidth="1"/>
    <col min="6" max="8" width="6.85546875" style="3" customWidth="1"/>
    <col min="9" max="11" width="7" style="3" customWidth="1"/>
    <col min="12" max="26" width="9" style="3" customWidth="1"/>
    <col min="27" max="27" width="10" style="3" customWidth="1"/>
    <col min="28" max="35" width="9" style="3" customWidth="1"/>
    <col min="36" max="16384" width="9.140625" style="2"/>
  </cols>
  <sheetData>
    <row r="2" spans="1:44" s="1" customFormat="1" ht="94.5">
      <c r="A2" s="82" t="s">
        <v>13</v>
      </c>
      <c r="B2" s="126" t="s">
        <v>14</v>
      </c>
      <c r="C2" s="127" t="s">
        <v>1500</v>
      </c>
      <c r="D2" s="128" t="s">
        <v>1501</v>
      </c>
      <c r="E2" s="128" t="s">
        <v>1502</v>
      </c>
      <c r="F2" s="128" t="s">
        <v>1503</v>
      </c>
      <c r="G2" s="128" t="s">
        <v>1504</v>
      </c>
      <c r="H2" s="128" t="s">
        <v>1505</v>
      </c>
      <c r="I2" s="128" t="s">
        <v>1506</v>
      </c>
      <c r="J2" s="128" t="s">
        <v>1358</v>
      </c>
      <c r="K2" s="129" t="s">
        <v>471</v>
      </c>
      <c r="L2" s="129" t="s">
        <v>475</v>
      </c>
      <c r="M2" s="129" t="s">
        <v>563</v>
      </c>
      <c r="N2" s="129" t="s">
        <v>1507</v>
      </c>
      <c r="O2" s="129" t="s">
        <v>647</v>
      </c>
      <c r="P2" s="129" t="s">
        <v>738</v>
      </c>
      <c r="Q2" s="129" t="s">
        <v>730</v>
      </c>
      <c r="R2" s="129" t="s">
        <v>766</v>
      </c>
      <c r="S2" s="129" t="s">
        <v>1237</v>
      </c>
      <c r="T2" s="129" t="s">
        <v>1241</v>
      </c>
      <c r="U2" s="129" t="s">
        <v>1247</v>
      </c>
      <c r="V2" s="129" t="s">
        <v>1251</v>
      </c>
      <c r="W2" s="129" t="s">
        <v>1299</v>
      </c>
      <c r="X2" s="129" t="s">
        <v>1313</v>
      </c>
      <c r="Y2" s="129" t="s">
        <v>1309</v>
      </c>
      <c r="Z2" s="129" t="s">
        <v>288</v>
      </c>
      <c r="AA2" s="129" t="s">
        <v>832</v>
      </c>
      <c r="AB2" s="129" t="s">
        <v>873</v>
      </c>
      <c r="AC2" s="129" t="s">
        <v>996</v>
      </c>
      <c r="AD2" s="129" t="s">
        <v>1002</v>
      </c>
      <c r="AE2" s="129" t="s">
        <v>1005</v>
      </c>
      <c r="AF2" s="129" t="s">
        <v>1024</v>
      </c>
      <c r="AG2" s="129" t="s">
        <v>1082</v>
      </c>
      <c r="AH2" s="129" t="s">
        <v>1124</v>
      </c>
      <c r="AI2" s="130" t="s">
        <v>1508</v>
      </c>
      <c r="AJ2" s="131" t="s">
        <v>1509</v>
      </c>
      <c r="AK2" s="132" t="s">
        <v>1510</v>
      </c>
      <c r="AL2" s="133" t="s">
        <v>1511</v>
      </c>
      <c r="AM2" s="132" t="s">
        <v>1512</v>
      </c>
      <c r="AN2" s="134" t="s">
        <v>1513</v>
      </c>
      <c r="AO2" s="132" t="s">
        <v>1514</v>
      </c>
      <c r="AP2" s="134" t="s">
        <v>1515</v>
      </c>
      <c r="AQ2" s="132" t="s">
        <v>1516</v>
      </c>
      <c r="AR2" s="134" t="s">
        <v>1517</v>
      </c>
    </row>
    <row r="3" spans="1:44">
      <c r="A3" s="80" t="s">
        <v>42</v>
      </c>
      <c r="B3" s="80" t="s">
        <v>43</v>
      </c>
      <c r="C3" s="135">
        <v>44783.5</v>
      </c>
      <c r="D3" s="81">
        <v>2.0000000000000001E-4</v>
      </c>
      <c r="E3" s="136" t="s">
        <v>1518</v>
      </c>
      <c r="F3" s="136" t="s">
        <v>1518</v>
      </c>
      <c r="G3" s="136" t="s">
        <v>1518</v>
      </c>
      <c r="H3" s="136" t="s">
        <v>1518</v>
      </c>
      <c r="I3" s="81" t="s">
        <v>1518</v>
      </c>
      <c r="J3" s="81" t="s">
        <v>1518</v>
      </c>
      <c r="K3" s="81" t="s">
        <v>1518</v>
      </c>
      <c r="L3" s="81" t="s">
        <v>1518</v>
      </c>
      <c r="M3" s="81" t="s">
        <v>1518</v>
      </c>
      <c r="N3" s="81" t="s">
        <v>1518</v>
      </c>
      <c r="O3" s="81" t="s">
        <v>1518</v>
      </c>
      <c r="P3" s="81" t="s">
        <v>1518</v>
      </c>
      <c r="Q3" s="81" t="s">
        <v>1518</v>
      </c>
      <c r="R3" s="81" t="s">
        <v>1518</v>
      </c>
      <c r="S3" s="81" t="s">
        <v>1518</v>
      </c>
      <c r="T3" s="81" t="s">
        <v>1518</v>
      </c>
      <c r="U3" s="81" t="s">
        <v>1518</v>
      </c>
      <c r="V3" s="81" t="s">
        <v>1518</v>
      </c>
      <c r="W3" s="81" t="s">
        <v>1518</v>
      </c>
      <c r="X3" s="81" t="s">
        <v>1518</v>
      </c>
      <c r="Y3" s="81" t="s">
        <v>1518</v>
      </c>
      <c r="Z3" s="81" t="s">
        <v>1518</v>
      </c>
      <c r="AA3" s="81" t="s">
        <v>1518</v>
      </c>
      <c r="AB3" s="81" t="s">
        <v>1518</v>
      </c>
      <c r="AC3" s="81" t="s">
        <v>1518</v>
      </c>
      <c r="AD3" s="81" t="s">
        <v>1518</v>
      </c>
      <c r="AE3" s="81" t="s">
        <v>1518</v>
      </c>
      <c r="AF3" s="81" t="s">
        <v>1518</v>
      </c>
      <c r="AG3" s="81" t="s">
        <v>1518</v>
      </c>
      <c r="AH3" s="81" t="s">
        <v>1518</v>
      </c>
      <c r="AI3" s="80">
        <f>COUNT(K3:AH3)</f>
        <v>0</v>
      </c>
      <c r="AJ3" s="137">
        <f>SUM(K3:AH3)</f>
        <v>0</v>
      </c>
      <c r="AK3" s="80">
        <f>COUNT(K3:R3)</f>
        <v>0</v>
      </c>
      <c r="AL3" s="80">
        <f>SUM(K3:R3)</f>
        <v>0</v>
      </c>
      <c r="AM3" s="80">
        <f>COUNT(S3:Z3)</f>
        <v>0</v>
      </c>
      <c r="AN3" s="80">
        <f>SUM(S3:Z3)</f>
        <v>0</v>
      </c>
      <c r="AO3" s="80">
        <f>COUNT(AA3:AH3)</f>
        <v>0</v>
      </c>
      <c r="AP3" s="80">
        <f>SUM(AA3:AH3)</f>
        <v>0</v>
      </c>
      <c r="AQ3" s="136" t="s">
        <v>81</v>
      </c>
      <c r="AR3" s="136" t="s">
        <v>81</v>
      </c>
    </row>
    <row r="4" spans="1:44">
      <c r="A4" s="80" t="s">
        <v>46</v>
      </c>
      <c r="B4" s="80" t="s">
        <v>47</v>
      </c>
      <c r="C4" s="135">
        <v>44782.4375</v>
      </c>
      <c r="D4" s="81" t="s">
        <v>1518</v>
      </c>
      <c r="E4" s="81" t="s">
        <v>1518</v>
      </c>
      <c r="F4" s="81">
        <v>3.8E-3</v>
      </c>
      <c r="G4" s="81" t="s">
        <v>1518</v>
      </c>
      <c r="H4" s="81" t="s">
        <v>1518</v>
      </c>
      <c r="I4" s="81" t="s">
        <v>1518</v>
      </c>
      <c r="J4" s="81" t="s">
        <v>1518</v>
      </c>
      <c r="K4" s="81" t="s">
        <v>1518</v>
      </c>
      <c r="L4" s="81" t="s">
        <v>1518</v>
      </c>
      <c r="M4" s="81" t="s">
        <v>1518</v>
      </c>
      <c r="N4" s="81" t="s">
        <v>1518</v>
      </c>
      <c r="O4" s="81" t="s">
        <v>1518</v>
      </c>
      <c r="P4" s="81" t="s">
        <v>1518</v>
      </c>
      <c r="Q4" s="81" t="s">
        <v>1518</v>
      </c>
      <c r="R4" s="81" t="s">
        <v>1518</v>
      </c>
      <c r="S4" s="81" t="s">
        <v>1518</v>
      </c>
      <c r="T4" s="81">
        <v>1.2E-2</v>
      </c>
      <c r="U4" s="81" t="s">
        <v>1518</v>
      </c>
      <c r="V4" s="90" t="s">
        <v>1519</v>
      </c>
      <c r="W4" s="81" t="s">
        <v>1518</v>
      </c>
      <c r="X4" s="81" t="s">
        <v>1518</v>
      </c>
      <c r="Y4" s="81" t="s">
        <v>1518</v>
      </c>
      <c r="Z4" s="81" t="s">
        <v>1518</v>
      </c>
      <c r="AA4" s="81" t="s">
        <v>1518</v>
      </c>
      <c r="AB4" s="81" t="s">
        <v>1518</v>
      </c>
      <c r="AC4" s="81">
        <v>4.4999999999999997E-3</v>
      </c>
      <c r="AD4" s="81" t="s">
        <v>1518</v>
      </c>
      <c r="AE4" s="81" t="s">
        <v>1518</v>
      </c>
      <c r="AF4" s="81" t="s">
        <v>1518</v>
      </c>
      <c r="AG4" s="81" t="s">
        <v>1518</v>
      </c>
      <c r="AH4" s="81" t="s">
        <v>1518</v>
      </c>
      <c r="AI4" s="80">
        <f>COUNT(K4:AH4)</f>
        <v>2</v>
      </c>
      <c r="AJ4" s="137">
        <f>SUM(K4:AH4)+0.011</f>
        <v>2.75E-2</v>
      </c>
      <c r="AK4" s="80">
        <f>COUNT(K4:R4)</f>
        <v>0</v>
      </c>
      <c r="AL4" s="80">
        <f>SUM(K4:R4)</f>
        <v>0</v>
      </c>
      <c r="AM4" s="80">
        <v>2</v>
      </c>
      <c r="AN4" s="80">
        <f>SUM(S4:Z4)+0.011</f>
        <v>2.3E-2</v>
      </c>
      <c r="AO4" s="80">
        <f>COUNT(AA4:AH4)</f>
        <v>1</v>
      </c>
      <c r="AP4" s="137">
        <f>SUM(AA4:AH4)</f>
        <v>4.4999999999999997E-3</v>
      </c>
      <c r="AQ4" s="136" t="s">
        <v>81</v>
      </c>
      <c r="AR4" s="136" t="s">
        <v>81</v>
      </c>
    </row>
    <row r="5" spans="1:44">
      <c r="A5" s="80" t="s">
        <v>55</v>
      </c>
      <c r="B5" s="80" t="s">
        <v>56</v>
      </c>
      <c r="C5" s="135">
        <v>44782.517361111109</v>
      </c>
      <c r="D5" s="81" t="s">
        <v>1518</v>
      </c>
      <c r="E5" s="81" t="s">
        <v>1518</v>
      </c>
      <c r="F5" s="81" t="s">
        <v>1518</v>
      </c>
      <c r="G5" s="81" t="s">
        <v>1518</v>
      </c>
      <c r="H5" s="81" t="s">
        <v>1518</v>
      </c>
      <c r="I5" s="81" t="s">
        <v>1518</v>
      </c>
      <c r="J5" s="81" t="s">
        <v>1518</v>
      </c>
      <c r="K5" s="81" t="s">
        <v>1518</v>
      </c>
      <c r="L5" s="81" t="s">
        <v>1518</v>
      </c>
      <c r="M5" s="81" t="s">
        <v>1518</v>
      </c>
      <c r="N5" s="81" t="s">
        <v>1518</v>
      </c>
      <c r="O5" s="81" t="s">
        <v>1518</v>
      </c>
      <c r="P5" s="81" t="s">
        <v>1518</v>
      </c>
      <c r="Q5" s="81" t="s">
        <v>1518</v>
      </c>
      <c r="R5" s="81" t="s">
        <v>1518</v>
      </c>
      <c r="S5" s="81" t="s">
        <v>1518</v>
      </c>
      <c r="T5" s="81">
        <v>1.0999999999999999E-2</v>
      </c>
      <c r="U5" s="81" t="s">
        <v>1518</v>
      </c>
      <c r="V5" s="90" t="s">
        <v>1520</v>
      </c>
      <c r="W5" s="81" t="s">
        <v>1518</v>
      </c>
      <c r="X5" s="81" t="s">
        <v>1518</v>
      </c>
      <c r="Y5" s="81" t="s">
        <v>1518</v>
      </c>
      <c r="Z5" s="81" t="s">
        <v>1518</v>
      </c>
      <c r="AA5" s="81" t="s">
        <v>1518</v>
      </c>
      <c r="AB5" s="81" t="s">
        <v>1518</v>
      </c>
      <c r="AC5" s="81">
        <v>1.0500000000000001E-2</v>
      </c>
      <c r="AD5" s="81" t="s">
        <v>1518</v>
      </c>
      <c r="AE5" s="81" t="s">
        <v>1518</v>
      </c>
      <c r="AF5" s="81" t="s">
        <v>1518</v>
      </c>
      <c r="AG5" s="81" t="s">
        <v>1518</v>
      </c>
      <c r="AH5" s="81" t="s">
        <v>1518</v>
      </c>
      <c r="AI5" s="80">
        <f>COUNT(K5:AH5)</f>
        <v>2</v>
      </c>
      <c r="AJ5" s="137">
        <f>SUM(K5:AH5)+0.01</f>
        <v>3.15E-2</v>
      </c>
      <c r="AK5" s="80">
        <f>COUNT(K5:R5)</f>
        <v>0</v>
      </c>
      <c r="AL5" s="80">
        <f>SUM(K5:R5)</f>
        <v>0</v>
      </c>
      <c r="AM5" s="80">
        <v>2</v>
      </c>
      <c r="AN5" s="80">
        <f>SUM(S5:Z5)+0.01</f>
        <v>2.0999999999999998E-2</v>
      </c>
      <c r="AO5" s="80">
        <f>COUNT(AA5:AH5)</f>
        <v>1</v>
      </c>
      <c r="AP5" s="137">
        <f>SUM(AA5:AH5)</f>
        <v>1.0500000000000001E-2</v>
      </c>
      <c r="AQ5" s="136" t="s">
        <v>81</v>
      </c>
      <c r="AR5" s="136" t="s">
        <v>81</v>
      </c>
    </row>
    <row r="6" spans="1:44">
      <c r="A6" s="80" t="s">
        <v>58</v>
      </c>
      <c r="B6" s="80" t="s">
        <v>59</v>
      </c>
      <c r="C6" s="135">
        <v>44782.569444444445</v>
      </c>
      <c r="D6" s="81" t="s">
        <v>1518</v>
      </c>
      <c r="E6" s="81" t="s">
        <v>1518</v>
      </c>
      <c r="F6" s="81" t="s">
        <v>1518</v>
      </c>
      <c r="G6" s="136">
        <v>1E-4</v>
      </c>
      <c r="H6" s="81" t="s">
        <v>1518</v>
      </c>
      <c r="I6" s="81" t="s">
        <v>1518</v>
      </c>
      <c r="J6" s="81" t="s">
        <v>1518</v>
      </c>
      <c r="K6" s="81" t="s">
        <v>1518</v>
      </c>
      <c r="L6" s="81" t="s">
        <v>1518</v>
      </c>
      <c r="M6" s="81" t="s">
        <v>1518</v>
      </c>
      <c r="N6" s="81" t="s">
        <v>1518</v>
      </c>
      <c r="O6" s="81" t="s">
        <v>1518</v>
      </c>
      <c r="P6" s="81" t="s">
        <v>1518</v>
      </c>
      <c r="Q6" s="81" t="s">
        <v>1518</v>
      </c>
      <c r="R6" s="81" t="s">
        <v>1518</v>
      </c>
      <c r="S6" s="81" t="s">
        <v>1518</v>
      </c>
      <c r="T6" s="81" t="s">
        <v>1518</v>
      </c>
      <c r="U6" s="81" t="s">
        <v>1518</v>
      </c>
      <c r="V6" s="90" t="s">
        <v>1521</v>
      </c>
      <c r="W6" s="81" t="s">
        <v>1518</v>
      </c>
      <c r="X6" s="81" t="s">
        <v>1518</v>
      </c>
      <c r="Y6" s="81">
        <v>4.2999999999999997E-2</v>
      </c>
      <c r="Z6" s="81" t="s">
        <v>1518</v>
      </c>
      <c r="AA6" s="81" t="s">
        <v>1518</v>
      </c>
      <c r="AB6" s="81" t="s">
        <v>1522</v>
      </c>
      <c r="AC6" s="81" t="s">
        <v>1518</v>
      </c>
      <c r="AD6" s="81" t="s">
        <v>1518</v>
      </c>
      <c r="AE6" s="81" t="s">
        <v>1518</v>
      </c>
      <c r="AF6" s="81" t="s">
        <v>1518</v>
      </c>
      <c r="AG6" s="81" t="s">
        <v>1518</v>
      </c>
      <c r="AH6" s="81" t="s">
        <v>1518</v>
      </c>
      <c r="AI6" s="80">
        <f>COUNT(K6:AH6)</f>
        <v>1</v>
      </c>
      <c r="AJ6" s="137">
        <f>SUM(K6:AH6)+0.016+0.0361</f>
        <v>9.509999999999999E-2</v>
      </c>
      <c r="AK6" s="80">
        <f>COUNT(K6:R6)</f>
        <v>0</v>
      </c>
      <c r="AL6" s="80">
        <f>SUM(K6:R6)</f>
        <v>0</v>
      </c>
      <c r="AM6" s="80">
        <v>2</v>
      </c>
      <c r="AN6" s="80">
        <f>SUM(S6:Z6)+0.016</f>
        <v>5.8999999999999997E-2</v>
      </c>
      <c r="AO6" s="80">
        <v>1</v>
      </c>
      <c r="AP6" s="137">
        <f>SUM(AA6:AH6)+0.0361</f>
        <v>3.61E-2</v>
      </c>
      <c r="AQ6" s="136" t="s">
        <v>81</v>
      </c>
      <c r="AR6" s="136" t="s">
        <v>81</v>
      </c>
    </row>
    <row r="7" spans="1:44">
      <c r="A7" s="80" t="s">
        <v>61</v>
      </c>
      <c r="B7" s="80" t="s">
        <v>62</v>
      </c>
      <c r="C7" s="135">
        <v>44783.375</v>
      </c>
      <c r="D7" s="81" t="s">
        <v>1518</v>
      </c>
      <c r="E7" s="81" t="s">
        <v>1518</v>
      </c>
      <c r="F7" s="81" t="s">
        <v>1518</v>
      </c>
      <c r="G7" s="81" t="s">
        <v>1518</v>
      </c>
      <c r="H7" s="81" t="s">
        <v>1518</v>
      </c>
      <c r="I7" s="81" t="s">
        <v>1518</v>
      </c>
      <c r="J7" s="81" t="s">
        <v>1518</v>
      </c>
      <c r="K7" s="81" t="s">
        <v>1518</v>
      </c>
      <c r="L7" s="81" t="s">
        <v>1518</v>
      </c>
      <c r="M7" s="81" t="s">
        <v>1518</v>
      </c>
      <c r="N7" s="81" t="s">
        <v>1518</v>
      </c>
      <c r="O7" s="81" t="s">
        <v>1518</v>
      </c>
      <c r="P7" s="81" t="s">
        <v>1518</v>
      </c>
      <c r="Q7" s="81" t="s">
        <v>1518</v>
      </c>
      <c r="R7" s="81" t="s">
        <v>1518</v>
      </c>
      <c r="S7" s="81" t="s">
        <v>1518</v>
      </c>
      <c r="T7" s="81">
        <v>0.01</v>
      </c>
      <c r="U7" s="81" t="s">
        <v>1518</v>
      </c>
      <c r="V7" s="90" t="s">
        <v>1519</v>
      </c>
      <c r="W7" s="81" t="s">
        <v>1518</v>
      </c>
      <c r="X7" s="81" t="s">
        <v>1518</v>
      </c>
      <c r="Y7" s="81" t="s">
        <v>1518</v>
      </c>
      <c r="Z7" s="81">
        <v>0.01</v>
      </c>
      <c r="AA7" s="81" t="s">
        <v>1518</v>
      </c>
      <c r="AB7" s="81" t="s">
        <v>1518</v>
      </c>
      <c r="AC7" s="81" t="s">
        <v>1518</v>
      </c>
      <c r="AD7" s="81" t="s">
        <v>1518</v>
      </c>
      <c r="AE7" s="81" t="s">
        <v>1518</v>
      </c>
      <c r="AF7" s="81" t="s">
        <v>1518</v>
      </c>
      <c r="AG7" s="81" t="s">
        <v>1518</v>
      </c>
      <c r="AH7" s="81" t="s">
        <v>1518</v>
      </c>
      <c r="AI7" s="80">
        <f>COUNT(K7:AH7)</f>
        <v>2</v>
      </c>
      <c r="AJ7" s="137">
        <f>SUM(K7:AH7)+0.011</f>
        <v>3.1E-2</v>
      </c>
      <c r="AK7" s="80">
        <f>COUNT(K7:R7)</f>
        <v>0</v>
      </c>
      <c r="AL7" s="80">
        <f>SUM(K7:R7)</f>
        <v>0</v>
      </c>
      <c r="AM7" s="80">
        <v>3</v>
      </c>
      <c r="AN7" s="80">
        <f>SUM(S7:Z7)+0.011</f>
        <v>3.1E-2</v>
      </c>
      <c r="AO7" s="80">
        <f>COUNT(AA7:AH7)</f>
        <v>0</v>
      </c>
      <c r="AP7" s="80">
        <f>SUM(AA7:AH7)</f>
        <v>0</v>
      </c>
      <c r="AQ7" s="136" t="s">
        <v>81</v>
      </c>
      <c r="AR7" s="136" t="s">
        <v>81</v>
      </c>
    </row>
    <row r="8" spans="1:44">
      <c r="A8" s="80" t="s">
        <v>64</v>
      </c>
      <c r="B8" s="80" t="s">
        <v>1523</v>
      </c>
      <c r="C8" s="135">
        <v>44783.416666666664</v>
      </c>
      <c r="D8" s="81" t="s">
        <v>1518</v>
      </c>
      <c r="E8" s="81" t="s">
        <v>1518</v>
      </c>
      <c r="F8" s="81" t="s">
        <v>1518</v>
      </c>
      <c r="G8" s="81" t="s">
        <v>1518</v>
      </c>
      <c r="H8" s="81" t="s">
        <v>1518</v>
      </c>
      <c r="I8" s="81" t="s">
        <v>1518</v>
      </c>
      <c r="J8" s="138">
        <v>0.56000000000000005</v>
      </c>
      <c r="K8" s="81" t="s">
        <v>1518</v>
      </c>
      <c r="L8" s="81" t="s">
        <v>1518</v>
      </c>
      <c r="M8" s="81" t="s">
        <v>1518</v>
      </c>
      <c r="N8" s="81" t="s">
        <v>1518</v>
      </c>
      <c r="O8" s="81" t="s">
        <v>1518</v>
      </c>
      <c r="P8" s="81" t="s">
        <v>1518</v>
      </c>
      <c r="Q8" s="81" t="s">
        <v>1518</v>
      </c>
      <c r="R8" s="81" t="s">
        <v>1518</v>
      </c>
      <c r="S8" s="81" t="s">
        <v>1518</v>
      </c>
      <c r="T8" s="81" t="s">
        <v>1518</v>
      </c>
      <c r="U8" s="81" t="s">
        <v>1518</v>
      </c>
      <c r="V8" s="81" t="s">
        <v>1518</v>
      </c>
      <c r="W8" s="81" t="s">
        <v>1518</v>
      </c>
      <c r="X8" s="81" t="s">
        <v>1518</v>
      </c>
      <c r="Y8" s="81" t="s">
        <v>1518</v>
      </c>
      <c r="Z8" s="81">
        <v>0.01</v>
      </c>
      <c r="AA8" s="81" t="s">
        <v>1518</v>
      </c>
      <c r="AB8" s="81" t="s">
        <v>1518</v>
      </c>
      <c r="AC8" s="81">
        <v>4.58E-2</v>
      </c>
      <c r="AD8" s="81">
        <v>1.9800000000000002E-2</v>
      </c>
      <c r="AE8" s="81" t="s">
        <v>1518</v>
      </c>
      <c r="AF8" s="81" t="s">
        <v>1518</v>
      </c>
      <c r="AG8" s="81" t="s">
        <v>1518</v>
      </c>
      <c r="AH8" s="81" t="s">
        <v>1518</v>
      </c>
      <c r="AI8" s="80">
        <f>COUNT(K8:AH8)</f>
        <v>3</v>
      </c>
      <c r="AJ8" s="137">
        <f>SUM(K8:AH8)</f>
        <v>7.5600000000000001E-2</v>
      </c>
      <c r="AK8" s="80">
        <f>COUNT(K8:R8)</f>
        <v>0</v>
      </c>
      <c r="AL8" s="80">
        <f>SUM(K8:R8)</f>
        <v>0</v>
      </c>
      <c r="AM8" s="80">
        <f>COUNT(S8:Z8)</f>
        <v>1</v>
      </c>
      <c r="AN8" s="80">
        <f>SUM(S8:Z8)</f>
        <v>0.01</v>
      </c>
      <c r="AO8" s="80">
        <f>COUNT(AA8:AH8)</f>
        <v>2</v>
      </c>
      <c r="AP8" s="137">
        <f>SUM(AA8:AH8)</f>
        <v>6.5600000000000006E-2</v>
      </c>
      <c r="AQ8" s="136" t="s">
        <v>81</v>
      </c>
      <c r="AR8" s="136" t="s">
        <v>81</v>
      </c>
    </row>
    <row r="9" spans="1:44">
      <c r="A9" s="80" t="s">
        <v>22</v>
      </c>
      <c r="B9" s="80" t="s">
        <v>23</v>
      </c>
      <c r="C9" s="135">
        <v>45131.333333333336</v>
      </c>
      <c r="D9" s="81" t="s">
        <v>1518</v>
      </c>
      <c r="E9" s="81" t="s">
        <v>1518</v>
      </c>
      <c r="F9" s="81">
        <v>2E-3</v>
      </c>
      <c r="G9" s="81" t="s">
        <v>1518</v>
      </c>
      <c r="H9" s="81" t="s">
        <v>1518</v>
      </c>
      <c r="I9" s="81" t="s">
        <v>1518</v>
      </c>
      <c r="J9" s="81" t="s">
        <v>1518</v>
      </c>
      <c r="K9" s="81" t="s">
        <v>1518</v>
      </c>
      <c r="L9" s="81" t="s">
        <v>1518</v>
      </c>
      <c r="M9" s="81" t="s">
        <v>1518</v>
      </c>
      <c r="N9" s="81">
        <v>0.09</v>
      </c>
      <c r="O9" s="81" t="s">
        <v>1518</v>
      </c>
      <c r="P9" s="81" t="s">
        <v>1518</v>
      </c>
      <c r="Q9" s="81">
        <v>1.1000000000000001E-3</v>
      </c>
      <c r="R9" s="81" t="s">
        <v>1518</v>
      </c>
      <c r="S9" s="81" t="s">
        <v>1518</v>
      </c>
      <c r="T9" s="81" t="s">
        <v>1518</v>
      </c>
      <c r="U9" s="81" t="s">
        <v>1518</v>
      </c>
      <c r="V9" s="81" t="s">
        <v>1518</v>
      </c>
      <c r="W9" s="81" t="s">
        <v>1518</v>
      </c>
      <c r="X9" s="81" t="s">
        <v>1518</v>
      </c>
      <c r="Y9" s="81" t="s">
        <v>1518</v>
      </c>
      <c r="Z9" s="81" t="s">
        <v>1518</v>
      </c>
      <c r="AA9" s="81" t="s">
        <v>1518</v>
      </c>
      <c r="AB9" s="81" t="s">
        <v>1518</v>
      </c>
      <c r="AC9" s="81" t="s">
        <v>1518</v>
      </c>
      <c r="AD9" s="81" t="s">
        <v>1518</v>
      </c>
      <c r="AE9" s="111" t="s">
        <v>1518</v>
      </c>
      <c r="AF9" s="139">
        <v>4.8231999999999997E-3</v>
      </c>
      <c r="AG9" s="81" t="s">
        <v>1518</v>
      </c>
      <c r="AH9" s="81" t="s">
        <v>1518</v>
      </c>
      <c r="AI9" s="80">
        <f>COUNT(K9:AH9)</f>
        <v>3</v>
      </c>
      <c r="AJ9" s="137">
        <f>SUM(K9:AH9)</f>
        <v>9.59232E-2</v>
      </c>
      <c r="AK9" s="80">
        <f>COUNT(K9:R9)</f>
        <v>2</v>
      </c>
      <c r="AL9" s="137">
        <f>SUM(K9:R9)</f>
        <v>9.11E-2</v>
      </c>
      <c r="AM9" s="80">
        <f>COUNT(S9:Z9)</f>
        <v>0</v>
      </c>
      <c r="AN9" s="80">
        <f>SUM(S9:Z9)</f>
        <v>0</v>
      </c>
      <c r="AO9" s="80">
        <f>COUNT(AA9:AH9)</f>
        <v>1</v>
      </c>
      <c r="AP9" s="137">
        <f>SUM(AA9:AH9)</f>
        <v>4.8231999999999997E-3</v>
      </c>
      <c r="AQ9" s="80">
        <f>COUNT(E9:H9)</f>
        <v>1</v>
      </c>
      <c r="AR9" s="80">
        <f>SUM(E9:H9)</f>
        <v>2E-3</v>
      </c>
    </row>
    <row r="10" spans="1:44">
      <c r="A10" s="80" t="s">
        <v>28</v>
      </c>
      <c r="B10" s="80" t="s">
        <v>29</v>
      </c>
      <c r="C10" s="135">
        <v>45131.388888888891</v>
      </c>
      <c r="D10" s="81" t="s">
        <v>1518</v>
      </c>
      <c r="E10" s="81" t="s">
        <v>1518</v>
      </c>
      <c r="F10" s="81" t="s">
        <v>1518</v>
      </c>
      <c r="G10" s="81" t="s">
        <v>1518</v>
      </c>
      <c r="H10" s="81" t="s">
        <v>1518</v>
      </c>
      <c r="I10" s="81" t="s">
        <v>1518</v>
      </c>
      <c r="J10" s="81" t="s">
        <v>1518</v>
      </c>
      <c r="K10" s="81" t="s">
        <v>1518</v>
      </c>
      <c r="L10" s="81" t="s">
        <v>1518</v>
      </c>
      <c r="M10" s="81" t="s">
        <v>1518</v>
      </c>
      <c r="N10" s="81">
        <v>0.08</v>
      </c>
      <c r="O10" s="81" t="s">
        <v>1518</v>
      </c>
      <c r="P10" s="81" t="s">
        <v>1518</v>
      </c>
      <c r="Q10" s="81" t="s">
        <v>1518</v>
      </c>
      <c r="R10" s="81" t="s">
        <v>1518</v>
      </c>
      <c r="S10" s="81" t="s">
        <v>1518</v>
      </c>
      <c r="T10" s="81" t="s">
        <v>1518</v>
      </c>
      <c r="U10" s="81" t="s">
        <v>1518</v>
      </c>
      <c r="V10" s="81" t="s">
        <v>1518</v>
      </c>
      <c r="W10" s="81" t="s">
        <v>1518</v>
      </c>
      <c r="X10" s="81" t="s">
        <v>1518</v>
      </c>
      <c r="Y10" s="81" t="s">
        <v>1518</v>
      </c>
      <c r="Z10" s="81" t="s">
        <v>1518</v>
      </c>
      <c r="AA10" s="81" t="s">
        <v>1518</v>
      </c>
      <c r="AB10" s="81" t="s">
        <v>1518</v>
      </c>
      <c r="AC10" s="81" t="s">
        <v>1518</v>
      </c>
      <c r="AD10" s="81" t="s">
        <v>1518</v>
      </c>
      <c r="AE10" s="111">
        <v>1.2912699999999999E-2</v>
      </c>
      <c r="AF10" s="111" t="s">
        <v>1518</v>
      </c>
      <c r="AG10" s="81" t="s">
        <v>1518</v>
      </c>
      <c r="AH10" s="81" t="s">
        <v>1518</v>
      </c>
      <c r="AI10" s="80">
        <f>COUNT(K10:AH10)</f>
        <v>2</v>
      </c>
      <c r="AJ10" s="137">
        <f>SUM(K10:AH10)</f>
        <v>9.2912700000000001E-2</v>
      </c>
      <c r="AK10" s="80">
        <f>COUNT(K10:R10)</f>
        <v>1</v>
      </c>
      <c r="AL10" s="137">
        <f>SUM(K10:R10)</f>
        <v>0.08</v>
      </c>
      <c r="AM10" s="80">
        <f>COUNT(S10:Z10)</f>
        <v>0</v>
      </c>
      <c r="AN10" s="80">
        <f>SUM(S10:Z10)</f>
        <v>0</v>
      </c>
      <c r="AO10" s="80">
        <f>COUNT(AA10:AH10)</f>
        <v>1</v>
      </c>
      <c r="AP10" s="137">
        <f>SUM(AA10:AH10)</f>
        <v>1.2912699999999999E-2</v>
      </c>
      <c r="AQ10" s="80">
        <f>COUNT(E10:H10)</f>
        <v>0</v>
      </c>
      <c r="AR10" s="80">
        <f>SUM(E10:H10)</f>
        <v>0</v>
      </c>
    </row>
    <row r="11" spans="1:44">
      <c r="A11" s="80" t="s">
        <v>31</v>
      </c>
      <c r="B11" s="80" t="s">
        <v>32</v>
      </c>
      <c r="C11" s="135">
        <v>45131.5</v>
      </c>
      <c r="D11" s="81" t="s">
        <v>1518</v>
      </c>
      <c r="E11" s="81">
        <v>1E-4</v>
      </c>
      <c r="F11" s="81" t="s">
        <v>1518</v>
      </c>
      <c r="G11" s="81" t="s">
        <v>1518</v>
      </c>
      <c r="H11" s="81" t="s">
        <v>1518</v>
      </c>
      <c r="I11" s="136" t="s">
        <v>81</v>
      </c>
      <c r="J11" s="136" t="s">
        <v>81</v>
      </c>
      <c r="K11" s="140">
        <v>1.1000000000000001E-3</v>
      </c>
      <c r="L11" s="81">
        <v>1.1000000000000001E-3</v>
      </c>
      <c r="M11" s="81">
        <v>1.5E-3</v>
      </c>
      <c r="N11" s="81" t="s">
        <v>1518</v>
      </c>
      <c r="O11" s="81" t="s">
        <v>1518</v>
      </c>
      <c r="P11" s="81" t="s">
        <v>1518</v>
      </c>
      <c r="Q11" s="81">
        <v>1.6000000000000001E-3</v>
      </c>
      <c r="R11" s="81" t="s">
        <v>1518</v>
      </c>
      <c r="S11" s="81" t="s">
        <v>1518</v>
      </c>
      <c r="T11" s="81" t="s">
        <v>1518</v>
      </c>
      <c r="U11" s="81">
        <v>7.0000000000000007E-2</v>
      </c>
      <c r="V11" s="90" t="s">
        <v>1524</v>
      </c>
      <c r="W11" s="81" t="s">
        <v>1518</v>
      </c>
      <c r="X11" s="81" t="s">
        <v>1518</v>
      </c>
      <c r="Y11" s="81" t="s">
        <v>1518</v>
      </c>
      <c r="Z11" s="81" t="s">
        <v>1518</v>
      </c>
      <c r="AA11" s="81" t="s">
        <v>1518</v>
      </c>
      <c r="AB11" s="111">
        <v>3.7034999999999998E-2</v>
      </c>
      <c r="AC11" s="111">
        <v>1.6950099999999999E-2</v>
      </c>
      <c r="AD11" s="81" t="s">
        <v>1518</v>
      </c>
      <c r="AE11" s="81" t="s">
        <v>1518</v>
      </c>
      <c r="AF11" s="81" t="s">
        <v>1518</v>
      </c>
      <c r="AG11" s="81" t="s">
        <v>1518</v>
      </c>
      <c r="AH11" s="81" t="s">
        <v>1518</v>
      </c>
      <c r="AI11" s="80">
        <f>COUNT(K11:AH11)</f>
        <v>7</v>
      </c>
      <c r="AJ11" s="137">
        <f>SUM(K11:AH11)+0.013</f>
        <v>0.14228510000000003</v>
      </c>
      <c r="AK11" s="80">
        <f>COUNT(K11:R11)</f>
        <v>4</v>
      </c>
      <c r="AL11" s="137">
        <f>SUM(K11:R11)</f>
        <v>5.3E-3</v>
      </c>
      <c r="AM11" s="80">
        <v>2</v>
      </c>
      <c r="AN11" s="80">
        <f>SUM(S11:Z11)+0.013</f>
        <v>8.3000000000000004E-2</v>
      </c>
      <c r="AO11" s="80">
        <f>COUNT(AA11:AH11)</f>
        <v>2</v>
      </c>
      <c r="AP11" s="137">
        <f>SUM(AA11:AH11)</f>
        <v>5.3985099999999994E-2</v>
      </c>
      <c r="AQ11" s="80">
        <f>COUNT(E11:H11)</f>
        <v>1</v>
      </c>
      <c r="AR11" s="80">
        <f>SUM(E11:H11)</f>
        <v>1E-4</v>
      </c>
    </row>
    <row r="12" spans="1:44">
      <c r="A12" s="80" t="s">
        <v>35</v>
      </c>
      <c r="B12" s="80" t="s">
        <v>36</v>
      </c>
      <c r="C12" s="135">
        <v>45132.291666666664</v>
      </c>
      <c r="D12" s="81" t="s">
        <v>1518</v>
      </c>
      <c r="E12" s="81" t="s">
        <v>1518</v>
      </c>
      <c r="F12" s="81" t="s">
        <v>1518</v>
      </c>
      <c r="G12" s="81" t="s">
        <v>1518</v>
      </c>
      <c r="H12" s="81" t="s">
        <v>1518</v>
      </c>
      <c r="I12" s="81">
        <v>0.21</v>
      </c>
      <c r="J12" s="81" t="s">
        <v>1518</v>
      </c>
      <c r="K12" s="81">
        <v>0.17699999999999999</v>
      </c>
      <c r="L12" s="81">
        <v>1.2999999999999999E-3</v>
      </c>
      <c r="M12" s="81" t="s">
        <v>1518</v>
      </c>
      <c r="N12" s="81">
        <v>1.1000000000000001</v>
      </c>
      <c r="O12" s="81" t="s">
        <v>1518</v>
      </c>
      <c r="P12" s="81">
        <v>4.8999999999999998E-3</v>
      </c>
      <c r="Q12" s="81" t="s">
        <v>1518</v>
      </c>
      <c r="R12" s="81">
        <v>1.1000000000000001E-3</v>
      </c>
      <c r="S12" s="81">
        <v>0.2</v>
      </c>
      <c r="T12" s="81" t="s">
        <v>1518</v>
      </c>
      <c r="U12" s="81">
        <v>0.23</v>
      </c>
      <c r="V12" s="81" t="s">
        <v>1525</v>
      </c>
      <c r="W12" s="81" t="s">
        <v>1518</v>
      </c>
      <c r="X12" s="81" t="s">
        <v>1518</v>
      </c>
      <c r="Y12" s="81" t="s">
        <v>1518</v>
      </c>
      <c r="Z12" s="81" t="s">
        <v>1518</v>
      </c>
      <c r="AA12" s="81" t="s">
        <v>1518</v>
      </c>
      <c r="AB12" s="111" t="s">
        <v>1518</v>
      </c>
      <c r="AC12" s="111">
        <v>2.7330199999999999E-2</v>
      </c>
      <c r="AD12" s="81" t="s">
        <v>1518</v>
      </c>
      <c r="AE12" s="81" t="s">
        <v>1518</v>
      </c>
      <c r="AF12" s="81" t="s">
        <v>1518</v>
      </c>
      <c r="AG12" s="81" t="s">
        <v>1518</v>
      </c>
      <c r="AH12" s="81" t="s">
        <v>1518</v>
      </c>
      <c r="AI12" s="80">
        <f>COUNT(K12:AH12)</f>
        <v>8</v>
      </c>
      <c r="AJ12" s="137">
        <f>SUM(K12:AH12)+0.178</f>
        <v>1.9196301999999998</v>
      </c>
      <c r="AK12" s="80">
        <f>COUNT(K12:R12)</f>
        <v>5</v>
      </c>
      <c r="AL12" s="141">
        <f>SUM(K12:R12)</f>
        <v>1.2843</v>
      </c>
      <c r="AM12" s="80">
        <v>3</v>
      </c>
      <c r="AN12" s="80">
        <f>SUM(S12:Z12)+0.178</f>
        <v>0.6080000000000001</v>
      </c>
      <c r="AO12" s="80">
        <f>COUNT(AA12:AH12)</f>
        <v>1</v>
      </c>
      <c r="AP12" s="137">
        <f>SUM(AA12:AH12)</f>
        <v>2.7330199999999999E-2</v>
      </c>
      <c r="AQ12" s="80">
        <f>COUNT(E12:H12)</f>
        <v>0</v>
      </c>
      <c r="AR12" s="80">
        <f>SUM(E12:H12)</f>
        <v>0</v>
      </c>
    </row>
    <row r="13" spans="1:44">
      <c r="A13" s="80" t="s">
        <v>42</v>
      </c>
      <c r="B13" s="80" t="s">
        <v>43</v>
      </c>
      <c r="C13" s="135">
        <v>45133.3125</v>
      </c>
      <c r="D13" s="81" t="s">
        <v>1518</v>
      </c>
      <c r="E13" s="81" t="s">
        <v>1518</v>
      </c>
      <c r="F13" s="81" t="s">
        <v>1518</v>
      </c>
      <c r="G13" s="81" t="s">
        <v>1518</v>
      </c>
      <c r="H13" s="81" t="s">
        <v>1518</v>
      </c>
      <c r="I13" s="81" t="s">
        <v>1518</v>
      </c>
      <c r="J13" s="81" t="s">
        <v>1518</v>
      </c>
      <c r="K13" s="81" t="s">
        <v>1518</v>
      </c>
      <c r="L13" s="81" t="s">
        <v>1518</v>
      </c>
      <c r="M13" s="81" t="s">
        <v>1518</v>
      </c>
      <c r="N13" s="81" t="s">
        <v>1518</v>
      </c>
      <c r="O13" s="81" t="s">
        <v>1518</v>
      </c>
      <c r="P13" s="81" t="s">
        <v>1518</v>
      </c>
      <c r="Q13" s="81" t="s">
        <v>1518</v>
      </c>
      <c r="R13" s="81" t="s">
        <v>1518</v>
      </c>
      <c r="S13" s="81" t="s">
        <v>1518</v>
      </c>
      <c r="T13" s="81" t="s">
        <v>1518</v>
      </c>
      <c r="U13" s="81">
        <v>0.04</v>
      </c>
      <c r="V13" s="81" t="s">
        <v>1518</v>
      </c>
      <c r="W13" s="81" t="s">
        <v>1518</v>
      </c>
      <c r="X13" s="81" t="s">
        <v>1518</v>
      </c>
      <c r="Y13" s="81" t="s">
        <v>1518</v>
      </c>
      <c r="Z13" s="81" t="s">
        <v>1518</v>
      </c>
      <c r="AA13" s="81" t="s">
        <v>1518</v>
      </c>
      <c r="AB13" s="81" t="s">
        <v>1518</v>
      </c>
      <c r="AC13" s="81" t="s">
        <v>1518</v>
      </c>
      <c r="AD13" s="81" t="s">
        <v>1518</v>
      </c>
      <c r="AE13" s="81" t="s">
        <v>1518</v>
      </c>
      <c r="AF13" s="81" t="s">
        <v>1518</v>
      </c>
      <c r="AG13" s="81" t="s">
        <v>1518</v>
      </c>
      <c r="AH13" s="81" t="s">
        <v>1518</v>
      </c>
      <c r="AI13" s="80">
        <f>COUNT(K13:AH13)</f>
        <v>1</v>
      </c>
      <c r="AJ13" s="137">
        <f>SUM(K13:AH13)</f>
        <v>0.04</v>
      </c>
      <c r="AK13" s="80">
        <f>COUNT(K13:R13)</f>
        <v>0</v>
      </c>
      <c r="AL13" s="80">
        <f>SUM(K13:R13)</f>
        <v>0</v>
      </c>
      <c r="AM13" s="80">
        <f>COUNT(S13:Z13)</f>
        <v>1</v>
      </c>
      <c r="AN13" s="80">
        <f>SUM(S13:Z13)</f>
        <v>0.04</v>
      </c>
      <c r="AO13" s="80">
        <f>COUNT(AA13:AH13)</f>
        <v>0</v>
      </c>
      <c r="AP13" s="80">
        <f>SUM(AA13:AH13)</f>
        <v>0</v>
      </c>
      <c r="AQ13" s="80">
        <f>COUNT(E13:H13)</f>
        <v>0</v>
      </c>
      <c r="AR13" s="80">
        <f>SUM(E13:H13)</f>
        <v>0</v>
      </c>
    </row>
    <row r="14" spans="1:44">
      <c r="A14" s="80" t="s">
        <v>46</v>
      </c>
      <c r="B14" s="80" t="s">
        <v>47</v>
      </c>
      <c r="C14" s="135">
        <v>45133.375</v>
      </c>
      <c r="D14" s="81" t="s">
        <v>1518</v>
      </c>
      <c r="E14" s="81" t="s">
        <v>1518</v>
      </c>
      <c r="F14" s="81" t="s">
        <v>1518</v>
      </c>
      <c r="G14" s="81" t="s">
        <v>1518</v>
      </c>
      <c r="H14" s="81" t="s">
        <v>1518</v>
      </c>
      <c r="I14" s="81" t="s">
        <v>1518</v>
      </c>
      <c r="J14" s="81" t="s">
        <v>1518</v>
      </c>
      <c r="K14" s="81" t="s">
        <v>1518</v>
      </c>
      <c r="L14" s="81" t="s">
        <v>1518</v>
      </c>
      <c r="M14" s="81" t="s">
        <v>1518</v>
      </c>
      <c r="N14" s="81" t="s">
        <v>1518</v>
      </c>
      <c r="O14" s="81" t="s">
        <v>1518</v>
      </c>
      <c r="P14" s="81" t="s">
        <v>1518</v>
      </c>
      <c r="Q14" s="81" t="s">
        <v>1518</v>
      </c>
      <c r="R14" s="81" t="s">
        <v>1518</v>
      </c>
      <c r="S14" s="81" t="s">
        <v>1518</v>
      </c>
      <c r="T14" s="81" t="s">
        <v>1518</v>
      </c>
      <c r="U14" s="81">
        <v>7.0000000000000007E-2</v>
      </c>
      <c r="V14" s="90" t="s">
        <v>1526</v>
      </c>
      <c r="W14" s="81" t="s">
        <v>1518</v>
      </c>
      <c r="X14" s="81" t="s">
        <v>1518</v>
      </c>
      <c r="Y14" s="81" t="s">
        <v>1518</v>
      </c>
      <c r="Z14" s="81" t="s">
        <v>1518</v>
      </c>
      <c r="AA14" s="81" t="s">
        <v>1518</v>
      </c>
      <c r="AB14" s="81" t="s">
        <v>1518</v>
      </c>
      <c r="AC14" s="81" t="s">
        <v>1518</v>
      </c>
      <c r="AD14" s="81" t="s">
        <v>1518</v>
      </c>
      <c r="AE14" s="81" t="s">
        <v>1518</v>
      </c>
      <c r="AF14" s="81" t="s">
        <v>1518</v>
      </c>
      <c r="AG14" s="81" t="s">
        <v>1518</v>
      </c>
      <c r="AH14" s="81" t="s">
        <v>1518</v>
      </c>
      <c r="AI14" s="80">
        <f>COUNT(K14:AH14)</f>
        <v>1</v>
      </c>
      <c r="AJ14" s="137">
        <f>SUM(K14:AH14)+0.026</f>
        <v>9.6000000000000002E-2</v>
      </c>
      <c r="AK14" s="80">
        <f>COUNT(K14:R14)</f>
        <v>0</v>
      </c>
      <c r="AL14" s="80">
        <f>SUM(K14:R14)</f>
        <v>0</v>
      </c>
      <c r="AM14" s="80">
        <v>2</v>
      </c>
      <c r="AN14" s="80">
        <f>SUM(S14:Z14)+0.026</f>
        <v>9.6000000000000002E-2</v>
      </c>
      <c r="AO14" s="80">
        <f>COUNT(AA14:AH14)</f>
        <v>0</v>
      </c>
      <c r="AP14" s="80">
        <f>SUM(AA14:AH14)</f>
        <v>0</v>
      </c>
      <c r="AQ14" s="80">
        <f>COUNT(E14:H14)</f>
        <v>0</v>
      </c>
      <c r="AR14" s="80">
        <f>SUM(E14:H14)</f>
        <v>0</v>
      </c>
    </row>
    <row r="15" spans="1:44">
      <c r="A15" s="80" t="s">
        <v>49</v>
      </c>
      <c r="B15" s="80" t="s">
        <v>50</v>
      </c>
      <c r="C15" s="135">
        <v>45133.458333333336</v>
      </c>
      <c r="D15" s="81" t="s">
        <v>1518</v>
      </c>
      <c r="E15" s="81">
        <v>2.9999999999999997E-4</v>
      </c>
      <c r="F15" s="81" t="s">
        <v>1518</v>
      </c>
      <c r="G15" s="81" t="s">
        <v>1518</v>
      </c>
      <c r="H15" s="81" t="s">
        <v>1518</v>
      </c>
      <c r="I15" s="81" t="s">
        <v>1518</v>
      </c>
      <c r="J15" s="81" t="s">
        <v>1518</v>
      </c>
      <c r="K15" s="81" t="s">
        <v>1518</v>
      </c>
      <c r="L15" s="81" t="s">
        <v>1518</v>
      </c>
      <c r="M15" s="81" t="s">
        <v>1518</v>
      </c>
      <c r="N15" s="81" t="s">
        <v>1518</v>
      </c>
      <c r="O15" s="81">
        <v>1.6000000000000001E-3</v>
      </c>
      <c r="P15" s="81" t="s">
        <v>1518</v>
      </c>
      <c r="Q15" s="81" t="s">
        <v>1518</v>
      </c>
      <c r="R15" s="81" t="s">
        <v>1518</v>
      </c>
      <c r="S15" s="81" t="s">
        <v>1518</v>
      </c>
      <c r="T15" s="81" t="s">
        <v>1518</v>
      </c>
      <c r="U15" s="81">
        <v>0.35</v>
      </c>
      <c r="V15" s="81" t="s">
        <v>1527</v>
      </c>
      <c r="W15" s="81">
        <v>0.01</v>
      </c>
      <c r="X15" s="81">
        <v>6.0999999999999999E-2</v>
      </c>
      <c r="Y15" s="81" t="s">
        <v>1518</v>
      </c>
      <c r="Z15" s="81" t="s">
        <v>1518</v>
      </c>
      <c r="AA15" s="81" t="s">
        <v>1518</v>
      </c>
      <c r="AB15" s="81" t="s">
        <v>1518</v>
      </c>
      <c r="AC15" s="81" t="s">
        <v>1518</v>
      </c>
      <c r="AD15" s="81" t="s">
        <v>1518</v>
      </c>
      <c r="AE15" s="81" t="s">
        <v>1518</v>
      </c>
      <c r="AF15" s="81" t="s">
        <v>1518</v>
      </c>
      <c r="AG15" s="81" t="s">
        <v>1518</v>
      </c>
      <c r="AH15" s="81" t="s">
        <v>1518</v>
      </c>
      <c r="AI15" s="80">
        <f>COUNT(K15:AH15)</f>
        <v>4</v>
      </c>
      <c r="AJ15" s="137">
        <f>SUM(K15:AH15)+0.115</f>
        <v>0.53759999999999997</v>
      </c>
      <c r="AK15" s="80">
        <f>COUNT(K15:R15)</f>
        <v>1</v>
      </c>
      <c r="AL15" s="137">
        <f>SUM(K15:R15)</f>
        <v>1.6000000000000001E-3</v>
      </c>
      <c r="AM15" s="80">
        <v>4</v>
      </c>
      <c r="AN15" s="80">
        <f>SUM(S15:Z15)+0.115</f>
        <v>0.53600000000000003</v>
      </c>
      <c r="AO15" s="80">
        <f>COUNT(AA15:AH15)</f>
        <v>0</v>
      </c>
      <c r="AP15" s="80">
        <f>SUM(AA15:AH15)</f>
        <v>0</v>
      </c>
      <c r="AQ15" s="80">
        <f>COUNT(E15:H15)</f>
        <v>1</v>
      </c>
      <c r="AR15" s="80">
        <f>SUM(E15:H15)</f>
        <v>2.9999999999999997E-4</v>
      </c>
    </row>
    <row r="16" spans="1:44">
      <c r="A16" s="80" t="s">
        <v>52</v>
      </c>
      <c r="B16" s="80" t="s">
        <v>53</v>
      </c>
      <c r="C16" s="135">
        <v>45133.510416666664</v>
      </c>
      <c r="D16" s="81" t="s">
        <v>1518</v>
      </c>
      <c r="E16" s="81" t="s">
        <v>1518</v>
      </c>
      <c r="F16" s="81" t="s">
        <v>1518</v>
      </c>
      <c r="G16" s="81" t="s">
        <v>1518</v>
      </c>
      <c r="H16" s="81" t="s">
        <v>1518</v>
      </c>
      <c r="I16" s="81" t="s">
        <v>1518</v>
      </c>
      <c r="J16" s="81" t="s">
        <v>1518</v>
      </c>
      <c r="K16" s="81" t="s">
        <v>1518</v>
      </c>
      <c r="L16" s="81" t="s">
        <v>1518</v>
      </c>
      <c r="M16" s="81" t="s">
        <v>1518</v>
      </c>
      <c r="N16" s="81" t="s">
        <v>1518</v>
      </c>
      <c r="O16" s="81" t="s">
        <v>1518</v>
      </c>
      <c r="P16" s="81" t="s">
        <v>1518</v>
      </c>
      <c r="Q16" s="81" t="s">
        <v>1518</v>
      </c>
      <c r="R16" s="81" t="s">
        <v>1518</v>
      </c>
      <c r="S16" s="81" t="s">
        <v>1518</v>
      </c>
      <c r="T16" s="81" t="s">
        <v>1518</v>
      </c>
      <c r="U16" s="81">
        <v>0.03</v>
      </c>
      <c r="V16" s="81" t="s">
        <v>1518</v>
      </c>
      <c r="W16" s="81" t="s">
        <v>1518</v>
      </c>
      <c r="X16" s="81" t="s">
        <v>1518</v>
      </c>
      <c r="Y16" s="81" t="s">
        <v>1518</v>
      </c>
      <c r="Z16" s="81" t="s">
        <v>1518</v>
      </c>
      <c r="AA16" s="111">
        <v>1.2255200000000001E-2</v>
      </c>
      <c r="AB16" s="81" t="s">
        <v>1518</v>
      </c>
      <c r="AC16" s="81" t="s">
        <v>1518</v>
      </c>
      <c r="AD16" s="81" t="s">
        <v>1518</v>
      </c>
      <c r="AE16" s="81" t="s">
        <v>1518</v>
      </c>
      <c r="AF16" s="81" t="s">
        <v>1518</v>
      </c>
      <c r="AG16" s="81" t="s">
        <v>1518</v>
      </c>
      <c r="AH16" s="81" t="s">
        <v>1518</v>
      </c>
      <c r="AI16" s="80">
        <f>COUNT(K16:AH16)</f>
        <v>2</v>
      </c>
      <c r="AJ16" s="137">
        <f>SUM(K16:AH16)</f>
        <v>4.22552E-2</v>
      </c>
      <c r="AK16" s="80">
        <f>COUNT(K16:R16)</f>
        <v>0</v>
      </c>
      <c r="AL16" s="80">
        <f>SUM(K16:R16)</f>
        <v>0</v>
      </c>
      <c r="AM16" s="80">
        <f>COUNT(S16:Z16)</f>
        <v>1</v>
      </c>
      <c r="AN16" s="80">
        <f>SUM(S16:Z16)</f>
        <v>0.03</v>
      </c>
      <c r="AO16" s="80">
        <f>COUNT(AA16:AH16)</f>
        <v>1</v>
      </c>
      <c r="AP16" s="137">
        <f>SUM(AA16:AH16)</f>
        <v>1.2255200000000001E-2</v>
      </c>
      <c r="AQ16" s="80">
        <f>COUNT(E16:H16)</f>
        <v>0</v>
      </c>
      <c r="AR16" s="80">
        <f>SUM(E16:H16)</f>
        <v>0</v>
      </c>
    </row>
    <row r="17" spans="1:44">
      <c r="A17" s="80" t="s">
        <v>55</v>
      </c>
      <c r="B17" s="80" t="s">
        <v>56</v>
      </c>
      <c r="C17" s="135">
        <v>45133.552083333336</v>
      </c>
      <c r="D17" s="81" t="s">
        <v>1518</v>
      </c>
      <c r="E17" s="81" t="s">
        <v>1518</v>
      </c>
      <c r="F17" s="81" t="s">
        <v>1518</v>
      </c>
      <c r="G17" s="81" t="s">
        <v>1518</v>
      </c>
      <c r="H17" s="81" t="s">
        <v>1518</v>
      </c>
      <c r="I17" s="81" t="s">
        <v>1518</v>
      </c>
      <c r="J17" s="81" t="s">
        <v>1518</v>
      </c>
      <c r="K17" s="81" t="s">
        <v>1518</v>
      </c>
      <c r="L17" s="81" t="s">
        <v>1518</v>
      </c>
      <c r="M17" s="81" t="s">
        <v>1518</v>
      </c>
      <c r="N17" s="81" t="s">
        <v>1518</v>
      </c>
      <c r="O17" s="81" t="s">
        <v>1518</v>
      </c>
      <c r="P17" s="81" t="s">
        <v>1518</v>
      </c>
      <c r="Q17" s="81" t="s">
        <v>1518</v>
      </c>
      <c r="R17" s="81" t="s">
        <v>1518</v>
      </c>
      <c r="S17" s="81" t="s">
        <v>1518</v>
      </c>
      <c r="T17" s="81" t="s">
        <v>1518</v>
      </c>
      <c r="U17" s="81">
        <v>0.06</v>
      </c>
      <c r="V17" s="81" t="s">
        <v>1518</v>
      </c>
      <c r="W17" s="81" t="s">
        <v>1518</v>
      </c>
      <c r="X17" s="81" t="s">
        <v>1518</v>
      </c>
      <c r="Y17" s="81" t="s">
        <v>1518</v>
      </c>
      <c r="Z17" s="81" t="s">
        <v>1518</v>
      </c>
      <c r="AA17" s="81" t="s">
        <v>1518</v>
      </c>
      <c r="AB17" s="81" t="s">
        <v>1518</v>
      </c>
      <c r="AC17" s="81" t="s">
        <v>1518</v>
      </c>
      <c r="AD17" s="81" t="s">
        <v>1518</v>
      </c>
      <c r="AE17" s="81" t="s">
        <v>1518</v>
      </c>
      <c r="AF17" s="81" t="s">
        <v>1518</v>
      </c>
      <c r="AG17" s="81" t="s">
        <v>1518</v>
      </c>
      <c r="AH17" s="81" t="s">
        <v>1518</v>
      </c>
      <c r="AI17" s="80">
        <f>COUNT(K17:AH17)</f>
        <v>1</v>
      </c>
      <c r="AJ17" s="137">
        <f>SUM(K17:AH17)</f>
        <v>0.06</v>
      </c>
      <c r="AK17" s="80">
        <f>COUNT(K17:R17)</f>
        <v>0</v>
      </c>
      <c r="AL17" s="80">
        <f>SUM(K17:R17)</f>
        <v>0</v>
      </c>
      <c r="AM17" s="80">
        <f>COUNT(S17:Z17)</f>
        <v>1</v>
      </c>
      <c r="AN17" s="80">
        <f>SUM(S17:Z17)</f>
        <v>0.06</v>
      </c>
      <c r="AO17" s="80">
        <f>COUNT(AA17:AH17)</f>
        <v>0</v>
      </c>
      <c r="AP17" s="80">
        <f>SUM(AA17:AH17)</f>
        <v>0</v>
      </c>
      <c r="AQ17" s="80">
        <f>COUNT(E17:H17)</f>
        <v>0</v>
      </c>
      <c r="AR17" s="80">
        <f>SUM(E17:H17)</f>
        <v>0</v>
      </c>
    </row>
    <row r="18" spans="1:44">
      <c r="A18" s="80" t="s">
        <v>58</v>
      </c>
      <c r="B18" s="80" t="s">
        <v>59</v>
      </c>
      <c r="C18" s="135">
        <v>45132.354166666664</v>
      </c>
      <c r="D18" s="81" t="s">
        <v>1518</v>
      </c>
      <c r="E18" s="81" t="s">
        <v>1518</v>
      </c>
      <c r="F18" s="81" t="s">
        <v>1518</v>
      </c>
      <c r="G18" s="81" t="s">
        <v>1518</v>
      </c>
      <c r="H18" s="81">
        <v>2.0000000000000001E-4</v>
      </c>
      <c r="I18" s="81" t="s">
        <v>1518</v>
      </c>
      <c r="J18" s="81" t="s">
        <v>1518</v>
      </c>
      <c r="K18" s="81" t="s">
        <v>1518</v>
      </c>
      <c r="L18" s="81" t="s">
        <v>1518</v>
      </c>
      <c r="M18" s="81" t="s">
        <v>1518</v>
      </c>
      <c r="N18" s="81">
        <v>0.13</v>
      </c>
      <c r="O18" s="81" t="s">
        <v>1518</v>
      </c>
      <c r="P18" s="81" t="s">
        <v>1518</v>
      </c>
      <c r="Q18" s="81" t="s">
        <v>1518</v>
      </c>
      <c r="R18" s="81" t="s">
        <v>1518</v>
      </c>
      <c r="S18" s="81" t="s">
        <v>1518</v>
      </c>
      <c r="T18" s="81" t="s">
        <v>1518</v>
      </c>
      <c r="U18" s="81">
        <v>0.06</v>
      </c>
      <c r="V18" s="81" t="s">
        <v>1518</v>
      </c>
      <c r="W18" s="81" t="s">
        <v>1518</v>
      </c>
      <c r="X18" s="81" t="s">
        <v>1518</v>
      </c>
      <c r="Y18" s="81" t="s">
        <v>1518</v>
      </c>
      <c r="Z18" s="81" t="s">
        <v>1518</v>
      </c>
      <c r="AA18" s="81" t="s">
        <v>1518</v>
      </c>
      <c r="AB18" s="81" t="s">
        <v>1518</v>
      </c>
      <c r="AC18" s="81" t="s">
        <v>1518</v>
      </c>
      <c r="AD18" s="81" t="s">
        <v>1518</v>
      </c>
      <c r="AE18" s="81" t="s">
        <v>1518</v>
      </c>
      <c r="AF18" s="81" t="s">
        <v>1518</v>
      </c>
      <c r="AG18" s="111" t="s">
        <v>1518</v>
      </c>
      <c r="AH18" s="111">
        <v>6.2395000000000003E-3</v>
      </c>
      <c r="AI18" s="80">
        <f>COUNT(K18:AH18)</f>
        <v>3</v>
      </c>
      <c r="AJ18" s="137">
        <f>SUM(K18:AH18)</f>
        <v>0.19623950000000001</v>
      </c>
      <c r="AK18" s="80">
        <f>COUNT(K18:R18)</f>
        <v>1</v>
      </c>
      <c r="AL18" s="137">
        <f>SUM(K18:R18)</f>
        <v>0.13</v>
      </c>
      <c r="AM18" s="80">
        <f>COUNT(S18:Z18)</f>
        <v>1</v>
      </c>
      <c r="AN18" s="80">
        <f>SUM(S18:Z18)</f>
        <v>0.06</v>
      </c>
      <c r="AO18" s="80">
        <f>COUNT(AA18:AH18)</f>
        <v>1</v>
      </c>
      <c r="AP18" s="137">
        <f>SUM(AA18:AH18)</f>
        <v>6.2395000000000003E-3</v>
      </c>
      <c r="AQ18" s="80">
        <f>COUNT(E18:H18)</f>
        <v>1</v>
      </c>
      <c r="AR18" s="80">
        <f>SUM(E18:H18)</f>
        <v>2.0000000000000001E-4</v>
      </c>
    </row>
    <row r="19" spans="1:44">
      <c r="A19" s="80" t="s">
        <v>61</v>
      </c>
      <c r="B19" s="80" t="s">
        <v>62</v>
      </c>
      <c r="C19" s="135">
        <v>45132.472222222219</v>
      </c>
      <c r="D19" s="81" t="s">
        <v>1518</v>
      </c>
      <c r="E19" s="81" t="s">
        <v>1518</v>
      </c>
      <c r="F19" s="81" t="s">
        <v>1518</v>
      </c>
      <c r="G19" s="81" t="s">
        <v>1518</v>
      </c>
      <c r="H19" s="81" t="s">
        <v>1518</v>
      </c>
      <c r="I19" s="142" t="s">
        <v>1518</v>
      </c>
      <c r="J19" s="81" t="s">
        <v>1518</v>
      </c>
      <c r="K19" s="81" t="s">
        <v>1518</v>
      </c>
      <c r="L19" s="81" t="s">
        <v>1518</v>
      </c>
      <c r="M19" s="81" t="s">
        <v>1518</v>
      </c>
      <c r="N19" s="81" t="s">
        <v>1518</v>
      </c>
      <c r="O19" s="81" t="s">
        <v>1518</v>
      </c>
      <c r="P19" s="81" t="s">
        <v>1518</v>
      </c>
      <c r="Q19" s="81" t="s">
        <v>1518</v>
      </c>
      <c r="R19" s="81" t="s">
        <v>1518</v>
      </c>
      <c r="S19" s="81" t="s">
        <v>1518</v>
      </c>
      <c r="T19" s="81" t="s">
        <v>1518</v>
      </c>
      <c r="U19" s="81">
        <v>0.09</v>
      </c>
      <c r="V19" s="90" t="s">
        <v>1528</v>
      </c>
      <c r="W19" s="81" t="s">
        <v>1518</v>
      </c>
      <c r="X19" s="81" t="s">
        <v>1518</v>
      </c>
      <c r="Y19" s="81" t="s">
        <v>1518</v>
      </c>
      <c r="Z19" s="81" t="s">
        <v>1518</v>
      </c>
      <c r="AA19" s="81" t="s">
        <v>1518</v>
      </c>
      <c r="AB19" s="81" t="s">
        <v>1518</v>
      </c>
      <c r="AC19" s="81" t="s">
        <v>1518</v>
      </c>
      <c r="AD19" s="81" t="s">
        <v>1518</v>
      </c>
      <c r="AE19" s="81" t="s">
        <v>1518</v>
      </c>
      <c r="AF19" s="81" t="s">
        <v>1518</v>
      </c>
      <c r="AG19" s="111">
        <v>7.8624999999999997E-3</v>
      </c>
      <c r="AH19" s="111" t="s">
        <v>1518</v>
      </c>
      <c r="AI19" s="80">
        <f>COUNT(K19:AH19)</f>
        <v>2</v>
      </c>
      <c r="AJ19" s="137">
        <f>SUM(K19:AH19)+0.025</f>
        <v>0.12286249999999999</v>
      </c>
      <c r="AK19" s="80">
        <f>COUNT(K19:R19)</f>
        <v>0</v>
      </c>
      <c r="AL19" s="80">
        <f>SUM(K19:R19)</f>
        <v>0</v>
      </c>
      <c r="AM19" s="80">
        <v>2</v>
      </c>
      <c r="AN19" s="80">
        <f>SUM(S19:Z19)+0.025</f>
        <v>0.11499999999999999</v>
      </c>
      <c r="AO19" s="80">
        <f>COUNT(AA19:AH19)</f>
        <v>1</v>
      </c>
      <c r="AP19" s="137">
        <f>SUM(AA19:AH19)</f>
        <v>7.8624999999999997E-3</v>
      </c>
      <c r="AQ19" s="80">
        <f>COUNT(E19:H19)</f>
        <v>0</v>
      </c>
      <c r="AR19" s="80">
        <f>SUM(E19:H19)</f>
        <v>0</v>
      </c>
    </row>
    <row r="20" spans="1:44">
      <c r="A20" s="80" t="s">
        <v>64</v>
      </c>
      <c r="B20" s="80" t="s">
        <v>65</v>
      </c>
      <c r="C20" s="135">
        <v>45132.520833333336</v>
      </c>
      <c r="D20" s="81" t="s">
        <v>1518</v>
      </c>
      <c r="E20" s="81" t="s">
        <v>1518</v>
      </c>
      <c r="F20" s="81" t="s">
        <v>1518</v>
      </c>
      <c r="G20" s="81" t="s">
        <v>1518</v>
      </c>
      <c r="H20" s="81" t="s">
        <v>1518</v>
      </c>
      <c r="I20" s="81" t="s">
        <v>1518</v>
      </c>
      <c r="J20" s="81" t="s">
        <v>1518</v>
      </c>
      <c r="K20" s="81" t="s">
        <v>1518</v>
      </c>
      <c r="L20" s="81" t="s">
        <v>1518</v>
      </c>
      <c r="M20" s="81" t="s">
        <v>1518</v>
      </c>
      <c r="N20" s="81" t="s">
        <v>1518</v>
      </c>
      <c r="O20" s="81" t="s">
        <v>1518</v>
      </c>
      <c r="P20" s="81" t="s">
        <v>1518</v>
      </c>
      <c r="Q20" s="81" t="s">
        <v>1518</v>
      </c>
      <c r="R20" s="81" t="s">
        <v>1518</v>
      </c>
      <c r="S20" s="81" t="s">
        <v>1518</v>
      </c>
      <c r="T20" s="81" t="s">
        <v>1518</v>
      </c>
      <c r="U20" s="81">
        <v>0.09</v>
      </c>
      <c r="V20" s="81" t="s">
        <v>1518</v>
      </c>
      <c r="W20" s="81" t="s">
        <v>1518</v>
      </c>
      <c r="X20" s="81" t="s">
        <v>1518</v>
      </c>
      <c r="Y20" s="81" t="s">
        <v>1518</v>
      </c>
      <c r="Z20" s="81" t="s">
        <v>1518</v>
      </c>
      <c r="AA20" s="81" t="s">
        <v>1518</v>
      </c>
      <c r="AB20" s="81" t="s">
        <v>1518</v>
      </c>
      <c r="AC20" s="81" t="s">
        <v>1518</v>
      </c>
      <c r="AD20" s="81" t="s">
        <v>1518</v>
      </c>
      <c r="AE20" s="81" t="s">
        <v>1518</v>
      </c>
      <c r="AF20" s="81" t="s">
        <v>1518</v>
      </c>
      <c r="AG20" s="81" t="s">
        <v>1518</v>
      </c>
      <c r="AH20" s="81" t="s">
        <v>1518</v>
      </c>
      <c r="AI20" s="80">
        <f>COUNT(K20:AH20)</f>
        <v>1</v>
      </c>
      <c r="AJ20" s="137">
        <f>SUM(K20:AH20)</f>
        <v>0.09</v>
      </c>
      <c r="AK20" s="80">
        <f>COUNT(K20:R20)</f>
        <v>0</v>
      </c>
      <c r="AL20" s="80">
        <f>SUM(K20:R20)</f>
        <v>0</v>
      </c>
      <c r="AM20" s="80">
        <f>COUNT(S20:Z20)</f>
        <v>1</v>
      </c>
      <c r="AN20" s="80">
        <f>SUM(S20:Z20)</f>
        <v>0.09</v>
      </c>
      <c r="AO20" s="80">
        <f>COUNT(AA20:AH20)</f>
        <v>0</v>
      </c>
      <c r="AP20" s="80">
        <f>SUM(AA20:AH20)</f>
        <v>0</v>
      </c>
      <c r="AQ20" s="80">
        <f>COUNT(E20:H20)</f>
        <v>0</v>
      </c>
      <c r="AR20" s="80">
        <f>SUM(E20:H20)</f>
        <v>0</v>
      </c>
    </row>
    <row r="21" spans="1:44">
      <c r="A21" s="80" t="s">
        <v>67</v>
      </c>
      <c r="B21" s="80" t="s">
        <v>68</v>
      </c>
      <c r="C21" s="135">
        <v>45132.416666666664</v>
      </c>
      <c r="D21" s="81" t="s">
        <v>1518</v>
      </c>
      <c r="E21" s="81" t="s">
        <v>1518</v>
      </c>
      <c r="F21" s="81" t="s">
        <v>1518</v>
      </c>
      <c r="G21" s="81" t="s">
        <v>1518</v>
      </c>
      <c r="H21" s="81" t="s">
        <v>1518</v>
      </c>
      <c r="I21" s="81" t="s">
        <v>1518</v>
      </c>
      <c r="J21" s="81" t="s">
        <v>1518</v>
      </c>
      <c r="K21" s="81" t="s">
        <v>1518</v>
      </c>
      <c r="L21" s="81" t="s">
        <v>1518</v>
      </c>
      <c r="M21" s="81" t="s">
        <v>1518</v>
      </c>
      <c r="N21" s="81" t="s">
        <v>1518</v>
      </c>
      <c r="O21" s="81" t="s">
        <v>1518</v>
      </c>
      <c r="P21" s="81" t="s">
        <v>1518</v>
      </c>
      <c r="Q21" s="81" t="s">
        <v>1518</v>
      </c>
      <c r="R21" s="81" t="s">
        <v>1518</v>
      </c>
      <c r="S21" s="81" t="s">
        <v>1518</v>
      </c>
      <c r="T21" s="81" t="s">
        <v>1518</v>
      </c>
      <c r="U21" s="81">
        <v>0.08</v>
      </c>
      <c r="V21" s="90" t="s">
        <v>1529</v>
      </c>
      <c r="W21" s="81" t="s">
        <v>1518</v>
      </c>
      <c r="X21" s="81" t="s">
        <v>1518</v>
      </c>
      <c r="Y21" s="81" t="s">
        <v>1518</v>
      </c>
      <c r="Z21" s="81" t="s">
        <v>1518</v>
      </c>
      <c r="AA21" s="81" t="s">
        <v>1518</v>
      </c>
      <c r="AB21" s="81" t="s">
        <v>1518</v>
      </c>
      <c r="AC21" s="81" t="s">
        <v>1518</v>
      </c>
      <c r="AD21" s="81" t="s">
        <v>1518</v>
      </c>
      <c r="AE21" s="81" t="s">
        <v>1518</v>
      </c>
      <c r="AF21" s="81" t="s">
        <v>1518</v>
      </c>
      <c r="AG21" s="81" t="s">
        <v>1518</v>
      </c>
      <c r="AH21" s="81" t="s">
        <v>1518</v>
      </c>
      <c r="AI21" s="80">
        <f>COUNT(K21:AH21)</f>
        <v>1</v>
      </c>
      <c r="AJ21" s="137">
        <f>SUM(K21:AH21)+0.015</f>
        <v>9.5000000000000001E-2</v>
      </c>
      <c r="AK21" s="80">
        <f>COUNT(K21:R21)</f>
        <v>0</v>
      </c>
      <c r="AL21" s="80">
        <f>SUM(K21:R21)</f>
        <v>0</v>
      </c>
      <c r="AM21" s="80">
        <v>2</v>
      </c>
      <c r="AN21" s="80">
        <f>SUM(S21:Z21)+0.015</f>
        <v>9.5000000000000001E-2</v>
      </c>
      <c r="AO21" s="80">
        <f>COUNT(AA21:AH21)</f>
        <v>0</v>
      </c>
      <c r="AP21" s="80">
        <f>SUM(AA21:AH21)</f>
        <v>0</v>
      </c>
      <c r="AQ21" s="80">
        <f>COUNT(E21:H21)</f>
        <v>0</v>
      </c>
      <c r="AR21" s="80">
        <f>SUM(E21:H21)</f>
        <v>0</v>
      </c>
    </row>
    <row r="22" spans="1:44">
      <c r="C22" s="2"/>
    </row>
    <row r="23" spans="1:44">
      <c r="A23" s="2" t="s">
        <v>1530</v>
      </c>
      <c r="C23" s="2"/>
      <c r="D23" s="3">
        <f t="shared" ref="D23:U23" si="0">COUNTIF(D3:D21, "&gt;0")</f>
        <v>1</v>
      </c>
      <c r="E23" s="3">
        <f t="shared" si="0"/>
        <v>2</v>
      </c>
      <c r="F23" s="3">
        <f t="shared" si="0"/>
        <v>2</v>
      </c>
      <c r="G23" s="3">
        <f t="shared" si="0"/>
        <v>1</v>
      </c>
      <c r="H23" s="3">
        <f t="shared" si="0"/>
        <v>1</v>
      </c>
      <c r="I23" s="3">
        <f t="shared" si="0"/>
        <v>1</v>
      </c>
      <c r="J23" s="3">
        <f t="shared" si="0"/>
        <v>1</v>
      </c>
      <c r="K23" s="3">
        <f t="shared" si="0"/>
        <v>2</v>
      </c>
      <c r="L23" s="3">
        <f t="shared" si="0"/>
        <v>2</v>
      </c>
      <c r="M23" s="3">
        <f t="shared" si="0"/>
        <v>1</v>
      </c>
      <c r="N23" s="3">
        <f t="shared" si="0"/>
        <v>4</v>
      </c>
      <c r="O23" s="3">
        <f t="shared" si="0"/>
        <v>1</v>
      </c>
      <c r="P23" s="3">
        <f t="shared" si="0"/>
        <v>1</v>
      </c>
      <c r="Q23" s="3">
        <f t="shared" si="0"/>
        <v>2</v>
      </c>
      <c r="R23" s="3">
        <f t="shared" si="0"/>
        <v>1</v>
      </c>
      <c r="S23" s="3">
        <f t="shared" si="0"/>
        <v>1</v>
      </c>
      <c r="T23" s="3">
        <f t="shared" si="0"/>
        <v>3</v>
      </c>
      <c r="U23" s="3">
        <f t="shared" si="0"/>
        <v>11</v>
      </c>
      <c r="V23" s="3">
        <v>10</v>
      </c>
      <c r="W23" s="3">
        <f>COUNTIF(W3:W21, "&gt;0")</f>
        <v>1</v>
      </c>
      <c r="X23" s="3">
        <f>COUNTIF(X3:X21, "&gt;0")</f>
        <v>1</v>
      </c>
      <c r="Y23" s="3">
        <f>COUNTIF(Y3:Y21, "&gt;0")</f>
        <v>1</v>
      </c>
      <c r="Z23" s="3">
        <f>COUNTIF(Z3:Z21, "&gt;0")</f>
        <v>2</v>
      </c>
      <c r="AA23" s="3">
        <f>COUNTIF(AA3:AA21, "&gt;0")</f>
        <v>1</v>
      </c>
      <c r="AB23" s="3">
        <v>2</v>
      </c>
      <c r="AC23" s="3">
        <f t="shared" ref="AC23:AH23" si="1">COUNTIF(AC3:AC21, "&gt;0")</f>
        <v>5</v>
      </c>
      <c r="AD23" s="3">
        <f t="shared" si="1"/>
        <v>1</v>
      </c>
      <c r="AE23" s="3">
        <f t="shared" si="1"/>
        <v>1</v>
      </c>
      <c r="AF23" s="3">
        <f t="shared" si="1"/>
        <v>1</v>
      </c>
      <c r="AG23" s="3">
        <f t="shared" si="1"/>
        <v>1</v>
      </c>
      <c r="AH23" s="3">
        <f t="shared" si="1"/>
        <v>1</v>
      </c>
      <c r="AI23" s="2"/>
    </row>
    <row r="24" spans="1:44">
      <c r="A24" s="2" t="s">
        <v>1531</v>
      </c>
      <c r="C24" s="2"/>
      <c r="D24" s="20">
        <f t="shared" ref="D24:M24" si="2">((D23/COUNTA(D3:D21))*100)</f>
        <v>5.2631578947368416</v>
      </c>
      <c r="E24" s="20">
        <f t="shared" si="2"/>
        <v>10.526315789473683</v>
      </c>
      <c r="F24" s="20">
        <f t="shared" si="2"/>
        <v>10.526315789473683</v>
      </c>
      <c r="G24" s="20">
        <f t="shared" si="2"/>
        <v>5.2631578947368416</v>
      </c>
      <c r="H24" s="20">
        <f t="shared" si="2"/>
        <v>5.2631578947368416</v>
      </c>
      <c r="I24" s="20">
        <f t="shared" si="2"/>
        <v>5.2631578947368416</v>
      </c>
      <c r="J24" s="20">
        <f t="shared" si="2"/>
        <v>5.2631578947368416</v>
      </c>
      <c r="K24" s="20">
        <f t="shared" si="2"/>
        <v>10.526315789473683</v>
      </c>
      <c r="L24" s="20">
        <f t="shared" si="2"/>
        <v>10.526315789473683</v>
      </c>
      <c r="M24" s="20">
        <f t="shared" si="2"/>
        <v>5.2631578947368416</v>
      </c>
      <c r="N24" s="20">
        <f>((N23/COUNTA(N3,N4:N21))*100)</f>
        <v>21.052631578947366</v>
      </c>
      <c r="O24" s="20">
        <f>((O23/COUNTA(O3:O21))*100)</f>
        <v>5.2631578947368416</v>
      </c>
      <c r="P24" s="20">
        <f>((P23/COUNTA(P3:P21))*100)</f>
        <v>5.2631578947368416</v>
      </c>
      <c r="Q24" s="20">
        <f>((Q23/COUNTA(Q3:Q21))*100)</f>
        <v>10.526315789473683</v>
      </c>
      <c r="R24" s="20">
        <f>((R23/COUNTA(R3:R21))*100)</f>
        <v>5.2631578947368416</v>
      </c>
      <c r="S24" s="20">
        <f>((S23/COUNTA(S3,S4:S21))*100)</f>
        <v>5.2631578947368416</v>
      </c>
      <c r="T24" s="20">
        <f>((T23/COUNTA(T3,T4:T21))*100)</f>
        <v>15.789473684210526</v>
      </c>
      <c r="U24" s="20">
        <f>((U23/COUNTA(U3,U4:U21))*100)</f>
        <v>57.894736842105267</v>
      </c>
      <c r="V24" s="20">
        <f>((V23/COUNTA(V3,V4:V21))*100)</f>
        <v>52.631578947368418</v>
      </c>
      <c r="W24" s="20">
        <f>((W23/COUNTA(W3, W4:W21))*100)</f>
        <v>5.2631578947368416</v>
      </c>
      <c r="X24" s="20">
        <f>((X23/COUNTA(X3,X4:X21))*100)</f>
        <v>5.2631578947368416</v>
      </c>
      <c r="Y24" s="20">
        <f>((Y23/COUNTA(Y3,Y4:Y21))*100)</f>
        <v>5.2631578947368416</v>
      </c>
      <c r="Z24" s="20">
        <f>((Z23/COUNTA(Z3,Z4:Z21))*100)</f>
        <v>10.526315789473683</v>
      </c>
      <c r="AA24" s="20">
        <f>((AA23/COUNTA(AA3:AA21))*100)</f>
        <v>5.2631578947368416</v>
      </c>
      <c r="AB24" s="20">
        <f t="shared" ref="AB24:AH24" si="3">((AB23/COUNTA(AB3,AB4:AB21))*100)</f>
        <v>10.526315789473683</v>
      </c>
      <c r="AC24" s="20">
        <f t="shared" si="3"/>
        <v>26.315789473684209</v>
      </c>
      <c r="AD24" s="20">
        <f t="shared" si="3"/>
        <v>5.2631578947368416</v>
      </c>
      <c r="AE24" s="20">
        <f t="shared" si="3"/>
        <v>5.2631578947368416</v>
      </c>
      <c r="AF24" s="20">
        <f t="shared" si="3"/>
        <v>5.2631578947368416</v>
      </c>
      <c r="AG24" s="20">
        <f t="shared" si="3"/>
        <v>5.2631578947368416</v>
      </c>
      <c r="AH24" s="20">
        <f t="shared" si="3"/>
        <v>5.2631578947368416</v>
      </c>
      <c r="AI24" s="2"/>
    </row>
    <row r="25" spans="1:44">
      <c r="C25" s="2"/>
    </row>
    <row r="26" spans="1:44">
      <c r="A26" s="10" t="s">
        <v>1532</v>
      </c>
      <c r="C26" s="2"/>
      <c r="D26" s="3" t="s">
        <v>1533</v>
      </c>
      <c r="E26" s="3" t="s">
        <v>1533</v>
      </c>
      <c r="F26" s="3" t="s">
        <v>1533</v>
      </c>
      <c r="G26" s="3" t="s">
        <v>1533</v>
      </c>
      <c r="H26" s="3" t="s">
        <v>1533</v>
      </c>
      <c r="I26" s="3" t="s">
        <v>1534</v>
      </c>
      <c r="J26" s="3" t="s">
        <v>1534</v>
      </c>
      <c r="K26" s="3" t="s">
        <v>1535</v>
      </c>
      <c r="L26" s="3" t="s">
        <v>1535</v>
      </c>
      <c r="M26" s="3" t="s">
        <v>1535</v>
      </c>
      <c r="N26" s="3" t="s">
        <v>1535</v>
      </c>
      <c r="O26" s="3" t="s">
        <v>1535</v>
      </c>
      <c r="P26" s="3" t="s">
        <v>1535</v>
      </c>
      <c r="Q26" s="3" t="s">
        <v>1535</v>
      </c>
      <c r="R26" s="3" t="s">
        <v>1535</v>
      </c>
      <c r="S26" s="3" t="s">
        <v>1536</v>
      </c>
      <c r="T26" s="3" t="s">
        <v>1536</v>
      </c>
      <c r="U26" s="3" t="s">
        <v>1536</v>
      </c>
      <c r="V26" s="3" t="s">
        <v>1536</v>
      </c>
      <c r="W26" s="3" t="s">
        <v>1536</v>
      </c>
      <c r="X26" s="3" t="s">
        <v>1536</v>
      </c>
      <c r="Y26" s="3" t="s">
        <v>1536</v>
      </c>
      <c r="Z26" s="3" t="s">
        <v>1536</v>
      </c>
      <c r="AA26" s="3" t="s">
        <v>1537</v>
      </c>
      <c r="AB26" s="3" t="s">
        <v>1537</v>
      </c>
      <c r="AC26" s="3" t="s">
        <v>1537</v>
      </c>
      <c r="AD26" s="3" t="s">
        <v>1537</v>
      </c>
      <c r="AE26" s="3" t="s">
        <v>1537</v>
      </c>
      <c r="AF26" s="3" t="s">
        <v>1537</v>
      </c>
      <c r="AG26" s="3" t="s">
        <v>1537</v>
      </c>
      <c r="AH26" s="3" t="s">
        <v>1537</v>
      </c>
      <c r="AI26" s="2"/>
    </row>
    <row r="27" spans="1:44">
      <c r="A27" s="10" t="s">
        <v>1538</v>
      </c>
      <c r="C27" s="2"/>
      <c r="D27" s="3">
        <v>5.1999999999999995E-4</v>
      </c>
      <c r="E27" s="3">
        <v>2.0000000000000001E-4</v>
      </c>
      <c r="F27" s="3">
        <v>1.9E-3</v>
      </c>
      <c r="G27" s="3">
        <v>1E-4</v>
      </c>
      <c r="H27" s="3">
        <v>5.0000000000000001E-4</v>
      </c>
      <c r="I27" s="3">
        <v>0.15</v>
      </c>
      <c r="J27" s="3">
        <v>0.1</v>
      </c>
      <c r="K27" s="3">
        <v>0.5</v>
      </c>
      <c r="L27" s="3">
        <v>1</v>
      </c>
      <c r="M27" s="3">
        <v>0.5</v>
      </c>
      <c r="N27" s="3">
        <v>7.4999999999999997E-2</v>
      </c>
      <c r="O27" s="3">
        <v>0.5</v>
      </c>
      <c r="P27" s="3">
        <v>0.5</v>
      </c>
      <c r="Q27" s="3">
        <v>0.5</v>
      </c>
      <c r="R27" s="3">
        <v>0.5</v>
      </c>
      <c r="S27" s="3">
        <v>0.8</v>
      </c>
      <c r="T27" s="3">
        <v>2.5999999999999999E-2</v>
      </c>
      <c r="U27" s="3">
        <v>0.38</v>
      </c>
      <c r="V27" s="3">
        <v>0.1</v>
      </c>
      <c r="W27" s="3">
        <v>0.14000000000000001</v>
      </c>
      <c r="X27" s="3">
        <v>6.6000000000000003E-2</v>
      </c>
      <c r="Y27" s="3">
        <v>5.3999999999999999E-2</v>
      </c>
      <c r="Z27" s="3">
        <v>0.03</v>
      </c>
      <c r="AA27" s="3">
        <v>84</v>
      </c>
      <c r="AB27" s="3">
        <v>91</v>
      </c>
      <c r="AC27" s="3">
        <v>13</v>
      </c>
      <c r="AD27" s="3">
        <v>11</v>
      </c>
      <c r="AE27" s="3">
        <v>52</v>
      </c>
      <c r="AF27" s="3">
        <v>58</v>
      </c>
      <c r="AG27" s="3">
        <v>26</v>
      </c>
      <c r="AH27" s="3">
        <v>20</v>
      </c>
      <c r="AI27" s="2"/>
    </row>
    <row r="28" spans="1:44" ht="15.75" customHeight="1">
      <c r="A28" s="10" t="s">
        <v>78</v>
      </c>
      <c r="C28" s="2"/>
      <c r="D28" s="3" t="s">
        <v>142</v>
      </c>
      <c r="E28" s="3" t="s">
        <v>142</v>
      </c>
      <c r="F28" s="3" t="s">
        <v>142</v>
      </c>
      <c r="G28" s="3" t="s">
        <v>142</v>
      </c>
      <c r="H28" s="3" t="s">
        <v>142</v>
      </c>
      <c r="I28" s="3" t="s">
        <v>142</v>
      </c>
      <c r="J28" s="3" t="s">
        <v>142</v>
      </c>
      <c r="K28" s="3" t="s">
        <v>142</v>
      </c>
      <c r="L28" s="3" t="s">
        <v>142</v>
      </c>
      <c r="M28" s="3" t="s">
        <v>142</v>
      </c>
      <c r="N28" s="3" t="s">
        <v>142</v>
      </c>
      <c r="O28" s="3" t="s">
        <v>142</v>
      </c>
      <c r="P28" s="3" t="s">
        <v>142</v>
      </c>
      <c r="Q28" s="3" t="s">
        <v>142</v>
      </c>
      <c r="R28" s="3" t="s">
        <v>142</v>
      </c>
      <c r="S28" s="3" t="s">
        <v>142</v>
      </c>
      <c r="T28" s="3" t="s">
        <v>142</v>
      </c>
      <c r="U28" s="3" t="s">
        <v>142</v>
      </c>
      <c r="V28" s="3" t="s">
        <v>142</v>
      </c>
      <c r="W28" s="3" t="s">
        <v>142</v>
      </c>
      <c r="X28" s="3" t="s">
        <v>142</v>
      </c>
      <c r="Y28" s="3" t="s">
        <v>142</v>
      </c>
      <c r="Z28" s="3" t="s">
        <v>142</v>
      </c>
      <c r="AA28" s="3" t="s">
        <v>142</v>
      </c>
      <c r="AB28" s="3" t="s">
        <v>142</v>
      </c>
      <c r="AC28" s="3" t="s">
        <v>142</v>
      </c>
      <c r="AD28" s="3" t="s">
        <v>142</v>
      </c>
      <c r="AE28" s="3" t="s">
        <v>142</v>
      </c>
      <c r="AF28" s="3" t="s">
        <v>142</v>
      </c>
      <c r="AG28" s="3" t="s">
        <v>142</v>
      </c>
      <c r="AH28" s="3" t="s">
        <v>142</v>
      </c>
      <c r="AI28" s="2"/>
    </row>
    <row r="29" spans="1:44" ht="15.75" customHeight="1">
      <c r="A29" s="10"/>
      <c r="C29" s="2"/>
    </row>
    <row r="30" spans="1:44">
      <c r="A30" s="10" t="s">
        <v>1539</v>
      </c>
      <c r="C30" s="2"/>
      <c r="E30" s="5" t="s">
        <v>81</v>
      </c>
      <c r="F30" s="5" t="s">
        <v>81</v>
      </c>
      <c r="G30" s="5" t="s">
        <v>81</v>
      </c>
      <c r="H30" s="5" t="s">
        <v>81</v>
      </c>
      <c r="I30" s="5" t="s">
        <v>81</v>
      </c>
      <c r="J30" s="5" t="s">
        <v>81</v>
      </c>
      <c r="K30" s="5" t="s">
        <v>81</v>
      </c>
      <c r="L30" s="3">
        <v>235</v>
      </c>
      <c r="M30" s="3">
        <v>95000</v>
      </c>
      <c r="N30" s="3">
        <v>660</v>
      </c>
      <c r="O30" s="3">
        <v>21500</v>
      </c>
      <c r="P30" s="5" t="s">
        <v>81</v>
      </c>
      <c r="Q30" s="3">
        <v>425</v>
      </c>
      <c r="R30" s="3">
        <v>9800</v>
      </c>
      <c r="S30" s="3">
        <v>1135</v>
      </c>
      <c r="T30" s="5" t="s">
        <v>81</v>
      </c>
      <c r="U30" s="5" t="s">
        <v>81</v>
      </c>
      <c r="V30" s="5" t="s">
        <v>81</v>
      </c>
      <c r="W30" s="5" t="s">
        <v>81</v>
      </c>
      <c r="X30" s="5" t="s">
        <v>81</v>
      </c>
      <c r="Y30" s="5" t="s">
        <v>81</v>
      </c>
      <c r="Z30" s="5" t="s">
        <v>81</v>
      </c>
      <c r="AA30" s="5" t="s">
        <v>81</v>
      </c>
      <c r="AB30" s="5" t="s">
        <v>81</v>
      </c>
      <c r="AC30" s="5" t="s">
        <v>81</v>
      </c>
      <c r="AD30" s="5" t="s">
        <v>81</v>
      </c>
      <c r="AE30" s="5" t="s">
        <v>81</v>
      </c>
      <c r="AF30" s="5" t="s">
        <v>81</v>
      </c>
      <c r="AG30" s="5" t="s">
        <v>81</v>
      </c>
      <c r="AH30" s="5" t="s">
        <v>81</v>
      </c>
      <c r="AI30" s="5" t="s">
        <v>81</v>
      </c>
    </row>
    <row r="31" spans="1:44">
      <c r="A31" s="10" t="s">
        <v>1540</v>
      </c>
      <c r="C31" s="2"/>
      <c r="E31" s="5" t="s">
        <v>81</v>
      </c>
      <c r="F31" s="5" t="s">
        <v>81</v>
      </c>
      <c r="G31" s="5" t="s">
        <v>81</v>
      </c>
      <c r="H31" s="5" t="s">
        <v>81</v>
      </c>
      <c r="I31" s="5" t="s">
        <v>81</v>
      </c>
      <c r="J31" s="5" t="s">
        <v>81</v>
      </c>
      <c r="K31" s="5" t="s">
        <v>81</v>
      </c>
      <c r="L31" s="3">
        <v>147</v>
      </c>
      <c r="M31" s="3">
        <v>9830</v>
      </c>
      <c r="N31" s="3">
        <v>26.4</v>
      </c>
      <c r="O31" s="3">
        <v>25700</v>
      </c>
      <c r="P31" s="5" t="s">
        <v>81</v>
      </c>
      <c r="Q31" s="3">
        <v>15</v>
      </c>
      <c r="R31" s="3">
        <v>6530</v>
      </c>
      <c r="S31" s="3">
        <v>11</v>
      </c>
      <c r="T31" s="5" t="s">
        <v>81</v>
      </c>
      <c r="U31" s="5" t="s">
        <v>81</v>
      </c>
      <c r="V31" s="5" t="s">
        <v>81</v>
      </c>
      <c r="W31" s="5" t="s">
        <v>81</v>
      </c>
      <c r="X31" s="5" t="s">
        <v>81</v>
      </c>
      <c r="Y31" s="5" t="s">
        <v>81</v>
      </c>
      <c r="Z31" s="5" t="s">
        <v>81</v>
      </c>
      <c r="AA31" s="5" t="s">
        <v>81</v>
      </c>
      <c r="AB31" s="5" t="s">
        <v>81</v>
      </c>
      <c r="AC31" s="5" t="s">
        <v>81</v>
      </c>
      <c r="AD31" s="5" t="s">
        <v>81</v>
      </c>
      <c r="AE31" s="5" t="s">
        <v>81</v>
      </c>
      <c r="AF31" s="5" t="s">
        <v>81</v>
      </c>
      <c r="AG31" s="5" t="s">
        <v>81</v>
      </c>
      <c r="AH31" s="5" t="s">
        <v>81</v>
      </c>
      <c r="AI31" s="5" t="s">
        <v>81</v>
      </c>
    </row>
    <row r="32" spans="1:44">
      <c r="A32" s="10" t="s">
        <v>1541</v>
      </c>
      <c r="C32" s="2"/>
      <c r="E32" s="5" t="s">
        <v>81</v>
      </c>
      <c r="F32" s="5" t="s">
        <v>81</v>
      </c>
      <c r="G32" s="5" t="s">
        <v>81</v>
      </c>
      <c r="H32" s="5" t="s">
        <v>81</v>
      </c>
      <c r="I32" s="5" t="s">
        <v>81</v>
      </c>
      <c r="J32" s="5" t="s">
        <v>81</v>
      </c>
      <c r="K32" s="5" t="s">
        <v>81</v>
      </c>
      <c r="L32" s="3">
        <v>130</v>
      </c>
      <c r="M32" s="3">
        <v>31150</v>
      </c>
      <c r="N32" s="3">
        <v>87.5</v>
      </c>
      <c r="O32" s="3">
        <v>25500</v>
      </c>
      <c r="P32" s="5" t="s">
        <v>81</v>
      </c>
      <c r="Q32" s="3">
        <v>2400</v>
      </c>
      <c r="R32" s="3">
        <v>12850</v>
      </c>
      <c r="S32" s="3">
        <v>1440</v>
      </c>
      <c r="T32" s="5" t="s">
        <v>81</v>
      </c>
      <c r="U32" s="5" t="s">
        <v>81</v>
      </c>
      <c r="V32" s="5" t="s">
        <v>81</v>
      </c>
      <c r="W32" s="5" t="s">
        <v>81</v>
      </c>
      <c r="X32" s="5" t="s">
        <v>81</v>
      </c>
      <c r="Y32" s="5" t="s">
        <v>81</v>
      </c>
      <c r="Z32" s="5" t="s">
        <v>81</v>
      </c>
      <c r="AA32" s="5" t="s">
        <v>81</v>
      </c>
      <c r="AB32" s="5" t="s">
        <v>81</v>
      </c>
      <c r="AC32" s="5" t="s">
        <v>81</v>
      </c>
      <c r="AD32" s="5" t="s">
        <v>81</v>
      </c>
      <c r="AE32" s="5" t="s">
        <v>81</v>
      </c>
      <c r="AF32" s="5" t="s">
        <v>81</v>
      </c>
      <c r="AG32" s="5" t="s">
        <v>81</v>
      </c>
      <c r="AH32" s="5" t="s">
        <v>81</v>
      </c>
      <c r="AI32" s="5" t="s">
        <v>81</v>
      </c>
    </row>
    <row r="33" spans="1:35">
      <c r="A33" s="10" t="s">
        <v>1542</v>
      </c>
      <c r="C33" s="2"/>
      <c r="E33" s="5" t="s">
        <v>81</v>
      </c>
      <c r="F33" s="5" t="s">
        <v>81</v>
      </c>
      <c r="G33" s="5" t="s">
        <v>81</v>
      </c>
      <c r="H33" s="5" t="s">
        <v>81</v>
      </c>
      <c r="I33" s="5" t="s">
        <v>81</v>
      </c>
      <c r="J33" s="5" t="s">
        <v>81</v>
      </c>
      <c r="K33" s="5" t="s">
        <v>81</v>
      </c>
      <c r="L33" s="3">
        <v>44</v>
      </c>
      <c r="M33" s="3">
        <v>101200</v>
      </c>
      <c r="N33" s="3">
        <v>0.83</v>
      </c>
      <c r="O33" s="3">
        <v>49900</v>
      </c>
      <c r="P33" s="5" t="s">
        <v>81</v>
      </c>
      <c r="Q33" s="3">
        <v>180</v>
      </c>
      <c r="R33" s="3">
        <v>3450</v>
      </c>
      <c r="S33" s="3">
        <v>120</v>
      </c>
      <c r="T33" s="5" t="s">
        <v>81</v>
      </c>
      <c r="U33" s="5" t="s">
        <v>81</v>
      </c>
      <c r="V33" s="5" t="s">
        <v>81</v>
      </c>
      <c r="W33" s="5" t="s">
        <v>81</v>
      </c>
      <c r="X33" s="5" t="s">
        <v>81</v>
      </c>
      <c r="Y33" s="5" t="s">
        <v>81</v>
      </c>
      <c r="Z33" s="5" t="s">
        <v>81</v>
      </c>
      <c r="AA33" s="5" t="s">
        <v>81</v>
      </c>
      <c r="AB33" s="5" t="s">
        <v>81</v>
      </c>
      <c r="AC33" s="5" t="s">
        <v>81</v>
      </c>
      <c r="AD33" s="5" t="s">
        <v>81</v>
      </c>
      <c r="AE33" s="5" t="s">
        <v>81</v>
      </c>
      <c r="AF33" s="5" t="s">
        <v>81</v>
      </c>
      <c r="AG33" s="5" t="s">
        <v>81</v>
      </c>
      <c r="AH33" s="5" t="s">
        <v>81</v>
      </c>
      <c r="AI33" s="5" t="s">
        <v>81</v>
      </c>
    </row>
    <row r="34" spans="1:35">
      <c r="A34" s="10" t="s">
        <v>1543</v>
      </c>
      <c r="C34" s="2"/>
      <c r="E34" s="5" t="s">
        <v>81</v>
      </c>
      <c r="F34" s="5" t="s">
        <v>81</v>
      </c>
      <c r="G34" s="5" t="s">
        <v>81</v>
      </c>
      <c r="H34" s="5" t="s">
        <v>81</v>
      </c>
      <c r="I34" s="5" t="s">
        <v>81</v>
      </c>
      <c r="J34" s="5" t="s">
        <v>81</v>
      </c>
      <c r="K34" s="5" t="s">
        <v>81</v>
      </c>
      <c r="L34" s="3">
        <v>49</v>
      </c>
      <c r="M34" s="3">
        <v>4500</v>
      </c>
      <c r="N34" s="3">
        <v>3.08</v>
      </c>
      <c r="O34" s="3">
        <v>12100</v>
      </c>
      <c r="P34" s="5" t="s">
        <v>81</v>
      </c>
      <c r="Q34" s="3">
        <v>21</v>
      </c>
      <c r="R34" s="3">
        <v>98</v>
      </c>
      <c r="S34" s="3">
        <v>170</v>
      </c>
      <c r="T34" s="5" t="s">
        <v>81</v>
      </c>
      <c r="U34" s="5" t="s">
        <v>81</v>
      </c>
      <c r="V34" s="5" t="s">
        <v>81</v>
      </c>
      <c r="W34" s="5" t="s">
        <v>81</v>
      </c>
      <c r="X34" s="5" t="s">
        <v>81</v>
      </c>
      <c r="Y34" s="5" t="s">
        <v>81</v>
      </c>
      <c r="Z34" s="5" t="s">
        <v>81</v>
      </c>
      <c r="AA34" s="5" t="s">
        <v>81</v>
      </c>
      <c r="AB34" s="5" t="s">
        <v>81</v>
      </c>
      <c r="AC34" s="5" t="s">
        <v>81</v>
      </c>
      <c r="AD34" s="5" t="s">
        <v>81</v>
      </c>
      <c r="AE34" s="5" t="s">
        <v>81</v>
      </c>
      <c r="AF34" s="5" t="s">
        <v>81</v>
      </c>
      <c r="AG34" s="5" t="s">
        <v>81</v>
      </c>
      <c r="AH34" s="5" t="s">
        <v>81</v>
      </c>
      <c r="AI34" s="5" t="s">
        <v>81</v>
      </c>
    </row>
    <row r="35" spans="1:35">
      <c r="A35" s="10" t="s">
        <v>1544</v>
      </c>
      <c r="C35" s="2"/>
      <c r="E35" s="5" t="s">
        <v>81</v>
      </c>
      <c r="F35" s="5" t="s">
        <v>81</v>
      </c>
      <c r="G35" s="5" t="s">
        <v>81</v>
      </c>
      <c r="H35" s="5" t="s">
        <v>81</v>
      </c>
      <c r="I35" s="5" t="s">
        <v>81</v>
      </c>
      <c r="J35" s="5" t="s">
        <v>81</v>
      </c>
      <c r="K35" s="5" t="s">
        <v>81</v>
      </c>
      <c r="L35" s="3">
        <v>3400</v>
      </c>
      <c r="M35" s="3">
        <v>5350</v>
      </c>
      <c r="N35" s="3">
        <v>0.13</v>
      </c>
      <c r="O35" s="3">
        <v>11900</v>
      </c>
      <c r="P35" s="5" t="s">
        <v>81</v>
      </c>
      <c r="Q35" s="3">
        <v>3500</v>
      </c>
      <c r="R35" s="3">
        <v>160</v>
      </c>
      <c r="S35" s="3">
        <v>151</v>
      </c>
      <c r="T35" s="5" t="s">
        <v>81</v>
      </c>
      <c r="U35" s="5" t="s">
        <v>81</v>
      </c>
      <c r="V35" s="5" t="s">
        <v>81</v>
      </c>
      <c r="W35" s="5" t="s">
        <v>81</v>
      </c>
      <c r="X35" s="5" t="s">
        <v>81</v>
      </c>
      <c r="Y35" s="5" t="s">
        <v>81</v>
      </c>
      <c r="Z35" s="5" t="s">
        <v>81</v>
      </c>
      <c r="AA35" s="5" t="s">
        <v>81</v>
      </c>
      <c r="AB35" s="5" t="s">
        <v>81</v>
      </c>
      <c r="AC35" s="5" t="s">
        <v>81</v>
      </c>
      <c r="AD35" s="5" t="s">
        <v>81</v>
      </c>
      <c r="AE35" s="5" t="s">
        <v>81</v>
      </c>
      <c r="AF35" s="5" t="s">
        <v>81</v>
      </c>
      <c r="AG35" s="5" t="s">
        <v>81</v>
      </c>
      <c r="AH35" s="5" t="s">
        <v>81</v>
      </c>
      <c r="AI35" s="5" t="s">
        <v>81</v>
      </c>
    </row>
    <row r="36" spans="1:35">
      <c r="A36" s="72" t="s">
        <v>1545</v>
      </c>
      <c r="B36" s="7"/>
      <c r="C36" s="7"/>
      <c r="D36" s="7"/>
      <c r="E36" s="14" t="s">
        <v>81</v>
      </c>
      <c r="F36" s="14" t="s">
        <v>81</v>
      </c>
      <c r="G36" s="14" t="s">
        <v>81</v>
      </c>
      <c r="H36" s="14" t="s">
        <v>81</v>
      </c>
      <c r="I36" s="8">
        <v>15</v>
      </c>
      <c r="J36" s="14" t="s">
        <v>81</v>
      </c>
      <c r="K36" s="8">
        <v>8</v>
      </c>
      <c r="L36" s="14" t="s">
        <v>81</v>
      </c>
      <c r="M36" s="14" t="s">
        <v>81</v>
      </c>
      <c r="N36" s="14" t="s">
        <v>81</v>
      </c>
      <c r="O36" s="14" t="s">
        <v>81</v>
      </c>
      <c r="P36" s="14" t="s">
        <v>81</v>
      </c>
      <c r="Q36" s="14" t="s">
        <v>81</v>
      </c>
      <c r="R36" s="14" t="s">
        <v>81</v>
      </c>
      <c r="S36" s="14" t="s">
        <v>81</v>
      </c>
      <c r="T36" s="14" t="s">
        <v>81</v>
      </c>
      <c r="U36" s="14" t="s">
        <v>81</v>
      </c>
      <c r="V36" s="14" t="s">
        <v>81</v>
      </c>
      <c r="W36" s="14" t="s">
        <v>81</v>
      </c>
      <c r="X36" s="14" t="s">
        <v>81</v>
      </c>
      <c r="Y36" s="14" t="s">
        <v>81</v>
      </c>
      <c r="Z36" s="14" t="s">
        <v>81</v>
      </c>
      <c r="AA36" s="14" t="s">
        <v>81</v>
      </c>
      <c r="AB36" s="14" t="s">
        <v>81</v>
      </c>
      <c r="AC36" s="14" t="s">
        <v>81</v>
      </c>
      <c r="AD36" s="14" t="s">
        <v>81</v>
      </c>
      <c r="AE36" s="14" t="s">
        <v>81</v>
      </c>
      <c r="AF36" s="14" t="s">
        <v>81</v>
      </c>
      <c r="AG36" s="14" t="s">
        <v>81</v>
      </c>
      <c r="AH36" s="14" t="s">
        <v>81</v>
      </c>
      <c r="AI36" s="14" t="s">
        <v>81</v>
      </c>
    </row>
    <row r="37" spans="1:35">
      <c r="A37" s="10" t="s">
        <v>1546</v>
      </c>
      <c r="C37" s="2"/>
      <c r="E37" s="5" t="s">
        <v>81</v>
      </c>
      <c r="F37" s="3" t="str">
        <f>IF(F$30="--","--",((COUNTIF(E$3:E$21,"&gt;="&amp;F$30))))</f>
        <v>--</v>
      </c>
      <c r="G37" s="3" t="str">
        <f>IF(G$30="--","--",((COUNTIF(F$3:F$21,"&gt;="&amp;G$30))))</f>
        <v>--</v>
      </c>
      <c r="I37" s="3" t="str">
        <f>IF(I$30="--","--",((COUNTIF(#REF!,"&gt;="&amp;I$30))))</f>
        <v>--</v>
      </c>
      <c r="J37" s="3" t="str">
        <f t="shared" ref="J37:AI37" si="4">IF(J$30="--","--",((COUNTIF(I$3:I$21,"&gt;="&amp;J$30))))</f>
        <v>--</v>
      </c>
      <c r="K37" s="3" t="str">
        <f t="shared" si="4"/>
        <v>--</v>
      </c>
      <c r="L37" s="3">
        <f t="shared" si="4"/>
        <v>0</v>
      </c>
      <c r="M37" s="3">
        <f t="shared" si="4"/>
        <v>0</v>
      </c>
      <c r="N37" s="3">
        <f t="shared" si="4"/>
        <v>0</v>
      </c>
      <c r="O37" s="3">
        <f t="shared" si="4"/>
        <v>0</v>
      </c>
      <c r="P37" s="3" t="str">
        <f t="shared" si="4"/>
        <v>--</v>
      </c>
      <c r="Q37" s="3">
        <f t="shared" si="4"/>
        <v>0</v>
      </c>
      <c r="R37" s="3">
        <f t="shared" si="4"/>
        <v>0</v>
      </c>
      <c r="S37" s="3">
        <f t="shared" si="4"/>
        <v>0</v>
      </c>
      <c r="T37" s="3" t="str">
        <f t="shared" si="4"/>
        <v>--</v>
      </c>
      <c r="U37" s="3" t="str">
        <f t="shared" si="4"/>
        <v>--</v>
      </c>
      <c r="V37" s="3" t="str">
        <f t="shared" si="4"/>
        <v>--</v>
      </c>
      <c r="W37" s="3" t="str">
        <f>IF(W$30="--","--",((COUNTIF(#REF!,"&gt;="&amp;W$30))))</f>
        <v>--</v>
      </c>
      <c r="X37" s="3" t="str">
        <f t="shared" si="4"/>
        <v>--</v>
      </c>
      <c r="Y37" s="3" t="str">
        <f t="shared" si="4"/>
        <v>--</v>
      </c>
      <c r="Z37" s="3" t="str">
        <f t="shared" si="4"/>
        <v>--</v>
      </c>
      <c r="AA37" s="3" t="str">
        <f t="shared" si="4"/>
        <v>--</v>
      </c>
      <c r="AB37" s="3" t="str">
        <f t="shared" si="4"/>
        <v>--</v>
      </c>
      <c r="AC37" s="3" t="str">
        <f>IF(AC$30="--","--",((COUNTIF(#REF!,"&gt;="&amp;AC$30))))</f>
        <v>--</v>
      </c>
      <c r="AD37" s="3" t="str">
        <f t="shared" si="4"/>
        <v>--</v>
      </c>
      <c r="AE37" s="3" t="str">
        <f t="shared" si="4"/>
        <v>--</v>
      </c>
      <c r="AF37" s="3" t="str">
        <f t="shared" si="4"/>
        <v>--</v>
      </c>
      <c r="AG37" s="3" t="str">
        <f t="shared" si="4"/>
        <v>--</v>
      </c>
      <c r="AH37" s="3" t="str">
        <f t="shared" si="4"/>
        <v>--</v>
      </c>
      <c r="AI37" s="3" t="str">
        <f t="shared" si="4"/>
        <v>--</v>
      </c>
    </row>
    <row r="38" spans="1:35">
      <c r="A38" s="10" t="s">
        <v>1547</v>
      </c>
      <c r="C38" s="2"/>
      <c r="E38" s="5" t="s">
        <v>81</v>
      </c>
      <c r="F38" s="3" t="str">
        <f>IF(F$31="--","--",((COUNTIF(E$3:E$21,"&gt;="&amp;F$31))))</f>
        <v>--</v>
      </c>
      <c r="G38" s="3" t="str">
        <f>IF(G$31="--","--",((COUNTIF(F$3:F$21,"&gt;="&amp;G$31))))</f>
        <v>--</v>
      </c>
      <c r="I38" s="3" t="str">
        <f>IF(I$31="--","--",((COUNTIF(#REF!,"&gt;="&amp;I$31))))</f>
        <v>--</v>
      </c>
      <c r="J38" s="3" t="str">
        <f t="shared" ref="J38:AI38" si="5">IF(J$31="--","--",((COUNTIF(I$3:I$21,"&gt;="&amp;J$31))))</f>
        <v>--</v>
      </c>
      <c r="K38" s="3" t="str">
        <f t="shared" si="5"/>
        <v>--</v>
      </c>
      <c r="L38" s="3">
        <f t="shared" si="5"/>
        <v>0</v>
      </c>
      <c r="M38" s="3">
        <f t="shared" si="5"/>
        <v>0</v>
      </c>
      <c r="N38" s="3">
        <f t="shared" si="5"/>
        <v>0</v>
      </c>
      <c r="O38" s="3">
        <f t="shared" si="5"/>
        <v>0</v>
      </c>
      <c r="P38" s="3" t="str">
        <f t="shared" si="5"/>
        <v>--</v>
      </c>
      <c r="Q38" s="3">
        <f t="shared" si="5"/>
        <v>0</v>
      </c>
      <c r="R38" s="3">
        <f t="shared" si="5"/>
        <v>0</v>
      </c>
      <c r="S38" s="3">
        <f t="shared" si="5"/>
        <v>0</v>
      </c>
      <c r="T38" s="3" t="str">
        <f t="shared" si="5"/>
        <v>--</v>
      </c>
      <c r="U38" s="3" t="str">
        <f t="shared" si="5"/>
        <v>--</v>
      </c>
      <c r="V38" s="3" t="str">
        <f t="shared" si="5"/>
        <v>--</v>
      </c>
      <c r="W38" s="3" t="str">
        <f>IF(W$31="--","--",((COUNTIF(#REF!,"&gt;="&amp;W$31))))</f>
        <v>--</v>
      </c>
      <c r="X38" s="3" t="str">
        <f t="shared" si="5"/>
        <v>--</v>
      </c>
      <c r="Y38" s="3" t="str">
        <f t="shared" si="5"/>
        <v>--</v>
      </c>
      <c r="Z38" s="3" t="str">
        <f t="shared" si="5"/>
        <v>--</v>
      </c>
      <c r="AA38" s="3" t="str">
        <f t="shared" si="5"/>
        <v>--</v>
      </c>
      <c r="AB38" s="3" t="str">
        <f t="shared" si="5"/>
        <v>--</v>
      </c>
      <c r="AC38" s="3" t="str">
        <f>IF(AC$31="--","--",((COUNTIF(#REF!,"&gt;="&amp;AC$31))))</f>
        <v>--</v>
      </c>
      <c r="AD38" s="3" t="str">
        <f t="shared" si="5"/>
        <v>--</v>
      </c>
      <c r="AE38" s="3" t="str">
        <f t="shared" si="5"/>
        <v>--</v>
      </c>
      <c r="AF38" s="3" t="str">
        <f t="shared" si="5"/>
        <v>--</v>
      </c>
      <c r="AG38" s="3" t="str">
        <f t="shared" si="5"/>
        <v>--</v>
      </c>
      <c r="AH38" s="3" t="str">
        <f t="shared" si="5"/>
        <v>--</v>
      </c>
      <c r="AI38" s="3" t="str">
        <f t="shared" si="5"/>
        <v>--</v>
      </c>
    </row>
    <row r="39" spans="1:35">
      <c r="A39" s="10" t="s">
        <v>1548</v>
      </c>
      <c r="C39" s="2"/>
      <c r="E39" s="5" t="s">
        <v>81</v>
      </c>
      <c r="F39" s="3" t="str">
        <f>IF(F$32="--","--",((COUNTIF(E$3:E$21,"&gt;="&amp;F$32))))</f>
        <v>--</v>
      </c>
      <c r="G39" s="3" t="str">
        <f>IF(G$32="--","--",((COUNTIF(F$3:F$21,"&gt;="&amp;G$32))))</f>
        <v>--</v>
      </c>
      <c r="I39" s="3" t="str">
        <f>IF(I$32="--","--",((COUNTIF(#REF!,"&gt;="&amp;I$32))))</f>
        <v>--</v>
      </c>
      <c r="J39" s="3" t="str">
        <f t="shared" ref="J39:AI39" si="6">IF(J$32="--","--",((COUNTIF(I$3:I$21,"&gt;="&amp;J$32))))</f>
        <v>--</v>
      </c>
      <c r="K39" s="3" t="str">
        <f t="shared" si="6"/>
        <v>--</v>
      </c>
      <c r="L39" s="3">
        <f t="shared" si="6"/>
        <v>0</v>
      </c>
      <c r="M39" s="3">
        <f t="shared" si="6"/>
        <v>0</v>
      </c>
      <c r="N39" s="3">
        <f t="shared" si="6"/>
        <v>0</v>
      </c>
      <c r="O39" s="3">
        <f t="shared" si="6"/>
        <v>0</v>
      </c>
      <c r="P39" s="3" t="str">
        <f t="shared" si="6"/>
        <v>--</v>
      </c>
      <c r="Q39" s="3">
        <f t="shared" si="6"/>
        <v>0</v>
      </c>
      <c r="R39" s="3">
        <f t="shared" si="6"/>
        <v>0</v>
      </c>
      <c r="S39" s="3">
        <f t="shared" si="6"/>
        <v>0</v>
      </c>
      <c r="T39" s="3" t="str">
        <f t="shared" si="6"/>
        <v>--</v>
      </c>
      <c r="U39" s="3" t="str">
        <f t="shared" si="6"/>
        <v>--</v>
      </c>
      <c r="V39" s="3" t="str">
        <f t="shared" si="6"/>
        <v>--</v>
      </c>
      <c r="W39" s="3" t="str">
        <f>IF(W$32="--","--",((COUNTIF(#REF!,"&gt;="&amp;W$32))))</f>
        <v>--</v>
      </c>
      <c r="X39" s="3" t="str">
        <f t="shared" si="6"/>
        <v>--</v>
      </c>
      <c r="Y39" s="3" t="str">
        <f t="shared" si="6"/>
        <v>--</v>
      </c>
      <c r="Z39" s="3" t="str">
        <f t="shared" si="6"/>
        <v>--</v>
      </c>
      <c r="AA39" s="3" t="str">
        <f t="shared" si="6"/>
        <v>--</v>
      </c>
      <c r="AB39" s="3" t="str">
        <f t="shared" si="6"/>
        <v>--</v>
      </c>
      <c r="AC39" s="3" t="str">
        <f>IF(AC$32="--","--",((COUNTIF(#REF!,"&gt;="&amp;AC$32))))</f>
        <v>--</v>
      </c>
      <c r="AD39" s="3" t="str">
        <f t="shared" si="6"/>
        <v>--</v>
      </c>
      <c r="AE39" s="3" t="str">
        <f t="shared" si="6"/>
        <v>--</v>
      </c>
      <c r="AF39" s="3" t="str">
        <f t="shared" si="6"/>
        <v>--</v>
      </c>
      <c r="AG39" s="3" t="str">
        <f t="shared" si="6"/>
        <v>--</v>
      </c>
      <c r="AH39" s="3" t="str">
        <f t="shared" si="6"/>
        <v>--</v>
      </c>
      <c r="AI39" s="3" t="str">
        <f t="shared" si="6"/>
        <v>--</v>
      </c>
    </row>
    <row r="40" spans="1:35">
      <c r="A40" s="10" t="s">
        <v>1549</v>
      </c>
      <c r="C40" s="2"/>
      <c r="E40" s="5" t="s">
        <v>81</v>
      </c>
      <c r="F40" s="3" t="str">
        <f>IF(F$33="--","--",((COUNTIF(E$3:E$21,"&gt;="&amp;F$33))))</f>
        <v>--</v>
      </c>
      <c r="G40" s="3" t="str">
        <f>IF(G$33="--","--",((COUNTIF(F$3:F$21,"&gt;="&amp;G$33))))</f>
        <v>--</v>
      </c>
      <c r="I40" s="3" t="str">
        <f>IF(I$33="--","--",((COUNTIF(#REF!,"&gt;="&amp;I$33))))</f>
        <v>--</v>
      </c>
      <c r="J40" s="3" t="str">
        <f t="shared" ref="J40:AI40" si="7">IF(J$33="--","--",((COUNTIF(I$3:I$21,"&gt;="&amp;J$33))))</f>
        <v>--</v>
      </c>
      <c r="K40" s="3" t="str">
        <f t="shared" si="7"/>
        <v>--</v>
      </c>
      <c r="L40" s="3">
        <f t="shared" si="7"/>
        <v>0</v>
      </c>
      <c r="M40" s="3">
        <f t="shared" si="7"/>
        <v>0</v>
      </c>
      <c r="N40" s="3">
        <f t="shared" si="7"/>
        <v>0</v>
      </c>
      <c r="O40" s="3">
        <f t="shared" si="7"/>
        <v>0</v>
      </c>
      <c r="P40" s="3" t="str">
        <f t="shared" si="7"/>
        <v>--</v>
      </c>
      <c r="Q40" s="3">
        <f t="shared" si="7"/>
        <v>0</v>
      </c>
      <c r="R40" s="3">
        <f t="shared" si="7"/>
        <v>0</v>
      </c>
      <c r="S40" s="3">
        <f t="shared" si="7"/>
        <v>0</v>
      </c>
      <c r="T40" s="3" t="str">
        <f t="shared" si="7"/>
        <v>--</v>
      </c>
      <c r="U40" s="3" t="str">
        <f t="shared" si="7"/>
        <v>--</v>
      </c>
      <c r="V40" s="3" t="str">
        <f t="shared" si="7"/>
        <v>--</v>
      </c>
      <c r="W40" s="3" t="str">
        <f>IF(W$33="--","--",((COUNTIF(#REF!,"&gt;="&amp;W$33))))</f>
        <v>--</v>
      </c>
      <c r="X40" s="3" t="str">
        <f t="shared" si="7"/>
        <v>--</v>
      </c>
      <c r="Y40" s="3" t="str">
        <f t="shared" si="7"/>
        <v>--</v>
      </c>
      <c r="Z40" s="3" t="str">
        <f t="shared" si="7"/>
        <v>--</v>
      </c>
      <c r="AA40" s="3" t="str">
        <f t="shared" si="7"/>
        <v>--</v>
      </c>
      <c r="AB40" s="3" t="str">
        <f t="shared" si="7"/>
        <v>--</v>
      </c>
      <c r="AC40" s="3" t="str">
        <f>IF(AC$33="--","--",((COUNTIF(#REF!,"&gt;="&amp;AC$33))))</f>
        <v>--</v>
      </c>
      <c r="AD40" s="3" t="str">
        <f t="shared" si="7"/>
        <v>--</v>
      </c>
      <c r="AE40" s="3" t="str">
        <f t="shared" si="7"/>
        <v>--</v>
      </c>
      <c r="AF40" s="3" t="str">
        <f t="shared" si="7"/>
        <v>--</v>
      </c>
      <c r="AG40" s="3" t="str">
        <f t="shared" si="7"/>
        <v>--</v>
      </c>
      <c r="AH40" s="3" t="str">
        <f t="shared" si="7"/>
        <v>--</v>
      </c>
      <c r="AI40" s="3" t="str">
        <f t="shared" si="7"/>
        <v>--</v>
      </c>
    </row>
    <row r="41" spans="1:35">
      <c r="A41" s="10" t="s">
        <v>1550</v>
      </c>
      <c r="C41" s="2"/>
      <c r="E41" s="5" t="s">
        <v>81</v>
      </c>
      <c r="F41" s="3" t="str">
        <f>IF(F$34="--","--",((COUNTIF(E$3:E$21,"&gt;="&amp;F$34))))</f>
        <v>--</v>
      </c>
      <c r="G41" s="3" t="str">
        <f>IF(G$34="--","--",((COUNTIF(F$3:F$21,"&gt;="&amp;G$34))))</f>
        <v>--</v>
      </c>
      <c r="I41" s="3" t="str">
        <f>IF(I$34="--","--",((COUNTIF(#REF!,"&gt;="&amp;I$34))))</f>
        <v>--</v>
      </c>
      <c r="J41" s="3" t="str">
        <f t="shared" ref="J41:AI41" si="8">IF(J$34="--","--",((COUNTIF(I$3:I$21,"&gt;="&amp;J$34))))</f>
        <v>--</v>
      </c>
      <c r="K41" s="3" t="str">
        <f t="shared" si="8"/>
        <v>--</v>
      </c>
      <c r="L41" s="3">
        <f t="shared" si="8"/>
        <v>0</v>
      </c>
      <c r="M41" s="3">
        <f t="shared" si="8"/>
        <v>0</v>
      </c>
      <c r="N41" s="3">
        <f t="shared" si="8"/>
        <v>0</v>
      </c>
      <c r="O41" s="3">
        <f t="shared" si="8"/>
        <v>0</v>
      </c>
      <c r="P41" s="3" t="str">
        <f t="shared" si="8"/>
        <v>--</v>
      </c>
      <c r="Q41" s="3">
        <f t="shared" si="8"/>
        <v>0</v>
      </c>
      <c r="R41" s="3">
        <f t="shared" si="8"/>
        <v>0</v>
      </c>
      <c r="S41" s="3">
        <f t="shared" si="8"/>
        <v>0</v>
      </c>
      <c r="T41" s="3" t="str">
        <f t="shared" si="8"/>
        <v>--</v>
      </c>
      <c r="U41" s="3" t="str">
        <f t="shared" si="8"/>
        <v>--</v>
      </c>
      <c r="V41" s="3" t="str">
        <f t="shared" si="8"/>
        <v>--</v>
      </c>
      <c r="W41" s="3" t="str">
        <f>IF(W$34="--","--",((COUNTIF(#REF!,"&gt;="&amp;W$34))))</f>
        <v>--</v>
      </c>
      <c r="X41" s="3" t="str">
        <f t="shared" si="8"/>
        <v>--</v>
      </c>
      <c r="Y41" s="3" t="str">
        <f t="shared" si="8"/>
        <v>--</v>
      </c>
      <c r="Z41" s="3" t="str">
        <f t="shared" si="8"/>
        <v>--</v>
      </c>
      <c r="AA41" s="3" t="str">
        <f t="shared" si="8"/>
        <v>--</v>
      </c>
      <c r="AB41" s="3" t="str">
        <f t="shared" si="8"/>
        <v>--</v>
      </c>
      <c r="AC41" s="3" t="str">
        <f>IF(AC$34="--","--",((COUNTIF(#REF!,"&gt;="&amp;AC$34))))</f>
        <v>--</v>
      </c>
      <c r="AD41" s="3" t="str">
        <f t="shared" si="8"/>
        <v>--</v>
      </c>
      <c r="AE41" s="3" t="str">
        <f t="shared" si="8"/>
        <v>--</v>
      </c>
      <c r="AF41" s="3" t="str">
        <f t="shared" si="8"/>
        <v>--</v>
      </c>
      <c r="AG41" s="3" t="str">
        <f t="shared" si="8"/>
        <v>--</v>
      </c>
      <c r="AH41" s="3" t="str">
        <f t="shared" si="8"/>
        <v>--</v>
      </c>
      <c r="AI41" s="3" t="str">
        <f t="shared" si="8"/>
        <v>--</v>
      </c>
    </row>
    <row r="42" spans="1:35">
      <c r="A42" s="10" t="s">
        <v>1551</v>
      </c>
      <c r="C42" s="2"/>
      <c r="E42" s="5" t="s">
        <v>81</v>
      </c>
      <c r="F42" s="3" t="str">
        <f>IF(F$35="--","--",((COUNTIF(E$3:E$21,"&gt;="&amp;F$35))))</f>
        <v>--</v>
      </c>
      <c r="G42" s="3" t="str">
        <f>IF(G$35="--","--",((COUNTIF(F$3:F$21,"&gt;="&amp;G$35))))</f>
        <v>--</v>
      </c>
      <c r="I42" s="3" t="str">
        <f>IF(I$35="--","--",((COUNTIF(#REF!,"&gt;="&amp;I$35))))</f>
        <v>--</v>
      </c>
      <c r="J42" s="3" t="str">
        <f t="shared" ref="J42:AI42" si="9">IF(J$35="--","--",((COUNTIF(I$3:I$21,"&gt;="&amp;J$35))))</f>
        <v>--</v>
      </c>
      <c r="K42" s="3" t="str">
        <f t="shared" si="9"/>
        <v>--</v>
      </c>
      <c r="L42" s="3">
        <f t="shared" si="9"/>
        <v>0</v>
      </c>
      <c r="M42" s="3">
        <f t="shared" si="9"/>
        <v>0</v>
      </c>
      <c r="N42" s="3">
        <f t="shared" si="9"/>
        <v>0</v>
      </c>
      <c r="O42" s="3">
        <f t="shared" si="9"/>
        <v>0</v>
      </c>
      <c r="P42" s="3" t="str">
        <f t="shared" si="9"/>
        <v>--</v>
      </c>
      <c r="Q42" s="3">
        <f t="shared" si="9"/>
        <v>0</v>
      </c>
      <c r="R42" s="3">
        <f t="shared" si="9"/>
        <v>0</v>
      </c>
      <c r="S42" s="3">
        <f t="shared" si="9"/>
        <v>0</v>
      </c>
      <c r="T42" s="3" t="str">
        <f t="shared" si="9"/>
        <v>--</v>
      </c>
      <c r="U42" s="3" t="str">
        <f t="shared" si="9"/>
        <v>--</v>
      </c>
      <c r="V42" s="3" t="str">
        <f t="shared" si="9"/>
        <v>--</v>
      </c>
      <c r="W42" s="3" t="str">
        <f>IF(W$35="--","--",((COUNTIF(#REF!,"&gt;="&amp;W$35))))</f>
        <v>--</v>
      </c>
      <c r="X42" s="3" t="str">
        <f t="shared" si="9"/>
        <v>--</v>
      </c>
      <c r="Y42" s="3" t="str">
        <f t="shared" si="9"/>
        <v>--</v>
      </c>
      <c r="Z42" s="3" t="str">
        <f t="shared" si="9"/>
        <v>--</v>
      </c>
      <c r="AA42" s="3" t="str">
        <f t="shared" si="9"/>
        <v>--</v>
      </c>
      <c r="AB42" s="3" t="str">
        <f t="shared" si="9"/>
        <v>--</v>
      </c>
      <c r="AC42" s="3" t="str">
        <f>IF(AC$35="--","--",((COUNTIF(#REF!,"&gt;="&amp;AC$35))))</f>
        <v>--</v>
      </c>
      <c r="AD42" s="3" t="str">
        <f t="shared" si="9"/>
        <v>--</v>
      </c>
      <c r="AE42" s="3" t="str">
        <f t="shared" si="9"/>
        <v>--</v>
      </c>
      <c r="AF42" s="3" t="str">
        <f t="shared" si="9"/>
        <v>--</v>
      </c>
      <c r="AG42" s="3" t="str">
        <f t="shared" si="9"/>
        <v>--</v>
      </c>
      <c r="AH42" s="3" t="str">
        <f t="shared" si="9"/>
        <v>--</v>
      </c>
      <c r="AI42" s="3" t="str">
        <f t="shared" si="9"/>
        <v>--</v>
      </c>
    </row>
    <row r="43" spans="1:35">
      <c r="C43" s="2"/>
      <c r="E43" s="5"/>
    </row>
    <row r="44" spans="1:35">
      <c r="A44" s="13" t="s">
        <v>1552</v>
      </c>
      <c r="C44" s="2"/>
    </row>
    <row r="45" spans="1:35">
      <c r="A45" s="11" t="s">
        <v>1553</v>
      </c>
      <c r="C45" s="2"/>
    </row>
    <row r="46" spans="1:35">
      <c r="A46" s="2" t="s">
        <v>1821</v>
      </c>
      <c r="C46" s="2"/>
    </row>
    <row r="47" spans="1:35">
      <c r="C47" s="2"/>
    </row>
    <row r="48" spans="1:35">
      <c r="A48" s="64" t="s">
        <v>1554</v>
      </c>
      <c r="C48" s="2"/>
    </row>
    <row r="49" spans="1:3">
      <c r="A49" s="65" t="s">
        <v>1555</v>
      </c>
      <c r="C49" s="2"/>
    </row>
    <row r="50" spans="1:3">
      <c r="A50" s="66" t="s">
        <v>1556</v>
      </c>
      <c r="C50" s="2"/>
    </row>
    <row r="51" spans="1:3">
      <c r="A51" s="66" t="s">
        <v>1557</v>
      </c>
      <c r="C51" s="2"/>
    </row>
    <row r="52" spans="1:3">
      <c r="A52" s="66" t="s">
        <v>1558</v>
      </c>
      <c r="C52" s="2"/>
    </row>
    <row r="53" spans="1:3">
      <c r="A53" s="66" t="s">
        <v>1559</v>
      </c>
      <c r="C53" s="2"/>
    </row>
    <row r="54" spans="1:3">
      <c r="A54" s="66" t="s">
        <v>1560</v>
      </c>
      <c r="C54" s="2"/>
    </row>
    <row r="55" spans="1:3">
      <c r="A55" s="66" t="s">
        <v>1561</v>
      </c>
      <c r="C55" s="2"/>
    </row>
    <row r="56" spans="1:3">
      <c r="A56" s="2" t="s">
        <v>1562</v>
      </c>
      <c r="C56" s="2"/>
    </row>
    <row r="57" spans="1:3">
      <c r="C57" s="2"/>
    </row>
    <row r="58" spans="1:3">
      <c r="C58" s="2"/>
    </row>
    <row r="59" spans="1:3">
      <c r="C59" s="2"/>
    </row>
    <row r="60" spans="1:3">
      <c r="C60" s="2"/>
    </row>
  </sheetData>
  <conditionalFormatting sqref="A44:A48">
    <cfRule type="containsText" dxfId="14" priority="1" operator="containsText" text="&lt;">
      <formula>NOT(ISERROR(SEARCH("&lt;",A44)))</formula>
    </cfRule>
  </conditionalFormatting>
  <conditionalFormatting sqref="K3:V3 K4:U21 W6:AA6 W3:AB5 AC3:AH6 W7:AH21">
    <cfRule type="containsText" dxfId="13" priority="10" operator="containsText" text="E">
      <formula>NOT(ISERROR(SEARCH("E",K3)))</formula>
    </cfRule>
  </conditionalFormatting>
  <hyperlinks>
    <hyperlink ref="A49" r:id="rId1" display="https://www.epa.gov/pesticide-science-and-assessing-pesticide-risks/aquatic-life-benchmarks-and-ecological-risk" xr:uid="{0D2C599F-4F28-4E19-915F-C4610FADD7B1}"/>
  </hyperlinks>
  <pageMargins left="0.7" right="0.7" top="0.75" bottom="0.75" header="0.3" footer="0.3"/>
  <pageSetup scale="1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B305F-58C5-40CD-A0A5-3B5C8C6E71C8}">
  <sheetPr>
    <pageSetUpPr fitToPage="1"/>
  </sheetPr>
  <dimension ref="A1:AN53"/>
  <sheetViews>
    <sheetView topLeftCell="J1" zoomScale="90" zoomScaleNormal="90" workbookViewId="0">
      <selection activeCell="Y19" sqref="Y19"/>
    </sheetView>
  </sheetViews>
  <sheetFormatPr defaultColWidth="9.140625" defaultRowHeight="15"/>
  <cols>
    <col min="1" max="1" width="47.7109375" style="2" bestFit="1" customWidth="1"/>
    <col min="2" max="2" width="9.5703125" style="2" bestFit="1" customWidth="1"/>
    <col min="3" max="3" width="12.140625" style="3" bestFit="1" customWidth="1"/>
    <col min="4" max="4" width="13.140625" style="3" bestFit="1" customWidth="1"/>
    <col min="5" max="7" width="12.42578125" style="2" customWidth="1"/>
    <col min="8" max="40" width="12.42578125" style="3" customWidth="1"/>
    <col min="41" max="41" width="15.5703125" style="2" customWidth="1"/>
    <col min="42" max="16384" width="9.140625" style="2"/>
  </cols>
  <sheetData>
    <row r="1" spans="1:40" s="69" customFormat="1" ht="118.5" customHeight="1">
      <c r="A1" s="85" t="s">
        <v>13</v>
      </c>
      <c r="B1" s="85" t="s">
        <v>14</v>
      </c>
      <c r="C1" s="143" t="s">
        <v>1500</v>
      </c>
      <c r="D1" s="128" t="s">
        <v>1563</v>
      </c>
      <c r="E1" s="128" t="s">
        <v>1564</v>
      </c>
      <c r="F1" s="128" t="s">
        <v>95</v>
      </c>
      <c r="G1" s="128" t="s">
        <v>106</v>
      </c>
      <c r="H1" s="128" t="s">
        <v>123</v>
      </c>
      <c r="I1" s="128" t="s">
        <v>112</v>
      </c>
      <c r="J1" s="128" t="s">
        <v>115</v>
      </c>
      <c r="K1" s="128" t="s">
        <v>129</v>
      </c>
      <c r="L1" s="128" t="s">
        <v>1565</v>
      </c>
      <c r="M1" s="128" t="s">
        <v>134</v>
      </c>
      <c r="N1" s="128" t="s">
        <v>1566</v>
      </c>
      <c r="O1" s="128" t="s">
        <v>136</v>
      </c>
      <c r="P1" s="128" t="s">
        <v>121</v>
      </c>
      <c r="Q1" s="128" t="s">
        <v>145</v>
      </c>
      <c r="R1" s="128" t="s">
        <v>150</v>
      </c>
      <c r="S1" s="128" t="s">
        <v>154</v>
      </c>
      <c r="T1" s="128" t="s">
        <v>155</v>
      </c>
      <c r="U1" s="128" t="s">
        <v>160</v>
      </c>
      <c r="V1" s="128" t="s">
        <v>166</v>
      </c>
      <c r="W1" s="128" t="s">
        <v>168</v>
      </c>
      <c r="X1" s="128" t="s">
        <v>181</v>
      </c>
      <c r="Y1" s="128" t="s">
        <v>182</v>
      </c>
      <c r="Z1" s="128" t="s">
        <v>185</v>
      </c>
      <c r="AA1" s="128" t="s">
        <v>190</v>
      </c>
      <c r="AB1" s="128" t="s">
        <v>192</v>
      </c>
      <c r="AC1" s="128" t="s">
        <v>194</v>
      </c>
      <c r="AD1" s="128" t="s">
        <v>206</v>
      </c>
      <c r="AE1" s="128" t="s">
        <v>211</v>
      </c>
      <c r="AF1" s="128" t="s">
        <v>139</v>
      </c>
      <c r="AG1" s="128" t="s">
        <v>215</v>
      </c>
      <c r="AH1" s="128" t="s">
        <v>220</v>
      </c>
      <c r="AI1" s="128" t="s">
        <v>222</v>
      </c>
      <c r="AJ1" s="128" t="s">
        <v>225</v>
      </c>
      <c r="AK1" s="128" t="s">
        <v>228</v>
      </c>
      <c r="AL1" s="128" t="s">
        <v>230</v>
      </c>
      <c r="AM1" s="128" t="s">
        <v>196</v>
      </c>
    </row>
    <row r="2" spans="1:40">
      <c r="A2" s="80" t="s">
        <v>42</v>
      </c>
      <c r="B2" s="80" t="s">
        <v>43</v>
      </c>
      <c r="C2" s="81">
        <v>20220810</v>
      </c>
      <c r="D2" s="81">
        <v>467</v>
      </c>
      <c r="E2" s="81">
        <v>20.9</v>
      </c>
      <c r="F2" s="81">
        <v>8.1</v>
      </c>
      <c r="G2" s="81">
        <v>7.0000000000000007E-2</v>
      </c>
      <c r="H2" s="81">
        <v>65.599999999999994</v>
      </c>
      <c r="I2" s="81">
        <v>1.6</v>
      </c>
      <c r="J2" s="81">
        <v>0.14000000000000001</v>
      </c>
      <c r="K2" s="81">
        <v>21.7</v>
      </c>
      <c r="L2" s="81" t="s">
        <v>1518</v>
      </c>
      <c r="M2" s="81">
        <v>1.2</v>
      </c>
      <c r="N2" s="81">
        <v>5.79</v>
      </c>
      <c r="O2" s="81">
        <v>11.7</v>
      </c>
      <c r="P2" s="81">
        <v>64.7</v>
      </c>
      <c r="Q2" s="81">
        <v>122</v>
      </c>
      <c r="R2" s="81" t="s">
        <v>1518</v>
      </c>
      <c r="S2" s="81" t="s">
        <v>1518</v>
      </c>
      <c r="T2" s="81">
        <v>53.1</v>
      </c>
      <c r="U2" s="81">
        <v>46</v>
      </c>
      <c r="V2" s="81" t="s">
        <v>1518</v>
      </c>
      <c r="W2" s="81" t="s">
        <v>1518</v>
      </c>
      <c r="X2" s="81" t="s">
        <v>1518</v>
      </c>
      <c r="Y2" s="81">
        <v>1</v>
      </c>
      <c r="Z2" s="81">
        <v>252</v>
      </c>
      <c r="AA2" s="81">
        <v>0.7</v>
      </c>
      <c r="AB2" s="81">
        <v>9.6</v>
      </c>
      <c r="AC2" s="81">
        <v>35</v>
      </c>
      <c r="AD2" s="81" t="s">
        <v>1518</v>
      </c>
      <c r="AE2" s="81" t="s">
        <v>1518</v>
      </c>
      <c r="AF2" s="81" t="s">
        <v>1518</v>
      </c>
      <c r="AG2" s="81" t="s">
        <v>1518</v>
      </c>
      <c r="AH2" s="81">
        <v>331</v>
      </c>
      <c r="AI2" s="81">
        <v>6.8999999999999999E-3</v>
      </c>
      <c r="AJ2" s="81">
        <v>1.3</v>
      </c>
      <c r="AK2" s="81" t="s">
        <v>1518</v>
      </c>
      <c r="AL2" s="81">
        <v>8</v>
      </c>
      <c r="AM2" s="136" t="s">
        <v>1567</v>
      </c>
      <c r="AN2" s="2"/>
    </row>
    <row r="3" spans="1:40">
      <c r="A3" s="80" t="s">
        <v>46</v>
      </c>
      <c r="B3" s="80" t="s">
        <v>47</v>
      </c>
      <c r="C3" s="81">
        <v>20220809</v>
      </c>
      <c r="D3" s="81">
        <v>507</v>
      </c>
      <c r="E3" s="81">
        <v>21.2</v>
      </c>
      <c r="F3" s="81">
        <v>8</v>
      </c>
      <c r="G3" s="81">
        <v>7.0000000000000007E-2</v>
      </c>
      <c r="H3" s="81">
        <v>65.2</v>
      </c>
      <c r="I3" s="81">
        <v>1.5</v>
      </c>
      <c r="J3" s="81">
        <v>0.16</v>
      </c>
      <c r="K3" s="81">
        <v>22.6</v>
      </c>
      <c r="L3" s="81" t="s">
        <v>1518</v>
      </c>
      <c r="M3" s="81">
        <v>1.72</v>
      </c>
      <c r="N3" s="81">
        <v>6.42</v>
      </c>
      <c r="O3" s="81">
        <v>18.3</v>
      </c>
      <c r="P3" s="81">
        <v>88.2</v>
      </c>
      <c r="Q3" s="81">
        <v>163</v>
      </c>
      <c r="R3" s="81" t="s">
        <v>1518</v>
      </c>
      <c r="S3" s="81" t="s">
        <v>1518</v>
      </c>
      <c r="T3" s="81">
        <v>57.7</v>
      </c>
      <c r="U3" s="81">
        <v>56</v>
      </c>
      <c r="V3" s="81" t="s">
        <v>1518</v>
      </c>
      <c r="W3" s="81">
        <v>0.5</v>
      </c>
      <c r="X3" s="81" t="s">
        <v>1518</v>
      </c>
      <c r="Y3" s="81" t="s">
        <v>1518</v>
      </c>
      <c r="Z3" s="81">
        <v>271</v>
      </c>
      <c r="AA3" s="81" t="s">
        <v>1518</v>
      </c>
      <c r="AB3" s="81">
        <v>13.6</v>
      </c>
      <c r="AC3" s="81">
        <v>32</v>
      </c>
      <c r="AD3" s="81" t="s">
        <v>1518</v>
      </c>
      <c r="AE3" s="81" t="s">
        <v>1518</v>
      </c>
      <c r="AF3" s="81" t="s">
        <v>1518</v>
      </c>
      <c r="AG3" s="81" t="s">
        <v>1518</v>
      </c>
      <c r="AH3" s="81">
        <v>362</v>
      </c>
      <c r="AI3" s="81">
        <v>1.0999999999999999E-2</v>
      </c>
      <c r="AJ3" s="81">
        <v>1.4</v>
      </c>
      <c r="AK3" s="81" t="s">
        <v>1518</v>
      </c>
      <c r="AL3" s="81">
        <v>8</v>
      </c>
      <c r="AM3" s="136" t="s">
        <v>1567</v>
      </c>
      <c r="AN3" s="2"/>
    </row>
    <row r="4" spans="1:40">
      <c r="A4" s="80" t="s">
        <v>55</v>
      </c>
      <c r="B4" s="80" t="s">
        <v>56</v>
      </c>
      <c r="C4" s="81">
        <v>20220809</v>
      </c>
      <c r="D4" s="81">
        <v>525</v>
      </c>
      <c r="E4" s="81">
        <v>24.2</v>
      </c>
      <c r="F4" s="81">
        <v>8.1</v>
      </c>
      <c r="G4" s="81">
        <v>7.0000000000000007E-2</v>
      </c>
      <c r="H4" s="81">
        <v>60.4</v>
      </c>
      <c r="I4" s="81">
        <v>1.8</v>
      </c>
      <c r="J4" s="81">
        <v>0.15</v>
      </c>
      <c r="K4" s="81">
        <v>25.6</v>
      </c>
      <c r="L4" s="81" t="s">
        <v>1518</v>
      </c>
      <c r="M4" s="81">
        <v>1.75</v>
      </c>
      <c r="N4" s="81">
        <v>5.56</v>
      </c>
      <c r="O4" s="81">
        <v>23.1</v>
      </c>
      <c r="P4" s="81">
        <v>110</v>
      </c>
      <c r="Q4" s="81">
        <v>112</v>
      </c>
      <c r="R4" s="81" t="s">
        <v>1518</v>
      </c>
      <c r="S4" s="81" t="s">
        <v>1518</v>
      </c>
      <c r="T4" s="81">
        <v>60.4</v>
      </c>
      <c r="U4" s="81">
        <v>68</v>
      </c>
      <c r="V4" s="81" t="s">
        <v>1518</v>
      </c>
      <c r="W4" s="81" t="s">
        <v>1518</v>
      </c>
      <c r="X4" s="81" t="s">
        <v>1518</v>
      </c>
      <c r="Y4" s="148">
        <v>1</v>
      </c>
      <c r="Z4" s="81">
        <v>163</v>
      </c>
      <c r="AA4" s="81" t="s">
        <v>1518</v>
      </c>
      <c r="AB4" s="81">
        <v>15.1</v>
      </c>
      <c r="AC4" s="81">
        <v>18</v>
      </c>
      <c r="AD4" s="81" t="s">
        <v>1518</v>
      </c>
      <c r="AE4" s="81" t="s">
        <v>1518</v>
      </c>
      <c r="AF4" s="81" t="s">
        <v>1518</v>
      </c>
      <c r="AG4" s="81" t="s">
        <v>1518</v>
      </c>
      <c r="AH4" s="81">
        <v>405</v>
      </c>
      <c r="AI4" s="81">
        <v>7.9000000000000008E-3</v>
      </c>
      <c r="AJ4" s="81">
        <v>1.5</v>
      </c>
      <c r="AK4" s="81" t="s">
        <v>1518</v>
      </c>
      <c r="AL4" s="81">
        <v>7</v>
      </c>
      <c r="AM4" s="136" t="s">
        <v>1567</v>
      </c>
      <c r="AN4" s="2"/>
    </row>
    <row r="5" spans="1:40">
      <c r="A5" s="80" t="s">
        <v>58</v>
      </c>
      <c r="B5" s="80" t="s">
        <v>59</v>
      </c>
      <c r="C5" s="81">
        <v>20220809</v>
      </c>
      <c r="D5" s="81">
        <v>577</v>
      </c>
      <c r="E5" s="81">
        <v>24.6</v>
      </c>
      <c r="F5" s="81">
        <v>8.1</v>
      </c>
      <c r="G5" s="81">
        <v>7.0000000000000007E-2</v>
      </c>
      <c r="H5" s="81">
        <v>60.8</v>
      </c>
      <c r="I5" s="81">
        <v>2.4</v>
      </c>
      <c r="J5" s="81">
        <v>0.15</v>
      </c>
      <c r="K5" s="81">
        <v>27.5</v>
      </c>
      <c r="L5" s="81" t="s">
        <v>1518</v>
      </c>
      <c r="M5" s="81">
        <v>1.98</v>
      </c>
      <c r="N5" s="81">
        <v>5.5</v>
      </c>
      <c r="O5" s="81">
        <v>28.9</v>
      </c>
      <c r="P5" s="81">
        <v>128</v>
      </c>
      <c r="Q5" s="81">
        <v>123</v>
      </c>
      <c r="R5" s="81" t="s">
        <v>1518</v>
      </c>
      <c r="S5" s="81" t="s">
        <v>1518</v>
      </c>
      <c r="T5" s="81">
        <v>66.2</v>
      </c>
      <c r="U5" s="81">
        <v>80</v>
      </c>
      <c r="V5" s="81" t="s">
        <v>1518</v>
      </c>
      <c r="W5" s="81">
        <v>0.4</v>
      </c>
      <c r="X5" s="81" t="s">
        <v>1518</v>
      </c>
      <c r="Y5" s="81">
        <v>1</v>
      </c>
      <c r="Z5" s="81">
        <v>204</v>
      </c>
      <c r="AA5" s="81" t="s">
        <v>1518</v>
      </c>
      <c r="AB5" s="81">
        <v>18.3</v>
      </c>
      <c r="AC5" s="81">
        <v>20</v>
      </c>
      <c r="AD5" s="81" t="s">
        <v>1518</v>
      </c>
      <c r="AE5" s="81" t="s">
        <v>1518</v>
      </c>
      <c r="AF5" s="81" t="s">
        <v>1518</v>
      </c>
      <c r="AG5" s="81" t="s">
        <v>1518</v>
      </c>
      <c r="AH5" s="81">
        <v>442</v>
      </c>
      <c r="AI5" s="81">
        <v>9.1000000000000004E-3</v>
      </c>
      <c r="AJ5" s="81">
        <v>1.6</v>
      </c>
      <c r="AK5" s="81" t="s">
        <v>1518</v>
      </c>
      <c r="AL5" s="81">
        <v>8</v>
      </c>
      <c r="AM5" s="136" t="s">
        <v>1567</v>
      </c>
      <c r="AN5" s="2"/>
    </row>
    <row r="6" spans="1:40">
      <c r="A6" s="80" t="s">
        <v>61</v>
      </c>
      <c r="B6" s="80" t="s">
        <v>62</v>
      </c>
      <c r="C6" s="81">
        <v>20220810</v>
      </c>
      <c r="D6" s="81">
        <v>556</v>
      </c>
      <c r="E6" s="81">
        <v>24.3</v>
      </c>
      <c r="F6" s="81">
        <v>7.9</v>
      </c>
      <c r="G6" s="81">
        <v>0.06</v>
      </c>
      <c r="H6" s="81">
        <v>59.4</v>
      </c>
      <c r="I6" s="81">
        <v>2.4</v>
      </c>
      <c r="J6" s="81">
        <v>0.15</v>
      </c>
      <c r="K6" s="81">
        <v>26.6</v>
      </c>
      <c r="L6" s="81" t="s">
        <v>1518</v>
      </c>
      <c r="M6" s="81">
        <v>1.95</v>
      </c>
      <c r="N6" s="81">
        <v>5.87</v>
      </c>
      <c r="O6" s="81">
        <v>27.3</v>
      </c>
      <c r="P6" s="81">
        <v>122</v>
      </c>
      <c r="Q6" s="81">
        <v>146</v>
      </c>
      <c r="R6" s="81" t="s">
        <v>1518</v>
      </c>
      <c r="S6" s="81" t="s">
        <v>1518</v>
      </c>
      <c r="T6" s="81">
        <v>63.8</v>
      </c>
      <c r="U6" s="81">
        <v>78</v>
      </c>
      <c r="V6" s="81" t="s">
        <v>1518</v>
      </c>
      <c r="W6" s="81">
        <v>0.3</v>
      </c>
      <c r="X6" s="81" t="s">
        <v>1518</v>
      </c>
      <c r="Y6" s="81">
        <v>1</v>
      </c>
      <c r="Z6" s="81">
        <v>207</v>
      </c>
      <c r="AA6" s="81" t="s">
        <v>1518</v>
      </c>
      <c r="AB6" s="81">
        <v>17.399999999999999</v>
      </c>
      <c r="AC6" s="81">
        <v>20</v>
      </c>
      <c r="AD6" s="81" t="s">
        <v>1518</v>
      </c>
      <c r="AE6" s="81" t="s">
        <v>1518</v>
      </c>
      <c r="AF6" s="81" t="s">
        <v>1518</v>
      </c>
      <c r="AG6" s="81" t="s">
        <v>1518</v>
      </c>
      <c r="AH6" s="81">
        <v>423</v>
      </c>
      <c r="AI6" s="81">
        <v>1.0999999999999999E-2</v>
      </c>
      <c r="AJ6" s="81">
        <v>1.5</v>
      </c>
      <c r="AK6" s="81" t="s">
        <v>1518</v>
      </c>
      <c r="AL6" s="81">
        <v>7</v>
      </c>
      <c r="AM6" s="136" t="s">
        <v>1567</v>
      </c>
      <c r="AN6" s="2"/>
    </row>
    <row r="7" spans="1:40">
      <c r="A7" s="80" t="s">
        <v>64</v>
      </c>
      <c r="B7" s="80" t="s">
        <v>65</v>
      </c>
      <c r="C7" s="81">
        <v>20220810</v>
      </c>
      <c r="D7" s="81">
        <v>572</v>
      </c>
      <c r="E7" s="81">
        <v>24.7</v>
      </c>
      <c r="F7" s="81">
        <v>8.1</v>
      </c>
      <c r="G7" s="81" t="s">
        <v>1518</v>
      </c>
      <c r="H7" s="81">
        <v>60.3</v>
      </c>
      <c r="I7" s="81">
        <v>2.2999999999999998</v>
      </c>
      <c r="J7" s="81">
        <v>0.14000000000000001</v>
      </c>
      <c r="K7" s="81">
        <v>27.5</v>
      </c>
      <c r="L7" s="81" t="s">
        <v>1518</v>
      </c>
      <c r="M7" s="81">
        <v>2.0699999999999998</v>
      </c>
      <c r="N7" s="81">
        <v>5.92</v>
      </c>
      <c r="O7" s="81">
        <v>29.3</v>
      </c>
      <c r="P7" s="81">
        <v>126</v>
      </c>
      <c r="Q7" s="81">
        <v>148</v>
      </c>
      <c r="R7" s="81" t="s">
        <v>1518</v>
      </c>
      <c r="S7" s="81" t="s">
        <v>1518</v>
      </c>
      <c r="T7" s="81">
        <v>63.6</v>
      </c>
      <c r="U7" s="81">
        <v>83</v>
      </c>
      <c r="V7" s="81" t="s">
        <v>1518</v>
      </c>
      <c r="W7" s="81">
        <v>0.4</v>
      </c>
      <c r="X7" s="81" t="s">
        <v>1518</v>
      </c>
      <c r="Y7" s="81">
        <v>1</v>
      </c>
      <c r="Z7" s="81">
        <v>227</v>
      </c>
      <c r="AA7" s="81" t="s">
        <v>1518</v>
      </c>
      <c r="AB7" s="81">
        <v>17.8</v>
      </c>
      <c r="AC7" s="81">
        <v>23</v>
      </c>
      <c r="AD7" s="81" t="s">
        <v>1518</v>
      </c>
      <c r="AE7" s="81" t="s">
        <v>1518</v>
      </c>
      <c r="AF7" s="81">
        <v>60</v>
      </c>
      <c r="AG7" s="81" t="s">
        <v>1518</v>
      </c>
      <c r="AH7" s="81">
        <v>427</v>
      </c>
      <c r="AI7" s="81">
        <v>1.2E-2</v>
      </c>
      <c r="AJ7" s="81">
        <v>1.7</v>
      </c>
      <c r="AK7" s="81" t="s">
        <v>1518</v>
      </c>
      <c r="AL7" s="81">
        <v>8</v>
      </c>
      <c r="AM7" s="136" t="s">
        <v>1567</v>
      </c>
      <c r="AN7" s="2"/>
    </row>
    <row r="8" spans="1:40">
      <c r="A8" s="80" t="s">
        <v>22</v>
      </c>
      <c r="B8" s="80" t="s">
        <v>23</v>
      </c>
      <c r="C8" s="81">
        <v>20230724</v>
      </c>
      <c r="D8" s="81">
        <v>5.39</v>
      </c>
      <c r="E8" s="81">
        <v>11</v>
      </c>
      <c r="F8" s="81">
        <v>7.4</v>
      </c>
      <c r="G8" s="81" t="s">
        <v>1518</v>
      </c>
      <c r="H8" s="81">
        <v>60.8</v>
      </c>
      <c r="I8" s="144">
        <v>1.32</v>
      </c>
      <c r="J8" s="81">
        <v>0.33</v>
      </c>
      <c r="K8" s="81">
        <v>34.9</v>
      </c>
      <c r="L8" s="81">
        <v>1.69</v>
      </c>
      <c r="M8" s="81">
        <v>1.01</v>
      </c>
      <c r="N8" s="81">
        <v>13.2</v>
      </c>
      <c r="O8" s="81">
        <v>6</v>
      </c>
      <c r="P8" s="81">
        <v>25.9</v>
      </c>
      <c r="Q8" s="81">
        <v>76</v>
      </c>
      <c r="R8" s="145">
        <v>3.1E-2</v>
      </c>
      <c r="S8" s="81">
        <v>0.71</v>
      </c>
      <c r="T8" s="81">
        <v>83.4</v>
      </c>
      <c r="U8" s="81">
        <v>32</v>
      </c>
      <c r="V8" s="81">
        <v>0.02</v>
      </c>
      <c r="W8" s="81">
        <v>1.5</v>
      </c>
      <c r="X8" s="81">
        <v>0.15</v>
      </c>
      <c r="Y8" s="81">
        <v>9</v>
      </c>
      <c r="Z8" s="81">
        <v>146</v>
      </c>
      <c r="AA8" s="81">
        <v>0.28999999999999998</v>
      </c>
      <c r="AB8" s="81">
        <v>4.9000000000000004</v>
      </c>
      <c r="AC8" s="81">
        <v>4</v>
      </c>
      <c r="AD8" s="81">
        <v>0.33</v>
      </c>
      <c r="AE8" s="81">
        <v>1.9</v>
      </c>
      <c r="AF8" s="81">
        <v>43</v>
      </c>
      <c r="AG8" s="81">
        <v>1.1000000000000001</v>
      </c>
      <c r="AH8" s="81">
        <v>231</v>
      </c>
      <c r="AI8" s="81">
        <v>3.3999999999999998E-3</v>
      </c>
      <c r="AJ8" s="146">
        <v>1.7</v>
      </c>
      <c r="AK8" s="81" t="s">
        <v>1518</v>
      </c>
      <c r="AL8" s="81">
        <v>26</v>
      </c>
      <c r="AM8" s="81">
        <v>9.3999999999999997E-4</v>
      </c>
      <c r="AN8" s="2"/>
    </row>
    <row r="9" spans="1:40">
      <c r="A9" s="80" t="s">
        <v>28</v>
      </c>
      <c r="B9" s="80" t="s">
        <v>29</v>
      </c>
      <c r="C9" s="81">
        <v>20230724</v>
      </c>
      <c r="D9" s="81">
        <v>457.7</v>
      </c>
      <c r="E9" s="81">
        <v>17.02</v>
      </c>
      <c r="F9" s="81">
        <v>8.1999999999999993</v>
      </c>
      <c r="G9" s="81" t="s">
        <v>1518</v>
      </c>
      <c r="H9" s="81">
        <v>57.5</v>
      </c>
      <c r="I9" s="144" t="s">
        <v>1568</v>
      </c>
      <c r="J9" s="81" t="s">
        <v>1569</v>
      </c>
      <c r="K9" s="81">
        <v>26.6</v>
      </c>
      <c r="L9" s="90" t="s">
        <v>1377</v>
      </c>
      <c r="M9" s="81">
        <v>0.86</v>
      </c>
      <c r="N9" s="81">
        <v>9.1999999999999993</v>
      </c>
      <c r="O9" s="81">
        <v>3.4</v>
      </c>
      <c r="P9" s="81" t="s">
        <v>1570</v>
      </c>
      <c r="Q9" s="81">
        <v>72</v>
      </c>
      <c r="R9" s="145">
        <v>4.1000000000000002E-2</v>
      </c>
      <c r="S9" s="81">
        <v>1</v>
      </c>
      <c r="T9" s="81">
        <v>84.3</v>
      </c>
      <c r="U9" s="81">
        <v>14</v>
      </c>
      <c r="V9" s="81">
        <v>7.0000000000000001E-3</v>
      </c>
      <c r="W9" s="81">
        <v>0.7</v>
      </c>
      <c r="X9" s="81">
        <v>0.16</v>
      </c>
      <c r="Y9" s="81" t="s">
        <v>1518</v>
      </c>
      <c r="Z9" s="81">
        <v>131</v>
      </c>
      <c r="AA9" s="81">
        <v>0.21</v>
      </c>
      <c r="AB9" s="81">
        <v>4.3</v>
      </c>
      <c r="AC9" s="81">
        <v>18</v>
      </c>
      <c r="AD9" s="81">
        <v>0.56999999999999995</v>
      </c>
      <c r="AE9" s="81">
        <v>0.5</v>
      </c>
      <c r="AF9" s="81">
        <v>16</v>
      </c>
      <c r="AG9" s="81">
        <v>0.8</v>
      </c>
      <c r="AH9" s="81">
        <v>183</v>
      </c>
      <c r="AI9" s="81">
        <v>4.4000000000000003E-3</v>
      </c>
      <c r="AJ9" s="146">
        <v>0.96</v>
      </c>
      <c r="AK9" s="81" t="s">
        <v>1518</v>
      </c>
      <c r="AL9" s="81">
        <v>15</v>
      </c>
      <c r="AM9" s="81">
        <v>5.5000000000000003E-4</v>
      </c>
      <c r="AN9" s="2"/>
    </row>
    <row r="10" spans="1:40">
      <c r="A10" s="80" t="s">
        <v>31</v>
      </c>
      <c r="B10" s="80" t="s">
        <v>32</v>
      </c>
      <c r="C10" s="81">
        <v>20230724</v>
      </c>
      <c r="D10" s="81">
        <v>510</v>
      </c>
      <c r="E10" s="81">
        <v>19.100000000000001</v>
      </c>
      <c r="F10" s="81">
        <v>8.3000000000000007</v>
      </c>
      <c r="G10" s="81" t="s">
        <v>1518</v>
      </c>
      <c r="H10" s="81">
        <v>45.7</v>
      </c>
      <c r="I10" s="144" t="s">
        <v>1571</v>
      </c>
      <c r="J10" s="81" t="s">
        <v>1572</v>
      </c>
      <c r="K10" s="81">
        <v>13.8</v>
      </c>
      <c r="L10" s="90" t="s">
        <v>1377</v>
      </c>
      <c r="M10" s="81">
        <v>2.84</v>
      </c>
      <c r="N10" s="81">
        <v>11.5</v>
      </c>
      <c r="O10" s="81">
        <v>42.6</v>
      </c>
      <c r="P10" s="81" t="s">
        <v>1573</v>
      </c>
      <c r="Q10" s="81">
        <v>26</v>
      </c>
      <c r="R10" s="145">
        <v>9.8000000000000004E-2</v>
      </c>
      <c r="S10" s="81">
        <v>1.5</v>
      </c>
      <c r="T10" s="81">
        <v>49.2</v>
      </c>
      <c r="U10" s="81">
        <v>58</v>
      </c>
      <c r="V10" s="81">
        <v>5.0000000000000001E-3</v>
      </c>
      <c r="W10" s="81" t="s">
        <v>1518</v>
      </c>
      <c r="X10" s="81">
        <v>7.0000000000000007E-2</v>
      </c>
      <c r="Y10" s="81" t="s">
        <v>1518</v>
      </c>
      <c r="Z10" s="81">
        <v>15</v>
      </c>
      <c r="AA10" s="81">
        <v>7.0000000000000007E-2</v>
      </c>
      <c r="AB10" s="81">
        <v>17</v>
      </c>
      <c r="AC10" s="81">
        <v>3</v>
      </c>
      <c r="AD10" s="81">
        <v>1.3</v>
      </c>
      <c r="AE10" s="81">
        <v>0.9</v>
      </c>
      <c r="AF10" s="81">
        <v>30</v>
      </c>
      <c r="AG10" s="81">
        <v>1.5</v>
      </c>
      <c r="AH10" s="81">
        <v>454</v>
      </c>
      <c r="AI10" s="81">
        <v>6.6E-3</v>
      </c>
      <c r="AJ10" s="146">
        <v>2.8</v>
      </c>
      <c r="AK10" s="81">
        <v>2</v>
      </c>
      <c r="AL10" s="81">
        <v>19</v>
      </c>
      <c r="AM10" s="81">
        <v>1.0400000000000001E-3</v>
      </c>
      <c r="AN10" s="2"/>
    </row>
    <row r="11" spans="1:40">
      <c r="A11" s="80" t="s">
        <v>35</v>
      </c>
      <c r="B11" s="80" t="s">
        <v>36</v>
      </c>
      <c r="C11" s="81">
        <v>20230725</v>
      </c>
      <c r="D11" s="81">
        <v>1633</v>
      </c>
      <c r="E11" s="81">
        <v>24.1</v>
      </c>
      <c r="F11" s="81">
        <v>7.12</v>
      </c>
      <c r="G11" s="81" t="s">
        <v>1518</v>
      </c>
      <c r="H11" s="81">
        <v>82.5</v>
      </c>
      <c r="I11" s="144">
        <v>23</v>
      </c>
      <c r="J11" s="81">
        <v>0.48</v>
      </c>
      <c r="K11" s="81">
        <v>43.4</v>
      </c>
      <c r="L11" s="81">
        <v>0.1</v>
      </c>
      <c r="M11" s="81">
        <v>5.97</v>
      </c>
      <c r="N11" s="81">
        <v>10.8</v>
      </c>
      <c r="O11" s="81">
        <v>215</v>
      </c>
      <c r="P11" s="81">
        <v>555</v>
      </c>
      <c r="Q11" s="81">
        <v>180</v>
      </c>
      <c r="R11" s="81">
        <v>0.26</v>
      </c>
      <c r="S11" s="81">
        <v>8.4</v>
      </c>
      <c r="T11" s="81">
        <v>73.400000000000006</v>
      </c>
      <c r="U11" s="81">
        <v>261</v>
      </c>
      <c r="V11" s="81">
        <v>0.02</v>
      </c>
      <c r="W11" s="81">
        <v>0.9</v>
      </c>
      <c r="X11" s="81">
        <v>0.84</v>
      </c>
      <c r="Y11" s="81">
        <v>2</v>
      </c>
      <c r="Z11" s="81">
        <v>395</v>
      </c>
      <c r="AA11" s="81">
        <v>0.78</v>
      </c>
      <c r="AB11" s="81">
        <v>51.6</v>
      </c>
      <c r="AC11" s="81">
        <v>472</v>
      </c>
      <c r="AD11" s="81">
        <v>1.5</v>
      </c>
      <c r="AE11" s="81">
        <v>4</v>
      </c>
      <c r="AF11" s="81">
        <v>170</v>
      </c>
      <c r="AG11" s="81">
        <v>0.4</v>
      </c>
      <c r="AH11" s="81">
        <v>912</v>
      </c>
      <c r="AI11" s="81">
        <v>9.4999999999999998E-3</v>
      </c>
      <c r="AJ11" s="146">
        <v>4</v>
      </c>
      <c r="AK11" s="81" t="s">
        <v>1518</v>
      </c>
      <c r="AL11" s="81">
        <v>27</v>
      </c>
      <c r="AM11" s="81">
        <v>4.1099999999999999E-3</v>
      </c>
      <c r="AN11" s="2"/>
    </row>
    <row r="12" spans="1:40">
      <c r="A12" s="80" t="s">
        <v>42</v>
      </c>
      <c r="B12" s="80" t="s">
        <v>43</v>
      </c>
      <c r="C12" s="81">
        <v>20230726</v>
      </c>
      <c r="D12" s="81">
        <v>478</v>
      </c>
      <c r="E12" s="81">
        <v>18.8</v>
      </c>
      <c r="F12" s="81">
        <v>8.3000000000000007</v>
      </c>
      <c r="G12" s="81" t="s">
        <v>1518</v>
      </c>
      <c r="H12" s="81">
        <v>63.1</v>
      </c>
      <c r="I12" s="144">
        <v>1.2</v>
      </c>
      <c r="J12" s="81">
        <v>0.11</v>
      </c>
      <c r="K12" s="81">
        <v>22.6</v>
      </c>
      <c r="L12" s="81">
        <v>0.03</v>
      </c>
      <c r="M12" s="81">
        <v>1.07</v>
      </c>
      <c r="N12" s="81">
        <v>5.67</v>
      </c>
      <c r="O12" s="81">
        <v>10.9</v>
      </c>
      <c r="P12" s="81">
        <v>59.2</v>
      </c>
      <c r="Q12" s="81">
        <v>86</v>
      </c>
      <c r="R12" s="145">
        <v>5.6000000000000001E-2</v>
      </c>
      <c r="S12" s="81">
        <v>0.87</v>
      </c>
      <c r="T12" s="81">
        <v>56.6</v>
      </c>
      <c r="U12" s="81">
        <v>39</v>
      </c>
      <c r="V12" s="81">
        <v>0.01</v>
      </c>
      <c r="W12" s="81">
        <v>0.5</v>
      </c>
      <c r="X12" s="81">
        <v>0.33</v>
      </c>
      <c r="Y12" s="81" t="s">
        <v>1518</v>
      </c>
      <c r="Z12" s="81">
        <v>217</v>
      </c>
      <c r="AA12" s="81">
        <v>0.43</v>
      </c>
      <c r="AB12" s="81">
        <v>8.3000000000000007</v>
      </c>
      <c r="AC12" s="81">
        <v>35</v>
      </c>
      <c r="AD12" s="81">
        <v>0.22</v>
      </c>
      <c r="AE12" s="81">
        <v>1</v>
      </c>
      <c r="AF12" s="81">
        <v>20</v>
      </c>
      <c r="AG12" s="81">
        <v>0.6</v>
      </c>
      <c r="AH12" s="81">
        <v>328</v>
      </c>
      <c r="AI12" s="81">
        <v>0.01</v>
      </c>
      <c r="AJ12" s="146">
        <v>1.1000000000000001</v>
      </c>
      <c r="AK12" s="81" t="s">
        <v>1518</v>
      </c>
      <c r="AL12" s="81">
        <v>18</v>
      </c>
      <c r="AM12" s="81">
        <v>1.15E-3</v>
      </c>
      <c r="AN12" s="2"/>
    </row>
    <row r="13" spans="1:40">
      <c r="A13" s="80" t="s">
        <v>46</v>
      </c>
      <c r="B13" s="80" t="s">
        <v>47</v>
      </c>
      <c r="C13" s="81">
        <v>20230726</v>
      </c>
      <c r="D13" s="81">
        <v>546</v>
      </c>
      <c r="E13" s="81">
        <v>21.7</v>
      </c>
      <c r="F13" s="81">
        <v>8.4</v>
      </c>
      <c r="G13" s="81" t="s">
        <v>1518</v>
      </c>
      <c r="H13" s="81">
        <v>66.099999999999994</v>
      </c>
      <c r="I13" s="144">
        <v>1.65</v>
      </c>
      <c r="J13" s="81">
        <v>0.12</v>
      </c>
      <c r="K13" s="81">
        <v>26.1</v>
      </c>
      <c r="L13" s="81">
        <v>0.03</v>
      </c>
      <c r="M13" s="81">
        <v>1.39</v>
      </c>
      <c r="N13" s="81">
        <v>5.59</v>
      </c>
      <c r="O13" s="81">
        <v>18.399999999999999</v>
      </c>
      <c r="P13" s="81">
        <v>84.3</v>
      </c>
      <c r="Q13" s="81">
        <v>77</v>
      </c>
      <c r="R13" s="145">
        <v>6.6000000000000003E-2</v>
      </c>
      <c r="S13" s="81">
        <v>0.89</v>
      </c>
      <c r="T13" s="81">
        <v>61.1</v>
      </c>
      <c r="U13" s="81">
        <v>55</v>
      </c>
      <c r="V13" s="81">
        <v>0.01</v>
      </c>
      <c r="W13" s="81">
        <v>0.5</v>
      </c>
      <c r="X13" s="81">
        <v>0.3</v>
      </c>
      <c r="Y13" s="81" t="s">
        <v>1518</v>
      </c>
      <c r="Z13" s="81">
        <v>206</v>
      </c>
      <c r="AA13" s="81">
        <v>0.41</v>
      </c>
      <c r="AB13" s="81">
        <v>11.8</v>
      </c>
      <c r="AC13" s="81">
        <v>29</v>
      </c>
      <c r="AD13" s="81">
        <v>0.28999999999999998</v>
      </c>
      <c r="AE13" s="81">
        <v>1.2</v>
      </c>
      <c r="AF13" s="81">
        <v>17</v>
      </c>
      <c r="AG13" s="81">
        <v>0.3</v>
      </c>
      <c r="AH13" s="81">
        <v>411</v>
      </c>
      <c r="AI13" s="81">
        <v>0.01</v>
      </c>
      <c r="AJ13" s="146">
        <v>1.3</v>
      </c>
      <c r="AK13" s="81" t="s">
        <v>1518</v>
      </c>
      <c r="AL13" s="81">
        <v>15</v>
      </c>
      <c r="AM13" s="81">
        <v>1.1799999999999998E-3</v>
      </c>
      <c r="AN13" s="2"/>
    </row>
    <row r="14" spans="1:40">
      <c r="A14" s="80" t="s">
        <v>49</v>
      </c>
      <c r="B14" s="80" t="s">
        <v>50</v>
      </c>
      <c r="C14" s="81">
        <v>20230726</v>
      </c>
      <c r="D14" s="81">
        <v>875</v>
      </c>
      <c r="E14" s="81">
        <v>26.3</v>
      </c>
      <c r="F14" s="81">
        <v>7.9</v>
      </c>
      <c r="G14" s="81" t="s">
        <v>1518</v>
      </c>
      <c r="H14" s="81">
        <v>61.7</v>
      </c>
      <c r="I14" s="144">
        <v>4.24</v>
      </c>
      <c r="J14" s="81">
        <v>0.22</v>
      </c>
      <c r="K14" s="81">
        <v>48.7</v>
      </c>
      <c r="L14" s="81">
        <v>0.03</v>
      </c>
      <c r="M14" s="81">
        <v>6.07</v>
      </c>
      <c r="N14" s="81">
        <v>16.3</v>
      </c>
      <c r="O14" s="81">
        <v>63</v>
      </c>
      <c r="P14" s="81">
        <v>169</v>
      </c>
      <c r="Q14" s="81">
        <v>186</v>
      </c>
      <c r="R14" s="81">
        <v>0.23</v>
      </c>
      <c r="S14" s="81">
        <v>6</v>
      </c>
      <c r="T14" s="81">
        <v>131</v>
      </c>
      <c r="U14" s="81">
        <v>222</v>
      </c>
      <c r="V14" s="81">
        <v>0.02</v>
      </c>
      <c r="W14" s="81">
        <v>1</v>
      </c>
      <c r="X14" s="81">
        <v>0.76</v>
      </c>
      <c r="Y14" s="81">
        <v>2</v>
      </c>
      <c r="Z14" s="81">
        <v>1240</v>
      </c>
      <c r="AA14" s="81">
        <v>1.5</v>
      </c>
      <c r="AB14" s="81">
        <v>43.3</v>
      </c>
      <c r="AC14" s="81">
        <v>496</v>
      </c>
      <c r="AD14" s="81">
        <v>1.1000000000000001</v>
      </c>
      <c r="AE14" s="81">
        <v>3.5</v>
      </c>
      <c r="AF14" s="81">
        <v>149</v>
      </c>
      <c r="AG14" s="81">
        <v>0.3</v>
      </c>
      <c r="AH14" s="81">
        <v>752</v>
      </c>
      <c r="AI14" s="81">
        <v>0.01</v>
      </c>
      <c r="AJ14" s="146">
        <v>2.2999999999999998</v>
      </c>
      <c r="AK14" s="81" t="s">
        <v>1518</v>
      </c>
      <c r="AL14" s="81">
        <v>16</v>
      </c>
      <c r="AM14" s="81">
        <v>3.49E-3</v>
      </c>
      <c r="AN14" s="2"/>
    </row>
    <row r="15" spans="1:40">
      <c r="A15" s="80" t="s">
        <v>52</v>
      </c>
      <c r="B15" s="80" t="s">
        <v>53</v>
      </c>
      <c r="C15" s="81">
        <v>20230726</v>
      </c>
      <c r="D15" s="81">
        <v>575</v>
      </c>
      <c r="E15" s="81">
        <v>25.1</v>
      </c>
      <c r="F15" s="81">
        <v>8.4</v>
      </c>
      <c r="G15" s="81" t="s">
        <v>1518</v>
      </c>
      <c r="H15" s="81">
        <v>64.7</v>
      </c>
      <c r="I15" s="144">
        <v>1.83</v>
      </c>
      <c r="J15" s="81">
        <v>0.12</v>
      </c>
      <c r="K15" s="81">
        <v>28.1</v>
      </c>
      <c r="L15" s="81">
        <v>0.13</v>
      </c>
      <c r="M15" s="81">
        <v>1.7</v>
      </c>
      <c r="N15" s="81">
        <v>6.01</v>
      </c>
      <c r="O15" s="81">
        <v>22.8</v>
      </c>
      <c r="P15" s="81">
        <v>98.5</v>
      </c>
      <c r="Q15" s="81">
        <v>111</v>
      </c>
      <c r="R15" s="145">
        <v>8.4000000000000005E-2</v>
      </c>
      <c r="S15" s="81">
        <v>0.92</v>
      </c>
      <c r="T15" s="81">
        <v>68.599999999999994</v>
      </c>
      <c r="U15" s="81">
        <v>62</v>
      </c>
      <c r="V15" s="81">
        <v>0.01</v>
      </c>
      <c r="W15" s="81">
        <v>0.6</v>
      </c>
      <c r="X15" s="81">
        <v>0.3</v>
      </c>
      <c r="Y15" s="81" t="s">
        <v>1518</v>
      </c>
      <c r="Z15" s="81">
        <v>185</v>
      </c>
      <c r="AA15" s="81">
        <v>0.54</v>
      </c>
      <c r="AB15" s="81">
        <v>14</v>
      </c>
      <c r="AC15" s="81">
        <v>17</v>
      </c>
      <c r="AD15" s="81">
        <v>0.31</v>
      </c>
      <c r="AE15" s="81">
        <v>1.3</v>
      </c>
      <c r="AF15" s="81">
        <v>26</v>
      </c>
      <c r="AG15" s="81">
        <v>0.3</v>
      </c>
      <c r="AH15" s="81">
        <v>443</v>
      </c>
      <c r="AI15" s="81">
        <v>1.2E-2</v>
      </c>
      <c r="AJ15" s="146">
        <v>1.4</v>
      </c>
      <c r="AK15" s="81" t="s">
        <v>1518</v>
      </c>
      <c r="AL15" s="81">
        <v>16</v>
      </c>
      <c r="AM15" s="81">
        <v>2E-3</v>
      </c>
      <c r="AN15" s="2"/>
    </row>
    <row r="16" spans="1:40">
      <c r="A16" s="80" t="s">
        <v>55</v>
      </c>
      <c r="B16" s="80" t="s">
        <v>56</v>
      </c>
      <c r="C16" s="81">
        <v>20230726</v>
      </c>
      <c r="D16" s="81">
        <v>590</v>
      </c>
      <c r="E16" s="81">
        <v>26.7</v>
      </c>
      <c r="F16" s="81">
        <v>8.4</v>
      </c>
      <c r="G16" s="81" t="s">
        <v>1518</v>
      </c>
      <c r="H16" s="81">
        <v>64.2</v>
      </c>
      <c r="I16" s="144">
        <v>2.02</v>
      </c>
      <c r="J16" s="81">
        <v>0.12</v>
      </c>
      <c r="K16" s="81">
        <v>28.8</v>
      </c>
      <c r="L16" s="81">
        <v>0.03</v>
      </c>
      <c r="M16" s="81">
        <v>1.66</v>
      </c>
      <c r="N16" s="81">
        <v>5.62</v>
      </c>
      <c r="O16" s="81">
        <v>25.8</v>
      </c>
      <c r="P16" s="81">
        <v>108</v>
      </c>
      <c r="Q16" s="81">
        <v>94</v>
      </c>
      <c r="R16" s="145">
        <v>9.9000000000000005E-2</v>
      </c>
      <c r="S16" s="81">
        <v>0.96</v>
      </c>
      <c r="T16" s="81">
        <v>64.3</v>
      </c>
      <c r="U16" s="81">
        <v>66</v>
      </c>
      <c r="V16" s="81">
        <v>8.0000000000000002E-3</v>
      </c>
      <c r="W16" s="81">
        <v>0.5</v>
      </c>
      <c r="X16" s="81">
        <v>0.33</v>
      </c>
      <c r="Y16" s="81" t="s">
        <v>1518</v>
      </c>
      <c r="Z16" s="81">
        <v>217</v>
      </c>
      <c r="AA16" s="81">
        <v>0.46</v>
      </c>
      <c r="AB16" s="81">
        <v>14.5</v>
      </c>
      <c r="AC16" s="81">
        <v>30</v>
      </c>
      <c r="AD16" s="81">
        <v>0.38</v>
      </c>
      <c r="AE16" s="81">
        <v>1.3</v>
      </c>
      <c r="AF16" s="81">
        <v>19</v>
      </c>
      <c r="AG16" s="81">
        <v>0.5</v>
      </c>
      <c r="AH16" s="81">
        <v>455</v>
      </c>
      <c r="AI16" s="81">
        <v>1.2E-2</v>
      </c>
      <c r="AJ16" s="146">
        <v>1.5</v>
      </c>
      <c r="AK16" s="81" t="s">
        <v>1518</v>
      </c>
      <c r="AL16" s="81">
        <v>17</v>
      </c>
      <c r="AM16" s="81">
        <v>1.2999999999999999E-3</v>
      </c>
      <c r="AN16" s="2"/>
    </row>
    <row r="17" spans="1:40">
      <c r="A17" s="80" t="s">
        <v>58</v>
      </c>
      <c r="B17" s="80" t="s">
        <v>59</v>
      </c>
      <c r="C17" s="81">
        <v>20230725</v>
      </c>
      <c r="D17" s="81">
        <v>617</v>
      </c>
      <c r="E17" s="81">
        <v>23.9</v>
      </c>
      <c r="F17" s="81">
        <v>8.4</v>
      </c>
      <c r="G17" s="81" t="s">
        <v>1518</v>
      </c>
      <c r="H17" s="81">
        <v>67.400000000000006</v>
      </c>
      <c r="I17" s="144">
        <v>2.38</v>
      </c>
      <c r="J17" s="81">
        <v>0.12</v>
      </c>
      <c r="K17" s="81">
        <v>30.4</v>
      </c>
      <c r="L17" s="81">
        <v>0.05</v>
      </c>
      <c r="M17" s="81">
        <v>1.76</v>
      </c>
      <c r="N17" s="81">
        <v>6.26</v>
      </c>
      <c r="O17" s="81">
        <v>30.1</v>
      </c>
      <c r="P17" s="81">
        <v>121</v>
      </c>
      <c r="Q17" s="81">
        <v>199</v>
      </c>
      <c r="R17" s="145">
        <v>7.6999999999999999E-2</v>
      </c>
      <c r="S17" s="81">
        <v>0.8</v>
      </c>
      <c r="T17" s="81">
        <v>71.2</v>
      </c>
      <c r="U17" s="81">
        <v>72</v>
      </c>
      <c r="V17" s="81">
        <v>0.02</v>
      </c>
      <c r="W17" s="81">
        <v>1.2</v>
      </c>
      <c r="X17" s="81">
        <v>0.6</v>
      </c>
      <c r="Y17" s="81">
        <v>2</v>
      </c>
      <c r="Z17" s="81">
        <v>538</v>
      </c>
      <c r="AA17" s="81">
        <v>1.2</v>
      </c>
      <c r="AB17" s="81">
        <v>16.5</v>
      </c>
      <c r="AC17" s="81">
        <v>62</v>
      </c>
      <c r="AD17" s="81">
        <v>0.17</v>
      </c>
      <c r="AE17" s="81">
        <v>2.1</v>
      </c>
      <c r="AF17" s="81">
        <v>45</v>
      </c>
      <c r="AG17" s="81" t="s">
        <v>1518</v>
      </c>
      <c r="AH17" s="81">
        <v>479</v>
      </c>
      <c r="AI17" s="81">
        <v>1.7000000000000001E-2</v>
      </c>
      <c r="AJ17" s="146">
        <v>1.6</v>
      </c>
      <c r="AK17" s="81" t="s">
        <v>1518</v>
      </c>
      <c r="AL17" s="81">
        <v>31</v>
      </c>
      <c r="AM17" s="81">
        <v>2.0099999999999996E-3</v>
      </c>
      <c r="AN17" s="2"/>
    </row>
    <row r="18" spans="1:40">
      <c r="A18" s="80" t="s">
        <v>61</v>
      </c>
      <c r="B18" s="80" t="s">
        <v>62</v>
      </c>
      <c r="C18" s="81">
        <v>20230725</v>
      </c>
      <c r="D18" s="81">
        <v>619</v>
      </c>
      <c r="E18" s="81">
        <v>24.6</v>
      </c>
      <c r="F18" s="81">
        <v>8.4</v>
      </c>
      <c r="G18" s="81" t="s">
        <v>1518</v>
      </c>
      <c r="H18" s="81">
        <v>65.8</v>
      </c>
      <c r="I18" s="144">
        <v>2.4700000000000002</v>
      </c>
      <c r="J18" s="81">
        <v>0.13</v>
      </c>
      <c r="K18" s="81">
        <v>29.9</v>
      </c>
      <c r="L18" s="81">
        <v>0.05</v>
      </c>
      <c r="M18" s="81">
        <v>1.8</v>
      </c>
      <c r="N18" s="81">
        <v>6.08</v>
      </c>
      <c r="O18" s="81">
        <v>29.8</v>
      </c>
      <c r="P18" s="81">
        <v>123</v>
      </c>
      <c r="Q18" s="81">
        <v>128</v>
      </c>
      <c r="R18" s="145">
        <v>9.0999999999999998E-2</v>
      </c>
      <c r="S18" s="81">
        <v>0.97</v>
      </c>
      <c r="T18" s="81">
        <v>66.8</v>
      </c>
      <c r="U18" s="81">
        <v>72</v>
      </c>
      <c r="V18" s="81">
        <v>0.01</v>
      </c>
      <c r="W18" s="81">
        <v>0.7</v>
      </c>
      <c r="X18" s="81">
        <v>0.39</v>
      </c>
      <c r="Y18" s="81" t="s">
        <v>1518</v>
      </c>
      <c r="Z18" s="81">
        <v>293</v>
      </c>
      <c r="AA18" s="81">
        <v>0.6</v>
      </c>
      <c r="AB18" s="81">
        <v>16.3</v>
      </c>
      <c r="AC18" s="81">
        <v>38</v>
      </c>
      <c r="AD18" s="81">
        <v>0.28000000000000003</v>
      </c>
      <c r="AE18" s="81">
        <v>1.5</v>
      </c>
      <c r="AF18" s="81">
        <v>27</v>
      </c>
      <c r="AG18" s="81">
        <v>0.3</v>
      </c>
      <c r="AH18" s="81">
        <v>471</v>
      </c>
      <c r="AI18" s="81">
        <v>1.6E-2</v>
      </c>
      <c r="AJ18" s="146">
        <v>1.5</v>
      </c>
      <c r="AK18" s="81" t="s">
        <v>1518</v>
      </c>
      <c r="AL18" s="81">
        <v>19</v>
      </c>
      <c r="AM18" s="81">
        <v>1.75E-3</v>
      </c>
      <c r="AN18" s="2"/>
    </row>
    <row r="19" spans="1:40">
      <c r="A19" s="80" t="s">
        <v>64</v>
      </c>
      <c r="B19" s="80" t="s">
        <v>65</v>
      </c>
      <c r="C19" s="81">
        <v>20230725</v>
      </c>
      <c r="D19" s="81">
        <v>627</v>
      </c>
      <c r="E19" s="81">
        <v>25.4</v>
      </c>
      <c r="F19" s="81">
        <v>8.4</v>
      </c>
      <c r="G19" s="81" t="s">
        <v>1518</v>
      </c>
      <c r="H19" s="81">
        <v>65.8</v>
      </c>
      <c r="I19" s="144">
        <v>2.5299999999999998</v>
      </c>
      <c r="J19" s="81">
        <v>0.11</v>
      </c>
      <c r="K19" s="81">
        <v>30.2</v>
      </c>
      <c r="L19" s="81">
        <v>0.04</v>
      </c>
      <c r="M19" s="81">
        <v>1.82</v>
      </c>
      <c r="N19" s="81">
        <v>6.11</v>
      </c>
      <c r="O19" s="81">
        <v>30.9</v>
      </c>
      <c r="P19" s="81">
        <v>125</v>
      </c>
      <c r="Q19" s="81">
        <v>122</v>
      </c>
      <c r="R19" s="145">
        <v>8.2000000000000003E-2</v>
      </c>
      <c r="S19" s="81">
        <v>0.92</v>
      </c>
      <c r="T19" s="81">
        <v>66.7</v>
      </c>
      <c r="U19" s="81">
        <v>72</v>
      </c>
      <c r="V19" s="81">
        <v>0.01</v>
      </c>
      <c r="W19" s="81">
        <v>0.7</v>
      </c>
      <c r="X19" s="81">
        <v>0.42</v>
      </c>
      <c r="Y19" s="81" t="s">
        <v>1518</v>
      </c>
      <c r="Z19" s="81">
        <v>282</v>
      </c>
      <c r="AA19" s="81">
        <v>0.63</v>
      </c>
      <c r="AB19" s="81">
        <v>16.5</v>
      </c>
      <c r="AC19" s="81">
        <v>39</v>
      </c>
      <c r="AD19" s="81">
        <v>0.28000000000000003</v>
      </c>
      <c r="AE19" s="81">
        <v>1.6</v>
      </c>
      <c r="AF19" s="81">
        <v>30</v>
      </c>
      <c r="AG19" s="81">
        <v>0.5</v>
      </c>
      <c r="AH19" s="81">
        <v>474</v>
      </c>
      <c r="AI19" s="81">
        <v>1.4E-2</v>
      </c>
      <c r="AJ19" s="146">
        <v>1.6</v>
      </c>
      <c r="AK19" s="81" t="s">
        <v>1518</v>
      </c>
      <c r="AL19" s="81">
        <v>17</v>
      </c>
      <c r="AM19" s="81">
        <v>1.75E-3</v>
      </c>
      <c r="AN19" s="2"/>
    </row>
    <row r="20" spans="1:40">
      <c r="A20" s="80" t="s">
        <v>67</v>
      </c>
      <c r="B20" s="80" t="s">
        <v>1574</v>
      </c>
      <c r="C20" s="81">
        <v>20230725</v>
      </c>
      <c r="D20" s="81">
        <v>616</v>
      </c>
      <c r="E20" s="81">
        <v>24.3</v>
      </c>
      <c r="F20" s="81">
        <v>8.4</v>
      </c>
      <c r="G20" s="81" t="s">
        <v>1518</v>
      </c>
      <c r="H20" s="81">
        <v>65.8</v>
      </c>
      <c r="I20" s="144">
        <v>2.42</v>
      </c>
      <c r="J20" s="81">
        <v>0.11</v>
      </c>
      <c r="K20" s="81">
        <v>29.8</v>
      </c>
      <c r="L20" s="81">
        <v>0.03</v>
      </c>
      <c r="M20" s="81">
        <v>1.76</v>
      </c>
      <c r="N20" s="81">
        <v>6.09</v>
      </c>
      <c r="O20" s="81">
        <v>30.4</v>
      </c>
      <c r="P20" s="81">
        <v>121</v>
      </c>
      <c r="Q20" s="81">
        <v>130</v>
      </c>
      <c r="R20" s="145">
        <v>8.3000000000000004E-2</v>
      </c>
      <c r="S20" s="81">
        <v>0.93</v>
      </c>
      <c r="T20" s="81">
        <v>66.2</v>
      </c>
      <c r="U20" s="81">
        <v>71</v>
      </c>
      <c r="V20" s="81">
        <v>0.01</v>
      </c>
      <c r="W20" s="81">
        <v>0.7</v>
      </c>
      <c r="X20" s="81">
        <v>0.42</v>
      </c>
      <c r="Y20" s="81" t="s">
        <v>1518</v>
      </c>
      <c r="Z20" s="81">
        <v>298</v>
      </c>
      <c r="AA20" s="81">
        <v>0.64</v>
      </c>
      <c r="AB20" s="81">
        <v>16.2</v>
      </c>
      <c r="AC20" s="81">
        <v>36</v>
      </c>
      <c r="AD20" s="81">
        <v>0.3</v>
      </c>
      <c r="AE20" s="81">
        <v>1.6</v>
      </c>
      <c r="AF20" s="81">
        <v>27</v>
      </c>
      <c r="AG20" s="81">
        <v>0.4</v>
      </c>
      <c r="AH20" s="81">
        <v>470</v>
      </c>
      <c r="AI20" s="81">
        <v>1.4E-2</v>
      </c>
      <c r="AJ20" s="146">
        <v>1.6</v>
      </c>
      <c r="AK20" s="81" t="s">
        <v>1518</v>
      </c>
      <c r="AL20" s="81">
        <v>17</v>
      </c>
      <c r="AM20" s="81">
        <v>1.73E-3</v>
      </c>
      <c r="AN20" s="2"/>
    </row>
    <row r="21" spans="1:40">
      <c r="A21" s="16" t="s">
        <v>1575</v>
      </c>
      <c r="D21" s="3">
        <f>COUNT(D2:D20)</f>
        <v>19</v>
      </c>
      <c r="E21" s="3">
        <f>COUNT(E2:E20)</f>
        <v>19</v>
      </c>
      <c r="F21" s="3">
        <f>COUNT(F2:F20)</f>
        <v>19</v>
      </c>
      <c r="G21" s="3">
        <f>COUNT(G2:G20)</f>
        <v>5</v>
      </c>
      <c r="H21" s="3">
        <f>COUNT(H2:H20)</f>
        <v>19</v>
      </c>
      <c r="I21" s="3">
        <v>19</v>
      </c>
      <c r="J21" s="3">
        <v>19</v>
      </c>
      <c r="K21" s="3">
        <f t="shared" ref="K21:AL21" si="0">COUNT(K2:K20)</f>
        <v>19</v>
      </c>
      <c r="L21" s="3">
        <f t="shared" si="0"/>
        <v>11</v>
      </c>
      <c r="M21" s="3">
        <f t="shared" si="0"/>
        <v>19</v>
      </c>
      <c r="N21" s="3">
        <f t="shared" si="0"/>
        <v>19</v>
      </c>
      <c r="O21" s="3">
        <f t="shared" si="0"/>
        <v>19</v>
      </c>
      <c r="P21" s="3">
        <f t="shared" si="0"/>
        <v>17</v>
      </c>
      <c r="Q21" s="3">
        <f t="shared" si="0"/>
        <v>19</v>
      </c>
      <c r="R21" s="3">
        <f t="shared" si="0"/>
        <v>13</v>
      </c>
      <c r="S21" s="3">
        <f t="shared" si="0"/>
        <v>13</v>
      </c>
      <c r="T21" s="3">
        <f t="shared" si="0"/>
        <v>19</v>
      </c>
      <c r="U21" s="3">
        <f t="shared" si="0"/>
        <v>19</v>
      </c>
      <c r="V21" s="3">
        <f t="shared" si="0"/>
        <v>13</v>
      </c>
      <c r="W21" s="3">
        <f t="shared" si="0"/>
        <v>16</v>
      </c>
      <c r="X21" s="3">
        <f t="shared" si="0"/>
        <v>13</v>
      </c>
      <c r="Y21" s="3">
        <f t="shared" si="0"/>
        <v>9</v>
      </c>
      <c r="Z21" s="3">
        <f t="shared" si="0"/>
        <v>19</v>
      </c>
      <c r="AA21" s="3">
        <f t="shared" si="0"/>
        <v>14</v>
      </c>
      <c r="AB21" s="3">
        <f t="shared" si="0"/>
        <v>19</v>
      </c>
      <c r="AC21" s="3">
        <f t="shared" si="0"/>
        <v>19</v>
      </c>
      <c r="AD21" s="3">
        <f t="shared" si="0"/>
        <v>13</v>
      </c>
      <c r="AE21" s="3">
        <f t="shared" si="0"/>
        <v>13</v>
      </c>
      <c r="AF21" s="3">
        <f t="shared" si="0"/>
        <v>14</v>
      </c>
      <c r="AG21" s="3">
        <f t="shared" si="0"/>
        <v>12</v>
      </c>
      <c r="AH21" s="3">
        <f t="shared" si="0"/>
        <v>19</v>
      </c>
      <c r="AI21" s="3">
        <f t="shared" si="0"/>
        <v>19</v>
      </c>
      <c r="AJ21" s="3">
        <f t="shared" si="0"/>
        <v>19</v>
      </c>
      <c r="AK21" s="3">
        <f t="shared" si="0"/>
        <v>1</v>
      </c>
      <c r="AL21" s="3">
        <f t="shared" si="0"/>
        <v>19</v>
      </c>
      <c r="AM21" s="3">
        <v>13</v>
      </c>
      <c r="AN21" s="2"/>
    </row>
    <row r="22" spans="1:40">
      <c r="A22" s="16" t="s">
        <v>1576</v>
      </c>
      <c r="D22" s="9">
        <f>(D21/19)*100</f>
        <v>100</v>
      </c>
      <c r="E22" s="9">
        <f t="shared" ref="E22:F22" si="1">(E21/19)*100</f>
        <v>100</v>
      </c>
      <c r="F22" s="9">
        <f t="shared" si="1"/>
        <v>100</v>
      </c>
      <c r="G22" s="9">
        <f t="shared" ref="G22:AL22" si="2">(G21/19)*100</f>
        <v>26.315789473684209</v>
      </c>
      <c r="H22" s="9">
        <f t="shared" si="2"/>
        <v>100</v>
      </c>
      <c r="I22" s="9">
        <f t="shared" si="2"/>
        <v>100</v>
      </c>
      <c r="J22" s="9">
        <f t="shared" si="2"/>
        <v>100</v>
      </c>
      <c r="K22" s="9">
        <f t="shared" si="2"/>
        <v>100</v>
      </c>
      <c r="L22" s="9">
        <f t="shared" si="2"/>
        <v>57.894736842105267</v>
      </c>
      <c r="M22" s="9">
        <f t="shared" si="2"/>
        <v>100</v>
      </c>
      <c r="N22" s="9">
        <f t="shared" si="2"/>
        <v>100</v>
      </c>
      <c r="O22" s="9">
        <f t="shared" si="2"/>
        <v>100</v>
      </c>
      <c r="P22" s="9">
        <f t="shared" si="2"/>
        <v>89.473684210526315</v>
      </c>
      <c r="Q22" s="9">
        <f t="shared" si="2"/>
        <v>100</v>
      </c>
      <c r="R22" s="9">
        <f t="shared" si="2"/>
        <v>68.421052631578945</v>
      </c>
      <c r="S22" s="9">
        <f t="shared" si="2"/>
        <v>68.421052631578945</v>
      </c>
      <c r="T22" s="9">
        <f t="shared" si="2"/>
        <v>100</v>
      </c>
      <c r="U22" s="9">
        <f t="shared" si="2"/>
        <v>100</v>
      </c>
      <c r="V22" s="9">
        <f t="shared" si="2"/>
        <v>68.421052631578945</v>
      </c>
      <c r="W22" s="9">
        <f t="shared" si="2"/>
        <v>84.210526315789465</v>
      </c>
      <c r="X22" s="9">
        <f t="shared" si="2"/>
        <v>68.421052631578945</v>
      </c>
      <c r="Y22" s="9">
        <f t="shared" si="2"/>
        <v>47.368421052631575</v>
      </c>
      <c r="Z22" s="9">
        <f t="shared" si="2"/>
        <v>100</v>
      </c>
      <c r="AA22" s="9">
        <f t="shared" si="2"/>
        <v>73.68421052631578</v>
      </c>
      <c r="AB22" s="9">
        <f t="shared" si="2"/>
        <v>100</v>
      </c>
      <c r="AC22" s="9">
        <f t="shared" si="2"/>
        <v>100</v>
      </c>
      <c r="AD22" s="9">
        <f t="shared" si="2"/>
        <v>68.421052631578945</v>
      </c>
      <c r="AE22" s="9">
        <f t="shared" si="2"/>
        <v>68.421052631578945</v>
      </c>
      <c r="AF22" s="9">
        <f t="shared" si="2"/>
        <v>73.68421052631578</v>
      </c>
      <c r="AG22" s="9">
        <f t="shared" si="2"/>
        <v>63.157894736842103</v>
      </c>
      <c r="AH22" s="9">
        <f t="shared" si="2"/>
        <v>100</v>
      </c>
      <c r="AI22" s="9">
        <f t="shared" si="2"/>
        <v>100</v>
      </c>
      <c r="AJ22" s="9">
        <f t="shared" si="2"/>
        <v>100</v>
      </c>
      <c r="AK22" s="9">
        <f t="shared" si="2"/>
        <v>5.2631578947368416</v>
      </c>
      <c r="AL22" s="9">
        <f t="shared" si="2"/>
        <v>100</v>
      </c>
      <c r="AM22" s="9">
        <v>68.421052631578945</v>
      </c>
      <c r="AN22" s="2"/>
    </row>
    <row r="23" spans="1:40">
      <c r="D23" s="2"/>
      <c r="G23" s="3"/>
      <c r="AN23" s="2"/>
    </row>
    <row r="24" spans="1:40">
      <c r="A24" s="2" t="s">
        <v>1577</v>
      </c>
      <c r="D24" s="3" t="s">
        <v>1578</v>
      </c>
      <c r="E24" s="3" t="s">
        <v>1578</v>
      </c>
      <c r="F24" s="3" t="s">
        <v>1578</v>
      </c>
      <c r="G24" s="3" t="s">
        <v>1579</v>
      </c>
      <c r="H24" s="3" t="s">
        <v>1579</v>
      </c>
      <c r="I24" s="3" t="s">
        <v>1579</v>
      </c>
      <c r="J24" s="3" t="s">
        <v>1579</v>
      </c>
      <c r="K24" s="3" t="s">
        <v>1579</v>
      </c>
      <c r="L24" s="3" t="s">
        <v>1579</v>
      </c>
      <c r="M24" s="3" t="s">
        <v>1579</v>
      </c>
      <c r="N24" s="3" t="s">
        <v>1579</v>
      </c>
      <c r="O24" s="3" t="s">
        <v>1579</v>
      </c>
      <c r="P24" s="3" t="s">
        <v>1579</v>
      </c>
      <c r="Q24" s="3" t="s">
        <v>1580</v>
      </c>
      <c r="R24" s="3" t="s">
        <v>1580</v>
      </c>
      <c r="S24" s="3" t="s">
        <v>1580</v>
      </c>
      <c r="T24" s="3" t="s">
        <v>1580</v>
      </c>
      <c r="U24" s="3" t="s">
        <v>1580</v>
      </c>
      <c r="V24" s="3" t="s">
        <v>1580</v>
      </c>
      <c r="W24" s="3" t="s">
        <v>1580</v>
      </c>
      <c r="X24" s="3" t="s">
        <v>1580</v>
      </c>
      <c r="Y24" s="3" t="s">
        <v>1580</v>
      </c>
      <c r="Z24" s="3" t="s">
        <v>1580</v>
      </c>
      <c r="AA24" s="3" t="s">
        <v>1580</v>
      </c>
      <c r="AB24" s="3" t="s">
        <v>1580</v>
      </c>
      <c r="AC24" s="3" t="s">
        <v>1580</v>
      </c>
      <c r="AD24" s="3" t="s">
        <v>1580</v>
      </c>
      <c r="AE24" s="3" t="s">
        <v>1580</v>
      </c>
      <c r="AF24" s="3" t="s">
        <v>1580</v>
      </c>
      <c r="AG24" s="3" t="s">
        <v>1580</v>
      </c>
      <c r="AH24" s="3" t="s">
        <v>1580</v>
      </c>
      <c r="AI24" s="3" t="s">
        <v>1580</v>
      </c>
      <c r="AJ24" s="3" t="s">
        <v>1580</v>
      </c>
      <c r="AK24" s="3" t="s">
        <v>1580</v>
      </c>
      <c r="AL24" s="3" t="s">
        <v>1580</v>
      </c>
      <c r="AM24" s="3" t="s">
        <v>1580</v>
      </c>
      <c r="AN24" s="2"/>
    </row>
    <row r="25" spans="1:40">
      <c r="A25" s="10" t="s">
        <v>1581</v>
      </c>
      <c r="D25" s="5" t="s">
        <v>1582</v>
      </c>
      <c r="E25" s="5" t="s">
        <v>1583</v>
      </c>
      <c r="F25" s="5" t="s">
        <v>1584</v>
      </c>
      <c r="G25" s="5" t="s">
        <v>1585</v>
      </c>
      <c r="H25" s="5" t="s">
        <v>1586</v>
      </c>
      <c r="I25" s="5" t="s">
        <v>1587</v>
      </c>
      <c r="J25" s="5" t="s">
        <v>1588</v>
      </c>
      <c r="K25" s="5" t="s">
        <v>1589</v>
      </c>
      <c r="L25" s="5" t="s">
        <v>1590</v>
      </c>
      <c r="M25" s="5" t="s">
        <v>1591</v>
      </c>
      <c r="N25" s="5" t="s">
        <v>1592</v>
      </c>
      <c r="O25" s="5" t="s">
        <v>1593</v>
      </c>
      <c r="P25" s="5" t="s">
        <v>1594</v>
      </c>
      <c r="Q25" s="5" t="s">
        <v>1595</v>
      </c>
      <c r="R25" s="5" t="s">
        <v>1596</v>
      </c>
      <c r="S25" s="5" t="s">
        <v>1597</v>
      </c>
      <c r="T25" s="5" t="s">
        <v>1598</v>
      </c>
      <c r="U25" s="5" t="s">
        <v>1599</v>
      </c>
      <c r="V25" s="5" t="s">
        <v>1600</v>
      </c>
      <c r="W25" s="5" t="s">
        <v>1601</v>
      </c>
      <c r="X25" s="5" t="s">
        <v>1602</v>
      </c>
      <c r="Y25" s="5" t="s">
        <v>1603</v>
      </c>
      <c r="Z25" s="5" t="s">
        <v>1604</v>
      </c>
      <c r="AA25" s="5" t="s">
        <v>1605</v>
      </c>
      <c r="AB25" s="5" t="s">
        <v>1606</v>
      </c>
      <c r="AC25" s="5" t="s">
        <v>1607</v>
      </c>
      <c r="AD25" s="5" t="s">
        <v>1608</v>
      </c>
      <c r="AE25" s="5" t="s">
        <v>1609</v>
      </c>
      <c r="AF25" s="5" t="s">
        <v>1610</v>
      </c>
      <c r="AG25" s="5" t="s">
        <v>1611</v>
      </c>
      <c r="AH25" s="5" t="s">
        <v>1612</v>
      </c>
      <c r="AI25" s="5" t="s">
        <v>1613</v>
      </c>
      <c r="AJ25" s="5" t="s">
        <v>1614</v>
      </c>
      <c r="AK25" s="5" t="s">
        <v>1615</v>
      </c>
      <c r="AL25" s="5" t="s">
        <v>1616</v>
      </c>
      <c r="AM25" s="3">
        <v>50286</v>
      </c>
      <c r="AN25" s="2"/>
    </row>
    <row r="26" spans="1:40">
      <c r="A26" s="10" t="s">
        <v>1617</v>
      </c>
      <c r="D26" s="3">
        <v>5</v>
      </c>
      <c r="E26" s="3">
        <v>0.1</v>
      </c>
      <c r="F26" s="2">
        <v>0.01</v>
      </c>
      <c r="G26" s="3">
        <v>0.05</v>
      </c>
      <c r="H26" s="3">
        <v>0.1</v>
      </c>
      <c r="I26" s="3">
        <v>0.1</v>
      </c>
      <c r="J26" s="3">
        <v>0.05</v>
      </c>
      <c r="K26" s="3">
        <v>0.01</v>
      </c>
      <c r="L26" s="3">
        <v>0.05</v>
      </c>
      <c r="M26" s="3">
        <v>0.02</v>
      </c>
      <c r="N26" s="3">
        <v>0.02</v>
      </c>
      <c r="O26" s="3">
        <v>0.2</v>
      </c>
      <c r="P26" s="3">
        <v>0.2</v>
      </c>
      <c r="Q26" s="3">
        <v>2</v>
      </c>
      <c r="R26" s="3" t="s">
        <v>1618</v>
      </c>
      <c r="S26" s="3" t="s">
        <v>1619</v>
      </c>
      <c r="T26" s="3">
        <v>0.5</v>
      </c>
      <c r="U26" s="3">
        <v>5</v>
      </c>
      <c r="V26" s="3" t="s">
        <v>1620</v>
      </c>
      <c r="W26" s="3">
        <v>0.3</v>
      </c>
      <c r="X26" s="3" t="s">
        <v>1621</v>
      </c>
      <c r="Y26" s="3">
        <v>1</v>
      </c>
      <c r="Z26" s="3">
        <v>1</v>
      </c>
      <c r="AA26" s="3">
        <v>0.4</v>
      </c>
      <c r="AB26" s="3">
        <v>0.5</v>
      </c>
      <c r="AC26" s="3">
        <v>1</v>
      </c>
      <c r="AD26" s="3" t="s">
        <v>1622</v>
      </c>
      <c r="AE26" s="3" t="s">
        <v>1623</v>
      </c>
      <c r="AF26" s="3">
        <v>0.9</v>
      </c>
      <c r="AG26" s="3" t="s">
        <v>1624</v>
      </c>
      <c r="AH26" s="3">
        <v>0.5</v>
      </c>
      <c r="AI26" s="3">
        <v>2.0000000000000001E-4</v>
      </c>
      <c r="AJ26" s="3">
        <v>0.02</v>
      </c>
      <c r="AK26" s="3" t="s">
        <v>1625</v>
      </c>
      <c r="AL26" s="3">
        <v>1</v>
      </c>
      <c r="AM26" s="3">
        <v>1.7000000000000001E-4</v>
      </c>
      <c r="AN26" s="2"/>
    </row>
    <row r="27" spans="1:40" ht="15.75" customHeight="1">
      <c r="A27" s="10" t="s">
        <v>1626</v>
      </c>
      <c r="D27" s="3" t="s">
        <v>1627</v>
      </c>
      <c r="E27" s="3" t="s">
        <v>1628</v>
      </c>
      <c r="F27" s="3" t="s">
        <v>1629</v>
      </c>
      <c r="G27" s="3" t="s">
        <v>93</v>
      </c>
      <c r="H27" s="3" t="s">
        <v>93</v>
      </c>
      <c r="I27" s="3" t="s">
        <v>93</v>
      </c>
      <c r="J27" s="3" t="s">
        <v>93</v>
      </c>
      <c r="K27" s="3" t="s">
        <v>93</v>
      </c>
      <c r="L27" s="3" t="s">
        <v>120</v>
      </c>
      <c r="M27" s="3" t="s">
        <v>93</v>
      </c>
      <c r="N27" s="3" t="s">
        <v>1630</v>
      </c>
      <c r="O27" s="3" t="s">
        <v>93</v>
      </c>
      <c r="P27" s="3" t="s">
        <v>93</v>
      </c>
      <c r="Q27" s="3" t="s">
        <v>142</v>
      </c>
      <c r="R27" s="3" t="s">
        <v>142</v>
      </c>
      <c r="S27" s="3" t="s">
        <v>142</v>
      </c>
      <c r="T27" s="3" t="s">
        <v>142</v>
      </c>
      <c r="U27" s="3" t="s">
        <v>142</v>
      </c>
      <c r="V27" s="3" t="s">
        <v>142</v>
      </c>
      <c r="W27" s="3" t="s">
        <v>142</v>
      </c>
      <c r="X27" s="3" t="s">
        <v>142</v>
      </c>
      <c r="Y27" s="3" t="s">
        <v>142</v>
      </c>
      <c r="Z27" s="3" t="s">
        <v>142</v>
      </c>
      <c r="AA27" s="3" t="s">
        <v>142</v>
      </c>
      <c r="AB27" s="3" t="s">
        <v>142</v>
      </c>
      <c r="AC27" s="3" t="s">
        <v>142</v>
      </c>
      <c r="AD27" s="3" t="s">
        <v>142</v>
      </c>
      <c r="AE27" s="3" t="s">
        <v>142</v>
      </c>
      <c r="AF27" s="3" t="s">
        <v>142</v>
      </c>
      <c r="AG27" s="3" t="s">
        <v>142</v>
      </c>
      <c r="AH27" s="3" t="s">
        <v>142</v>
      </c>
      <c r="AI27" s="3" t="s">
        <v>142</v>
      </c>
      <c r="AJ27" s="3" t="s">
        <v>142</v>
      </c>
      <c r="AK27" s="3" t="s">
        <v>142</v>
      </c>
      <c r="AL27" s="3" t="s">
        <v>142</v>
      </c>
      <c r="AM27" s="3" t="s">
        <v>142</v>
      </c>
      <c r="AN27" s="2"/>
    </row>
    <row r="28" spans="1:40" ht="15.75" customHeight="1">
      <c r="A28" s="10"/>
      <c r="E28" s="3"/>
      <c r="F28" s="3"/>
      <c r="G28" s="3"/>
      <c r="AN28" s="2"/>
    </row>
    <row r="29" spans="1:40">
      <c r="A29" s="10" t="s">
        <v>1539</v>
      </c>
      <c r="D29" s="5" t="s">
        <v>81</v>
      </c>
      <c r="E29" s="5" t="s">
        <v>81</v>
      </c>
      <c r="F29" s="5" t="s">
        <v>81</v>
      </c>
      <c r="G29" s="5" t="s">
        <v>81</v>
      </c>
      <c r="H29" s="5" t="s">
        <v>81</v>
      </c>
      <c r="I29" s="3">
        <v>860</v>
      </c>
      <c r="J29" s="5" t="s">
        <v>81</v>
      </c>
      <c r="K29" s="5" t="s">
        <v>81</v>
      </c>
      <c r="L29" s="5" t="s">
        <v>81</v>
      </c>
      <c r="M29" s="5" t="s">
        <v>81</v>
      </c>
      <c r="N29" s="5" t="s">
        <v>81</v>
      </c>
      <c r="O29" s="5" t="s">
        <v>81</v>
      </c>
      <c r="P29" s="5" t="s">
        <v>81</v>
      </c>
      <c r="Q29" s="5" t="s">
        <v>81</v>
      </c>
      <c r="R29" s="5" t="s">
        <v>81</v>
      </c>
      <c r="S29" s="3">
        <v>340</v>
      </c>
      <c r="T29" s="5" t="s">
        <v>81</v>
      </c>
      <c r="U29" s="5" t="s">
        <v>81</v>
      </c>
      <c r="V29" s="3">
        <v>1.8</v>
      </c>
      <c r="W29" s="3">
        <v>570</v>
      </c>
      <c r="X29" s="5" t="s">
        <v>81</v>
      </c>
      <c r="Y29" s="5" t="s">
        <v>81</v>
      </c>
      <c r="Z29" s="5" t="s">
        <v>81</v>
      </c>
      <c r="AA29" s="3">
        <v>65</v>
      </c>
      <c r="AB29" s="5" t="s">
        <v>81</v>
      </c>
      <c r="AC29" s="5" t="s">
        <v>81</v>
      </c>
      <c r="AD29" s="5" t="s">
        <v>81</v>
      </c>
      <c r="AE29" s="3">
        <v>470</v>
      </c>
      <c r="AF29" s="5" t="s">
        <v>81</v>
      </c>
      <c r="AG29" s="5" t="s">
        <v>81</v>
      </c>
      <c r="AH29" s="5" t="s">
        <v>81</v>
      </c>
      <c r="AI29" s="5" t="s">
        <v>81</v>
      </c>
      <c r="AJ29" s="5" t="s">
        <v>81</v>
      </c>
      <c r="AK29" s="5" t="s">
        <v>81</v>
      </c>
      <c r="AL29" s="3">
        <v>120</v>
      </c>
      <c r="AM29" s="3">
        <v>1.4</v>
      </c>
      <c r="AN29" s="2"/>
    </row>
    <row r="30" spans="1:40">
      <c r="A30" s="10" t="s">
        <v>1540</v>
      </c>
      <c r="D30" s="5" t="s">
        <v>81</v>
      </c>
      <c r="E30" s="5" t="s">
        <v>81</v>
      </c>
      <c r="F30" s="3" t="s">
        <v>1631</v>
      </c>
      <c r="G30" s="3" t="str">
        <f>IF(G$29="--","--",((COUNTIF(#REF!,"&gt;="&amp;G$29))))</f>
        <v>--</v>
      </c>
      <c r="H30" s="3" t="str">
        <f>IF(H$29="--","--",((COUNTIF(#REF!,"&gt;="&amp;H$29))))</f>
        <v>--</v>
      </c>
      <c r="I30" s="3">
        <v>230</v>
      </c>
      <c r="J30" s="5" t="s">
        <v>81</v>
      </c>
      <c r="K30" s="5" t="s">
        <v>81</v>
      </c>
      <c r="L30" s="5" t="s">
        <v>81</v>
      </c>
      <c r="M30" s="5" t="s">
        <v>81</v>
      </c>
      <c r="N30" s="5" t="s">
        <v>81</v>
      </c>
      <c r="O30" s="5" t="s">
        <v>81</v>
      </c>
      <c r="P30" s="5" t="s">
        <v>81</v>
      </c>
      <c r="Q30" s="5" t="s">
        <v>81</v>
      </c>
      <c r="R30" s="5" t="s">
        <v>81</v>
      </c>
      <c r="S30" s="3">
        <v>150</v>
      </c>
      <c r="T30" s="5" t="s">
        <v>81</v>
      </c>
      <c r="U30" s="5" t="s">
        <v>81</v>
      </c>
      <c r="V30" s="5" t="s">
        <v>81</v>
      </c>
      <c r="W30" s="3">
        <v>74</v>
      </c>
      <c r="X30" s="5" t="s">
        <v>81</v>
      </c>
      <c r="Y30" s="5" t="s">
        <v>81</v>
      </c>
      <c r="Z30" s="3">
        <v>1000</v>
      </c>
      <c r="AA30" s="3">
        <v>2.5</v>
      </c>
      <c r="AB30" s="5" t="s">
        <v>81</v>
      </c>
      <c r="AC30" s="5" t="s">
        <v>81</v>
      </c>
      <c r="AD30" s="5" t="s">
        <v>81</v>
      </c>
      <c r="AE30" s="3">
        <v>52</v>
      </c>
      <c r="AF30" s="5" t="s">
        <v>81</v>
      </c>
      <c r="AG30" s="5" t="s">
        <v>81</v>
      </c>
      <c r="AH30" s="5" t="s">
        <v>81</v>
      </c>
      <c r="AI30" s="5" t="s">
        <v>81</v>
      </c>
      <c r="AJ30" s="5" t="s">
        <v>81</v>
      </c>
      <c r="AK30" s="5" t="s">
        <v>81</v>
      </c>
      <c r="AL30" s="3">
        <v>120</v>
      </c>
      <c r="AM30" s="3">
        <v>0.77</v>
      </c>
      <c r="AN30" s="2"/>
    </row>
    <row r="31" spans="1:40">
      <c r="A31" s="10" t="s">
        <v>1541</v>
      </c>
      <c r="D31" s="5" t="s">
        <v>81</v>
      </c>
      <c r="E31" s="5" t="s">
        <v>81</v>
      </c>
      <c r="F31" s="5" t="s">
        <v>81</v>
      </c>
      <c r="G31" s="5" t="s">
        <v>81</v>
      </c>
      <c r="H31" s="5" t="s">
        <v>81</v>
      </c>
      <c r="I31" s="5" t="s">
        <v>81</v>
      </c>
      <c r="J31" s="5" t="s">
        <v>81</v>
      </c>
      <c r="K31" s="5" t="s">
        <v>81</v>
      </c>
      <c r="L31" s="5" t="s">
        <v>81</v>
      </c>
      <c r="M31" s="5" t="s">
        <v>81</v>
      </c>
      <c r="N31" s="5" t="s">
        <v>81</v>
      </c>
      <c r="O31" s="5" t="s">
        <v>81</v>
      </c>
      <c r="P31" s="5" t="s">
        <v>81</v>
      </c>
      <c r="Q31" s="5" t="s">
        <v>81</v>
      </c>
      <c r="R31" s="5" t="s">
        <v>81</v>
      </c>
      <c r="S31" s="5" t="s">
        <v>81</v>
      </c>
      <c r="T31" s="5" t="s">
        <v>81</v>
      </c>
      <c r="U31" s="5" t="s">
        <v>81</v>
      </c>
      <c r="V31" s="5" t="s">
        <v>81</v>
      </c>
      <c r="W31" s="5" t="s">
        <v>81</v>
      </c>
      <c r="X31" s="5" t="s">
        <v>81</v>
      </c>
      <c r="Y31" s="5">
        <v>15.7</v>
      </c>
      <c r="Z31" s="5" t="s">
        <v>81</v>
      </c>
      <c r="AA31" s="5" t="s">
        <v>81</v>
      </c>
      <c r="AB31" s="5" t="s">
        <v>81</v>
      </c>
      <c r="AC31" s="5" t="s">
        <v>81</v>
      </c>
      <c r="AD31" s="5" t="s">
        <v>81</v>
      </c>
      <c r="AE31" s="5" t="s">
        <v>81</v>
      </c>
      <c r="AF31" s="5" t="s">
        <v>81</v>
      </c>
      <c r="AG31" s="5" t="s">
        <v>81</v>
      </c>
      <c r="AH31" s="5" t="s">
        <v>81</v>
      </c>
      <c r="AI31" s="5" t="s">
        <v>81</v>
      </c>
      <c r="AJ31" s="5" t="s">
        <v>81</v>
      </c>
      <c r="AK31" s="5" t="s">
        <v>81</v>
      </c>
      <c r="AL31" s="5" t="s">
        <v>81</v>
      </c>
      <c r="AM31" s="5" t="s">
        <v>81</v>
      </c>
      <c r="AN31" s="2"/>
    </row>
    <row r="32" spans="1:40">
      <c r="A32" s="10" t="s">
        <v>1542</v>
      </c>
      <c r="D32" s="5" t="s">
        <v>81</v>
      </c>
      <c r="E32" s="5" t="s">
        <v>81</v>
      </c>
      <c r="F32" s="5" t="s">
        <v>81</v>
      </c>
      <c r="G32" s="5" t="s">
        <v>81</v>
      </c>
      <c r="H32" s="5" t="s">
        <v>81</v>
      </c>
      <c r="I32" s="5" t="s">
        <v>81</v>
      </c>
      <c r="J32" s="5" t="s">
        <v>81</v>
      </c>
      <c r="K32" s="5" t="s">
        <v>81</v>
      </c>
      <c r="L32" s="5" t="s">
        <v>81</v>
      </c>
      <c r="M32" s="5" t="s">
        <v>81</v>
      </c>
      <c r="N32" s="5" t="s">
        <v>81</v>
      </c>
      <c r="O32" s="5" t="s">
        <v>81</v>
      </c>
      <c r="P32" s="5" t="s">
        <v>81</v>
      </c>
      <c r="Q32" s="5" t="s">
        <v>81</v>
      </c>
      <c r="R32" s="5" t="s">
        <v>81</v>
      </c>
      <c r="S32" s="5" t="s">
        <v>81</v>
      </c>
      <c r="T32" s="5" t="s">
        <v>81</v>
      </c>
      <c r="U32" s="5" t="s">
        <v>81</v>
      </c>
      <c r="V32" s="5" t="s">
        <v>81</v>
      </c>
      <c r="W32" s="5" t="s">
        <v>81</v>
      </c>
      <c r="X32" s="5" t="s">
        <v>81</v>
      </c>
      <c r="Y32" s="5">
        <v>9.01</v>
      </c>
      <c r="Z32" s="5" t="s">
        <v>81</v>
      </c>
      <c r="AA32" s="5" t="s">
        <v>81</v>
      </c>
      <c r="AB32" s="5" t="s">
        <v>81</v>
      </c>
      <c r="AC32" s="5" t="s">
        <v>81</v>
      </c>
      <c r="AD32" s="5" t="s">
        <v>81</v>
      </c>
      <c r="AE32" s="5" t="s">
        <v>81</v>
      </c>
      <c r="AF32" s="5" t="s">
        <v>81</v>
      </c>
      <c r="AG32" s="5" t="s">
        <v>81</v>
      </c>
      <c r="AH32" s="5" t="s">
        <v>81</v>
      </c>
      <c r="AI32" s="5" t="s">
        <v>81</v>
      </c>
      <c r="AJ32" s="5" t="s">
        <v>81</v>
      </c>
      <c r="AK32" s="5" t="s">
        <v>81</v>
      </c>
      <c r="AL32" s="5" t="s">
        <v>81</v>
      </c>
      <c r="AM32" s="5" t="s">
        <v>81</v>
      </c>
      <c r="AN32" s="2"/>
    </row>
    <row r="33" spans="1:40">
      <c r="A33" s="10" t="s">
        <v>1543</v>
      </c>
      <c r="D33" s="5" t="s">
        <v>81</v>
      </c>
      <c r="E33" s="5" t="s">
        <v>81</v>
      </c>
      <c r="F33" s="5" t="s">
        <v>81</v>
      </c>
      <c r="G33" s="5" t="s">
        <v>81</v>
      </c>
      <c r="H33" s="5" t="s">
        <v>81</v>
      </c>
      <c r="I33" s="5" t="s">
        <v>81</v>
      </c>
      <c r="J33" s="5" t="s">
        <v>81</v>
      </c>
      <c r="K33" s="5" t="s">
        <v>81</v>
      </c>
      <c r="L33" s="5" t="s">
        <v>81</v>
      </c>
      <c r="M33" s="5" t="s">
        <v>81</v>
      </c>
      <c r="N33" s="5" t="s">
        <v>81</v>
      </c>
      <c r="O33" s="5" t="s">
        <v>81</v>
      </c>
      <c r="P33" s="5" t="s">
        <v>81</v>
      </c>
      <c r="Q33" s="5" t="s">
        <v>81</v>
      </c>
      <c r="R33" s="5" t="s">
        <v>81</v>
      </c>
      <c r="S33" s="5" t="s">
        <v>81</v>
      </c>
      <c r="T33" s="5" t="s">
        <v>81</v>
      </c>
      <c r="U33" s="5" t="s">
        <v>81</v>
      </c>
      <c r="V33" s="5" t="s">
        <v>81</v>
      </c>
      <c r="W33" s="5" t="s">
        <v>81</v>
      </c>
      <c r="X33" s="5" t="s">
        <v>81</v>
      </c>
      <c r="Y33" s="5">
        <v>3.1</v>
      </c>
      <c r="Z33" s="5" t="s">
        <v>81</v>
      </c>
      <c r="AA33" s="5" t="s">
        <v>81</v>
      </c>
      <c r="AB33" s="5" t="s">
        <v>81</v>
      </c>
      <c r="AC33" s="5" t="s">
        <v>81</v>
      </c>
      <c r="AD33" s="5" t="s">
        <v>81</v>
      </c>
      <c r="AE33" s="5" t="s">
        <v>81</v>
      </c>
      <c r="AF33" s="5" t="s">
        <v>81</v>
      </c>
      <c r="AG33" s="5" t="s">
        <v>81</v>
      </c>
      <c r="AH33" s="5" t="s">
        <v>81</v>
      </c>
      <c r="AI33" s="5" t="s">
        <v>81</v>
      </c>
      <c r="AJ33" s="5" t="s">
        <v>81</v>
      </c>
      <c r="AK33" s="5" t="s">
        <v>81</v>
      </c>
      <c r="AL33" s="5" t="s">
        <v>81</v>
      </c>
      <c r="AM33" s="5" t="s">
        <v>81</v>
      </c>
      <c r="AN33" s="2"/>
    </row>
    <row r="34" spans="1:40">
      <c r="A34" s="76" t="s">
        <v>1544</v>
      </c>
      <c r="B34" s="7"/>
      <c r="C34" s="8"/>
      <c r="D34" s="14" t="s">
        <v>81</v>
      </c>
      <c r="E34" s="14" t="s">
        <v>81</v>
      </c>
      <c r="F34" s="14" t="s">
        <v>81</v>
      </c>
      <c r="G34" s="14" t="s">
        <v>81</v>
      </c>
      <c r="H34" s="14" t="s">
        <v>81</v>
      </c>
      <c r="I34" s="14" t="s">
        <v>81</v>
      </c>
      <c r="J34" s="14" t="s">
        <v>81</v>
      </c>
      <c r="K34" s="14" t="s">
        <v>81</v>
      </c>
      <c r="L34" s="14" t="s">
        <v>81</v>
      </c>
      <c r="M34" s="14" t="s">
        <v>81</v>
      </c>
      <c r="N34" s="14" t="s">
        <v>81</v>
      </c>
      <c r="O34" s="14" t="s">
        <v>81</v>
      </c>
      <c r="P34" s="14" t="s">
        <v>81</v>
      </c>
      <c r="Q34" s="14" t="s">
        <v>81</v>
      </c>
      <c r="R34" s="14" t="s">
        <v>81</v>
      </c>
      <c r="S34" s="14" t="s">
        <v>81</v>
      </c>
      <c r="T34" s="14" t="s">
        <v>81</v>
      </c>
      <c r="U34" s="14" t="s">
        <v>81</v>
      </c>
      <c r="V34" s="14" t="s">
        <v>81</v>
      </c>
      <c r="W34" s="14" t="s">
        <v>81</v>
      </c>
      <c r="X34" s="14" t="s">
        <v>81</v>
      </c>
      <c r="Y34" s="14">
        <v>2300</v>
      </c>
      <c r="Z34" s="14" t="s">
        <v>81</v>
      </c>
      <c r="AA34" s="14" t="s">
        <v>81</v>
      </c>
      <c r="AB34" s="14" t="s">
        <v>81</v>
      </c>
      <c r="AC34" s="14" t="s">
        <v>81</v>
      </c>
      <c r="AD34" s="14" t="s">
        <v>81</v>
      </c>
      <c r="AE34" s="14" t="s">
        <v>81</v>
      </c>
      <c r="AF34" s="14" t="s">
        <v>81</v>
      </c>
      <c r="AG34" s="14" t="s">
        <v>81</v>
      </c>
      <c r="AH34" s="14" t="s">
        <v>81</v>
      </c>
      <c r="AI34" s="14" t="s">
        <v>81</v>
      </c>
      <c r="AJ34" s="14" t="s">
        <v>81</v>
      </c>
      <c r="AK34" s="14" t="s">
        <v>81</v>
      </c>
      <c r="AL34" s="14" t="s">
        <v>81</v>
      </c>
      <c r="AM34" s="14" t="s">
        <v>81</v>
      </c>
      <c r="AN34" s="2"/>
    </row>
    <row r="35" spans="1:40">
      <c r="A35" s="10" t="s">
        <v>1546</v>
      </c>
      <c r="C35" s="4"/>
      <c r="D35" s="3" t="str">
        <f t="shared" ref="D35:AI35" si="3">IF(D$29="--","--",((COUNTIF(D$2:D$20,"&gt;="&amp;D$29))))</f>
        <v>--</v>
      </c>
      <c r="E35" s="3" t="str">
        <f t="shared" si="3"/>
        <v>--</v>
      </c>
      <c r="F35" s="3" t="str">
        <f t="shared" si="3"/>
        <v>--</v>
      </c>
      <c r="G35" s="3" t="str">
        <f t="shared" si="3"/>
        <v>--</v>
      </c>
      <c r="H35" s="3" t="str">
        <f t="shared" si="3"/>
        <v>--</v>
      </c>
      <c r="I35" s="3">
        <f t="shared" si="3"/>
        <v>0</v>
      </c>
      <c r="J35" s="3" t="str">
        <f t="shared" si="3"/>
        <v>--</v>
      </c>
      <c r="K35" s="3" t="str">
        <f t="shared" si="3"/>
        <v>--</v>
      </c>
      <c r="L35" s="3" t="str">
        <f t="shared" si="3"/>
        <v>--</v>
      </c>
      <c r="M35" s="3" t="str">
        <f t="shared" si="3"/>
        <v>--</v>
      </c>
      <c r="N35" s="3" t="str">
        <f t="shared" si="3"/>
        <v>--</v>
      </c>
      <c r="O35" s="3" t="str">
        <f t="shared" si="3"/>
        <v>--</v>
      </c>
      <c r="P35" s="3" t="str">
        <f t="shared" si="3"/>
        <v>--</v>
      </c>
      <c r="Q35" s="3" t="str">
        <f t="shared" si="3"/>
        <v>--</v>
      </c>
      <c r="R35" s="3" t="str">
        <f t="shared" si="3"/>
        <v>--</v>
      </c>
      <c r="S35" s="3">
        <f t="shared" si="3"/>
        <v>0</v>
      </c>
      <c r="T35" s="3" t="str">
        <f t="shared" si="3"/>
        <v>--</v>
      </c>
      <c r="U35" s="3" t="str">
        <f t="shared" si="3"/>
        <v>--</v>
      </c>
      <c r="V35" s="3">
        <f t="shared" si="3"/>
        <v>0</v>
      </c>
      <c r="W35" s="3">
        <f t="shared" si="3"/>
        <v>0</v>
      </c>
      <c r="X35" s="3" t="str">
        <f t="shared" si="3"/>
        <v>--</v>
      </c>
      <c r="Y35" s="3" t="str">
        <f t="shared" si="3"/>
        <v>--</v>
      </c>
      <c r="Z35" s="3" t="str">
        <f t="shared" si="3"/>
        <v>--</v>
      </c>
      <c r="AA35" s="3">
        <f t="shared" si="3"/>
        <v>0</v>
      </c>
      <c r="AB35" s="3" t="str">
        <f t="shared" si="3"/>
        <v>--</v>
      </c>
      <c r="AC35" s="3" t="str">
        <f t="shared" si="3"/>
        <v>--</v>
      </c>
      <c r="AD35" s="3" t="str">
        <f t="shared" si="3"/>
        <v>--</v>
      </c>
      <c r="AE35" s="3">
        <f t="shared" si="3"/>
        <v>0</v>
      </c>
      <c r="AF35" s="3" t="str">
        <f t="shared" si="3"/>
        <v>--</v>
      </c>
      <c r="AG35" s="3" t="str">
        <f t="shared" si="3"/>
        <v>--</v>
      </c>
      <c r="AH35" s="3" t="str">
        <f t="shared" si="3"/>
        <v>--</v>
      </c>
      <c r="AI35" s="3" t="str">
        <f t="shared" si="3"/>
        <v>--</v>
      </c>
      <c r="AJ35" s="5" t="s">
        <v>81</v>
      </c>
      <c r="AK35" s="3" t="str">
        <f>IF(AK$29="--","--",((COUNTIF(AK$2:AK$20,"&gt;="&amp;AK$29))))</f>
        <v>--</v>
      </c>
      <c r="AL35" s="3">
        <f>IF(AL$29="--","--",((COUNTIF(AL$2:AL$20,"&gt;="&amp;AL$29))))</f>
        <v>0</v>
      </c>
      <c r="AM35" s="3">
        <f>IF(AM$29="--","--",((COUNTIF(AM$2:AM$20,"&gt;="&amp;AM$29))))</f>
        <v>0</v>
      </c>
      <c r="AN35" s="2"/>
    </row>
    <row r="36" spans="1:40">
      <c r="A36" s="10" t="s">
        <v>1547</v>
      </c>
      <c r="C36" s="4"/>
      <c r="D36" s="3" t="str">
        <f t="shared" ref="D36:AI36" si="4">IF(D$30="--","--",((COUNTIF(D$2:D$20,"&gt;="&amp;D$30))))</f>
        <v>--</v>
      </c>
      <c r="E36" s="3" t="str">
        <f t="shared" si="4"/>
        <v>--</v>
      </c>
      <c r="F36" s="3">
        <f t="shared" si="4"/>
        <v>0</v>
      </c>
      <c r="G36" s="3" t="str">
        <f t="shared" si="4"/>
        <v>--</v>
      </c>
      <c r="H36" s="3" t="str">
        <f t="shared" si="4"/>
        <v>--</v>
      </c>
      <c r="I36" s="3">
        <f t="shared" si="4"/>
        <v>0</v>
      </c>
      <c r="J36" s="3" t="str">
        <f t="shared" si="4"/>
        <v>--</v>
      </c>
      <c r="K36" s="3" t="str">
        <f t="shared" si="4"/>
        <v>--</v>
      </c>
      <c r="L36" s="3" t="str">
        <f t="shared" si="4"/>
        <v>--</v>
      </c>
      <c r="M36" s="3" t="str">
        <f t="shared" si="4"/>
        <v>--</v>
      </c>
      <c r="N36" s="3" t="str">
        <f t="shared" si="4"/>
        <v>--</v>
      </c>
      <c r="O36" s="3" t="str">
        <f t="shared" si="4"/>
        <v>--</v>
      </c>
      <c r="P36" s="3" t="str">
        <f t="shared" si="4"/>
        <v>--</v>
      </c>
      <c r="Q36" s="3" t="str">
        <f t="shared" si="4"/>
        <v>--</v>
      </c>
      <c r="R36" s="3" t="str">
        <f t="shared" si="4"/>
        <v>--</v>
      </c>
      <c r="S36" s="3">
        <f t="shared" si="4"/>
        <v>0</v>
      </c>
      <c r="T36" s="3" t="str">
        <f t="shared" si="4"/>
        <v>--</v>
      </c>
      <c r="U36" s="3" t="str">
        <f t="shared" si="4"/>
        <v>--</v>
      </c>
      <c r="V36" s="3" t="str">
        <f t="shared" si="4"/>
        <v>--</v>
      </c>
      <c r="W36" s="3">
        <f t="shared" si="4"/>
        <v>0</v>
      </c>
      <c r="X36" s="3" t="str">
        <f t="shared" si="4"/>
        <v>--</v>
      </c>
      <c r="Y36" s="3" t="str">
        <f t="shared" si="4"/>
        <v>--</v>
      </c>
      <c r="Z36" s="3">
        <f t="shared" si="4"/>
        <v>1</v>
      </c>
      <c r="AA36" s="3">
        <f t="shared" si="4"/>
        <v>0</v>
      </c>
      <c r="AB36" s="3" t="str">
        <f t="shared" si="4"/>
        <v>--</v>
      </c>
      <c r="AC36" s="3" t="str">
        <f t="shared" si="4"/>
        <v>--</v>
      </c>
      <c r="AD36" s="3" t="str">
        <f t="shared" si="4"/>
        <v>--</v>
      </c>
      <c r="AE36" s="3">
        <f t="shared" si="4"/>
        <v>0</v>
      </c>
      <c r="AF36" s="3" t="str">
        <f t="shared" si="4"/>
        <v>--</v>
      </c>
      <c r="AG36" s="3" t="str">
        <f t="shared" si="4"/>
        <v>--</v>
      </c>
      <c r="AH36" s="3" t="str">
        <f t="shared" si="4"/>
        <v>--</v>
      </c>
      <c r="AI36" s="3" t="str">
        <f t="shared" si="4"/>
        <v>--</v>
      </c>
      <c r="AJ36" s="5" t="s">
        <v>81</v>
      </c>
      <c r="AK36" s="3" t="str">
        <f>IF(AK$30="--","--",((COUNTIF(AK$2:AK$20,"&gt;="&amp;AK$30))))</f>
        <v>--</v>
      </c>
      <c r="AL36" s="3">
        <f>IF(AL$30="--","--",((COUNTIF(AL$2:AL$20,"&gt;="&amp;AL$30))))</f>
        <v>0</v>
      </c>
      <c r="AM36" s="3">
        <f>IF(AM$30="--","--",((COUNTIF(AM$2:AM$20,"&gt;="&amp;AM$30))))</f>
        <v>0</v>
      </c>
      <c r="AN36" s="2"/>
    </row>
    <row r="37" spans="1:40">
      <c r="A37" s="10" t="s">
        <v>1548</v>
      </c>
      <c r="C37" s="4"/>
      <c r="D37" s="3" t="str">
        <f t="shared" ref="D37:AI37" si="5">IF(D$31="--","--",((COUNTIF(D$2:D$20,"&gt;="&amp;D$31))))</f>
        <v>--</v>
      </c>
      <c r="E37" s="3" t="str">
        <f t="shared" si="5"/>
        <v>--</v>
      </c>
      <c r="F37" s="3" t="str">
        <f t="shared" si="5"/>
        <v>--</v>
      </c>
      <c r="G37" s="3" t="str">
        <f t="shared" si="5"/>
        <v>--</v>
      </c>
      <c r="H37" s="3" t="str">
        <f t="shared" si="5"/>
        <v>--</v>
      </c>
      <c r="I37" s="3" t="str">
        <f t="shared" si="5"/>
        <v>--</v>
      </c>
      <c r="J37" s="3" t="str">
        <f t="shared" si="5"/>
        <v>--</v>
      </c>
      <c r="K37" s="3" t="str">
        <f t="shared" si="5"/>
        <v>--</v>
      </c>
      <c r="L37" s="3" t="str">
        <f t="shared" si="5"/>
        <v>--</v>
      </c>
      <c r="M37" s="3" t="str">
        <f t="shared" si="5"/>
        <v>--</v>
      </c>
      <c r="N37" s="3" t="str">
        <f t="shared" si="5"/>
        <v>--</v>
      </c>
      <c r="O37" s="3" t="str">
        <f t="shared" si="5"/>
        <v>--</v>
      </c>
      <c r="P37" s="3" t="str">
        <f t="shared" si="5"/>
        <v>--</v>
      </c>
      <c r="Q37" s="3" t="str">
        <f t="shared" si="5"/>
        <v>--</v>
      </c>
      <c r="R37" s="3" t="str">
        <f t="shared" si="5"/>
        <v>--</v>
      </c>
      <c r="S37" s="3" t="str">
        <f t="shared" si="5"/>
        <v>--</v>
      </c>
      <c r="T37" s="3" t="str">
        <f t="shared" si="5"/>
        <v>--</v>
      </c>
      <c r="U37" s="3" t="str">
        <f t="shared" si="5"/>
        <v>--</v>
      </c>
      <c r="V37" s="3" t="str">
        <f t="shared" si="5"/>
        <v>--</v>
      </c>
      <c r="W37" s="3" t="str">
        <f t="shared" si="5"/>
        <v>--</v>
      </c>
      <c r="X37" s="3" t="str">
        <f t="shared" si="5"/>
        <v>--</v>
      </c>
      <c r="Y37" s="3">
        <f t="shared" si="5"/>
        <v>0</v>
      </c>
      <c r="Z37" s="3" t="str">
        <f t="shared" si="5"/>
        <v>--</v>
      </c>
      <c r="AA37" s="3" t="str">
        <f t="shared" si="5"/>
        <v>--</v>
      </c>
      <c r="AB37" s="3" t="str">
        <f t="shared" si="5"/>
        <v>--</v>
      </c>
      <c r="AC37" s="3" t="str">
        <f t="shared" si="5"/>
        <v>--</v>
      </c>
      <c r="AD37" s="3" t="str">
        <f t="shared" si="5"/>
        <v>--</v>
      </c>
      <c r="AE37" s="3" t="str">
        <f t="shared" si="5"/>
        <v>--</v>
      </c>
      <c r="AF37" s="3" t="str">
        <f t="shared" si="5"/>
        <v>--</v>
      </c>
      <c r="AG37" s="3" t="str">
        <f t="shared" si="5"/>
        <v>--</v>
      </c>
      <c r="AH37" s="3" t="str">
        <f t="shared" si="5"/>
        <v>--</v>
      </c>
      <c r="AI37" s="3" t="str">
        <f t="shared" si="5"/>
        <v>--</v>
      </c>
      <c r="AJ37" s="5" t="s">
        <v>81</v>
      </c>
      <c r="AK37" s="3" t="str">
        <f>IF(AK$31="--","--",((COUNTIF(AK$2:AK$20,"&gt;="&amp;AK$31))))</f>
        <v>--</v>
      </c>
      <c r="AL37" s="3" t="str">
        <f>IF(AL$31="--","--",((COUNTIF(AL$2:AL$20,"&gt;="&amp;AL$31))))</f>
        <v>--</v>
      </c>
      <c r="AM37" s="3" t="str">
        <f>IF(AM$31="--","--",((COUNTIF(AM$2:AM$20,"&gt;="&amp;AM$31))))</f>
        <v>--</v>
      </c>
      <c r="AN37" s="2"/>
    </row>
    <row r="38" spans="1:40">
      <c r="A38" s="10" t="s">
        <v>1549</v>
      </c>
      <c r="C38" s="4"/>
      <c r="D38" s="3" t="str">
        <f t="shared" ref="D38:AI38" si="6">IF(D$32="--","--",((COUNTIF(D$2:D$20,"&gt;="&amp;D$32))))</f>
        <v>--</v>
      </c>
      <c r="E38" s="3" t="str">
        <f t="shared" si="6"/>
        <v>--</v>
      </c>
      <c r="F38" s="3" t="str">
        <f t="shared" si="6"/>
        <v>--</v>
      </c>
      <c r="G38" s="3" t="str">
        <f t="shared" si="6"/>
        <v>--</v>
      </c>
      <c r="H38" s="3" t="str">
        <f t="shared" si="6"/>
        <v>--</v>
      </c>
      <c r="I38" s="3" t="str">
        <f t="shared" si="6"/>
        <v>--</v>
      </c>
      <c r="J38" s="3" t="str">
        <f t="shared" si="6"/>
        <v>--</v>
      </c>
      <c r="K38" s="3" t="str">
        <f t="shared" si="6"/>
        <v>--</v>
      </c>
      <c r="L38" s="3" t="str">
        <f t="shared" si="6"/>
        <v>--</v>
      </c>
      <c r="M38" s="3" t="str">
        <f t="shared" si="6"/>
        <v>--</v>
      </c>
      <c r="N38" s="3" t="str">
        <f t="shared" si="6"/>
        <v>--</v>
      </c>
      <c r="O38" s="3" t="str">
        <f t="shared" si="6"/>
        <v>--</v>
      </c>
      <c r="P38" s="3" t="str">
        <f t="shared" si="6"/>
        <v>--</v>
      </c>
      <c r="Q38" s="3" t="str">
        <f t="shared" si="6"/>
        <v>--</v>
      </c>
      <c r="R38" s="3" t="str">
        <f t="shared" si="6"/>
        <v>--</v>
      </c>
      <c r="S38" s="3" t="str">
        <f t="shared" si="6"/>
        <v>--</v>
      </c>
      <c r="T38" s="3" t="str">
        <f t="shared" si="6"/>
        <v>--</v>
      </c>
      <c r="U38" s="3" t="str">
        <f t="shared" si="6"/>
        <v>--</v>
      </c>
      <c r="V38" s="3" t="str">
        <f t="shared" si="6"/>
        <v>--</v>
      </c>
      <c r="W38" s="3" t="str">
        <f t="shared" si="6"/>
        <v>--</v>
      </c>
      <c r="X38" s="3" t="str">
        <f t="shared" si="6"/>
        <v>--</v>
      </c>
      <c r="Y38" s="3">
        <f t="shared" si="6"/>
        <v>0</v>
      </c>
      <c r="Z38" s="3" t="str">
        <f t="shared" si="6"/>
        <v>--</v>
      </c>
      <c r="AA38" s="3" t="str">
        <f t="shared" si="6"/>
        <v>--</v>
      </c>
      <c r="AB38" s="3" t="str">
        <f t="shared" si="6"/>
        <v>--</v>
      </c>
      <c r="AC38" s="3" t="str">
        <f t="shared" si="6"/>
        <v>--</v>
      </c>
      <c r="AD38" s="3" t="str">
        <f t="shared" si="6"/>
        <v>--</v>
      </c>
      <c r="AE38" s="3" t="str">
        <f t="shared" si="6"/>
        <v>--</v>
      </c>
      <c r="AF38" s="3" t="str">
        <f t="shared" si="6"/>
        <v>--</v>
      </c>
      <c r="AG38" s="3" t="str">
        <f t="shared" si="6"/>
        <v>--</v>
      </c>
      <c r="AH38" s="3" t="str">
        <f t="shared" si="6"/>
        <v>--</v>
      </c>
      <c r="AI38" s="3" t="str">
        <f t="shared" si="6"/>
        <v>--</v>
      </c>
      <c r="AJ38" s="5" t="s">
        <v>81</v>
      </c>
      <c r="AK38" s="3" t="str">
        <f>IF(AK$32="--","--",((COUNTIF(AK$2:AK$20,"&gt;="&amp;AK$32))))</f>
        <v>--</v>
      </c>
      <c r="AL38" s="3" t="str">
        <f>IF(AL$32="--","--",((COUNTIF(AL$2:AL$20,"&gt;="&amp;AL$32))))</f>
        <v>--</v>
      </c>
      <c r="AM38" s="3" t="str">
        <f>IF(AM$32="--","--",((COUNTIF(AM$2:AM$20,"&gt;="&amp;AM$32))))</f>
        <v>--</v>
      </c>
      <c r="AN38" s="2"/>
    </row>
    <row r="39" spans="1:40">
      <c r="A39" s="10" t="s">
        <v>1550</v>
      </c>
      <c r="C39" s="4"/>
      <c r="D39" s="3" t="str">
        <f t="shared" ref="D39:AI39" si="7">IF(D$33="--","--",((COUNTIF(D$2:D$20,"&gt;="&amp;D$33))))</f>
        <v>--</v>
      </c>
      <c r="E39" s="3" t="str">
        <f t="shared" si="7"/>
        <v>--</v>
      </c>
      <c r="F39" s="3" t="str">
        <f t="shared" si="7"/>
        <v>--</v>
      </c>
      <c r="G39" s="3" t="str">
        <f t="shared" si="7"/>
        <v>--</v>
      </c>
      <c r="H39" s="3" t="str">
        <f t="shared" si="7"/>
        <v>--</v>
      </c>
      <c r="I39" s="3" t="str">
        <f t="shared" si="7"/>
        <v>--</v>
      </c>
      <c r="J39" s="3" t="str">
        <f t="shared" si="7"/>
        <v>--</v>
      </c>
      <c r="K39" s="3" t="str">
        <f t="shared" si="7"/>
        <v>--</v>
      </c>
      <c r="L39" s="3" t="str">
        <f t="shared" si="7"/>
        <v>--</v>
      </c>
      <c r="M39" s="3" t="str">
        <f t="shared" si="7"/>
        <v>--</v>
      </c>
      <c r="N39" s="3" t="str">
        <f t="shared" si="7"/>
        <v>--</v>
      </c>
      <c r="O39" s="3" t="str">
        <f t="shared" si="7"/>
        <v>--</v>
      </c>
      <c r="P39" s="3" t="str">
        <f t="shared" si="7"/>
        <v>--</v>
      </c>
      <c r="Q39" s="3" t="str">
        <f t="shared" si="7"/>
        <v>--</v>
      </c>
      <c r="R39" s="3" t="str">
        <f t="shared" si="7"/>
        <v>--</v>
      </c>
      <c r="S39" s="3" t="str">
        <f t="shared" si="7"/>
        <v>--</v>
      </c>
      <c r="T39" s="3" t="str">
        <f t="shared" si="7"/>
        <v>--</v>
      </c>
      <c r="U39" s="3" t="str">
        <f t="shared" si="7"/>
        <v>--</v>
      </c>
      <c r="V39" s="3" t="str">
        <f t="shared" si="7"/>
        <v>--</v>
      </c>
      <c r="W39" s="3" t="str">
        <f t="shared" si="7"/>
        <v>--</v>
      </c>
      <c r="X39" s="3" t="str">
        <f t="shared" si="7"/>
        <v>--</v>
      </c>
      <c r="Y39" s="3">
        <f t="shared" si="7"/>
        <v>1</v>
      </c>
      <c r="Z39" s="3" t="str">
        <f t="shared" si="7"/>
        <v>--</v>
      </c>
      <c r="AA39" s="3" t="str">
        <f t="shared" si="7"/>
        <v>--</v>
      </c>
      <c r="AB39" s="3" t="str">
        <f t="shared" si="7"/>
        <v>--</v>
      </c>
      <c r="AC39" s="3" t="str">
        <f t="shared" si="7"/>
        <v>--</v>
      </c>
      <c r="AD39" s="3" t="str">
        <f t="shared" si="7"/>
        <v>--</v>
      </c>
      <c r="AE39" s="3" t="str">
        <f t="shared" si="7"/>
        <v>--</v>
      </c>
      <c r="AF39" s="3" t="str">
        <f t="shared" si="7"/>
        <v>--</v>
      </c>
      <c r="AG39" s="3" t="str">
        <f t="shared" si="7"/>
        <v>--</v>
      </c>
      <c r="AH39" s="3" t="str">
        <f t="shared" si="7"/>
        <v>--</v>
      </c>
      <c r="AI39" s="3" t="str">
        <f t="shared" si="7"/>
        <v>--</v>
      </c>
      <c r="AJ39" s="5" t="s">
        <v>81</v>
      </c>
      <c r="AK39" s="3" t="str">
        <f>IF(AK$33="--","--",((COUNTIF(AK$2:AK$20,"&gt;="&amp;AK$33))))</f>
        <v>--</v>
      </c>
      <c r="AL39" s="3" t="str">
        <f>IF(AL$33="--","--",((COUNTIF(AL$2:AL$20,"&gt;="&amp;AL$33))))</f>
        <v>--</v>
      </c>
      <c r="AM39" s="3" t="str">
        <f>IF(AM$33="--","--",((COUNTIF(AM$2:AM$20,"&gt;="&amp;AM$33))))</f>
        <v>--</v>
      </c>
      <c r="AN39" s="2"/>
    </row>
    <row r="40" spans="1:40">
      <c r="A40" s="10" t="s">
        <v>1551</v>
      </c>
      <c r="C40" s="4"/>
      <c r="D40" s="3" t="str">
        <f t="shared" ref="D40:AI40" si="8">IF(D$34="--","--",((COUNTIF(D$2:D$20,"&gt;="&amp;D$34))))</f>
        <v>--</v>
      </c>
      <c r="E40" s="3" t="str">
        <f t="shared" si="8"/>
        <v>--</v>
      </c>
      <c r="F40" s="3" t="str">
        <f t="shared" si="8"/>
        <v>--</v>
      </c>
      <c r="G40" s="3" t="str">
        <f t="shared" si="8"/>
        <v>--</v>
      </c>
      <c r="H40" s="3" t="str">
        <f t="shared" si="8"/>
        <v>--</v>
      </c>
      <c r="I40" s="3" t="str">
        <f t="shared" si="8"/>
        <v>--</v>
      </c>
      <c r="J40" s="3" t="str">
        <f t="shared" si="8"/>
        <v>--</v>
      </c>
      <c r="K40" s="3" t="str">
        <f t="shared" si="8"/>
        <v>--</v>
      </c>
      <c r="L40" s="3" t="str">
        <f t="shared" si="8"/>
        <v>--</v>
      </c>
      <c r="M40" s="3" t="str">
        <f t="shared" si="8"/>
        <v>--</v>
      </c>
      <c r="N40" s="3" t="str">
        <f t="shared" si="8"/>
        <v>--</v>
      </c>
      <c r="O40" s="3" t="str">
        <f t="shared" si="8"/>
        <v>--</v>
      </c>
      <c r="P40" s="3" t="str">
        <f t="shared" si="8"/>
        <v>--</v>
      </c>
      <c r="Q40" s="3" t="str">
        <f t="shared" si="8"/>
        <v>--</v>
      </c>
      <c r="R40" s="3" t="str">
        <f t="shared" si="8"/>
        <v>--</v>
      </c>
      <c r="S40" s="3" t="str">
        <f t="shared" si="8"/>
        <v>--</v>
      </c>
      <c r="T40" s="3" t="str">
        <f t="shared" si="8"/>
        <v>--</v>
      </c>
      <c r="U40" s="3" t="str">
        <f t="shared" si="8"/>
        <v>--</v>
      </c>
      <c r="V40" s="3" t="str">
        <f t="shared" si="8"/>
        <v>--</v>
      </c>
      <c r="W40" s="3" t="str">
        <f t="shared" si="8"/>
        <v>--</v>
      </c>
      <c r="X40" s="3" t="str">
        <f t="shared" si="8"/>
        <v>--</v>
      </c>
      <c r="Y40" s="3">
        <f t="shared" si="8"/>
        <v>0</v>
      </c>
      <c r="Z40" s="3" t="str">
        <f t="shared" si="8"/>
        <v>--</v>
      </c>
      <c r="AA40" s="3" t="str">
        <f t="shared" si="8"/>
        <v>--</v>
      </c>
      <c r="AB40" s="3" t="str">
        <f t="shared" si="8"/>
        <v>--</v>
      </c>
      <c r="AC40" s="3" t="str">
        <f t="shared" si="8"/>
        <v>--</v>
      </c>
      <c r="AD40" s="3" t="str">
        <f t="shared" si="8"/>
        <v>--</v>
      </c>
      <c r="AE40" s="3" t="str">
        <f t="shared" si="8"/>
        <v>--</v>
      </c>
      <c r="AF40" s="3" t="str">
        <f t="shared" si="8"/>
        <v>--</v>
      </c>
      <c r="AG40" s="3" t="str">
        <f t="shared" si="8"/>
        <v>--</v>
      </c>
      <c r="AH40" s="3" t="str">
        <f t="shared" si="8"/>
        <v>--</v>
      </c>
      <c r="AI40" s="3" t="str">
        <f t="shared" si="8"/>
        <v>--</v>
      </c>
      <c r="AJ40" s="5" t="s">
        <v>81</v>
      </c>
      <c r="AK40" s="3" t="str">
        <f>IF(AK$34="--","--",((COUNTIF(AK$2:AK$20,"&gt;="&amp;AK$34))))</f>
        <v>--</v>
      </c>
      <c r="AL40" s="3" t="str">
        <f>IF(AL$34="--","--",((COUNTIF(AL$2:AL$20,"&gt;="&amp;AL$34))))</f>
        <v>--</v>
      </c>
      <c r="AM40" s="3" t="str">
        <f>IF(AM$34="--","--",((COUNTIF(AM$2:AM$20,"&gt;="&amp;AM$34))))</f>
        <v>--</v>
      </c>
      <c r="AN40" s="2"/>
    </row>
    <row r="42" spans="1:40">
      <c r="A42" s="13" t="s">
        <v>1632</v>
      </c>
      <c r="C42" s="4"/>
      <c r="D42" s="2"/>
      <c r="AG42" s="2"/>
      <c r="AH42" s="2"/>
      <c r="AI42" s="2"/>
      <c r="AJ42" s="2"/>
      <c r="AL42" s="2"/>
      <c r="AM42" s="2"/>
      <c r="AN42" s="2"/>
    </row>
    <row r="43" spans="1:40">
      <c r="A43" s="11" t="s">
        <v>1633</v>
      </c>
      <c r="C43" s="4"/>
      <c r="D43" s="2"/>
      <c r="AG43" s="2"/>
      <c r="AH43" s="2"/>
      <c r="AI43" s="2"/>
      <c r="AJ43" s="2"/>
      <c r="AL43" s="2"/>
      <c r="AM43" s="2"/>
      <c r="AN43" s="2"/>
    </row>
    <row r="44" spans="1:40">
      <c r="A44" s="2" t="s">
        <v>1821</v>
      </c>
      <c r="C44" s="4"/>
      <c r="D44" s="2"/>
      <c r="AG44" s="2"/>
      <c r="AH44" s="2"/>
      <c r="AI44" s="2"/>
      <c r="AJ44" s="2"/>
      <c r="AL44" s="2"/>
      <c r="AM44" s="2"/>
      <c r="AN44" s="2"/>
    </row>
    <row r="45" spans="1:40">
      <c r="C45" s="4"/>
      <c r="D45" s="2"/>
      <c r="AG45" s="2"/>
      <c r="AH45" s="2"/>
      <c r="AI45" s="2"/>
      <c r="AJ45" s="2"/>
      <c r="AL45" s="2"/>
      <c r="AM45" s="2"/>
      <c r="AN45" s="2"/>
    </row>
    <row r="46" spans="1:40">
      <c r="A46" s="64" t="s">
        <v>1554</v>
      </c>
    </row>
    <row r="47" spans="1:40">
      <c r="A47" s="2" t="s">
        <v>1634</v>
      </c>
    </row>
    <row r="48" spans="1:40">
      <c r="A48" s="15" t="s">
        <v>1635</v>
      </c>
    </row>
    <row r="49" spans="1:14" ht="69.75" customHeight="1">
      <c r="A49" s="182" t="s">
        <v>1636</v>
      </c>
      <c r="B49" s="169"/>
      <c r="C49" s="169"/>
      <c r="D49" s="169"/>
      <c r="E49" s="169"/>
      <c r="F49" s="169"/>
      <c r="G49" s="169"/>
      <c r="H49" s="169"/>
      <c r="I49" s="169"/>
      <c r="J49" s="169"/>
      <c r="K49" s="169"/>
      <c r="L49" s="169"/>
      <c r="M49" s="169"/>
      <c r="N49" s="169"/>
    </row>
    <row r="50" spans="1:14">
      <c r="A50" s="2" t="s">
        <v>1637</v>
      </c>
    </row>
    <row r="51" spans="1:14">
      <c r="A51" s="2" t="s">
        <v>1638</v>
      </c>
    </row>
    <row r="52" spans="1:14">
      <c r="A52" s="12"/>
    </row>
    <row r="53" spans="1:14">
      <c r="A53" s="12"/>
    </row>
  </sheetData>
  <mergeCells count="1">
    <mergeCell ref="A49:N49"/>
  </mergeCells>
  <conditionalFormatting sqref="A1:G1 C29:C34 A42:A43 A46">
    <cfRule type="containsText" dxfId="12" priority="2" operator="containsText" text="&lt;">
      <formula>NOT(ISERROR(SEARCH("&lt;",A1)))</formula>
    </cfRule>
  </conditionalFormatting>
  <conditionalFormatting sqref="D1:F7 D12:AM20">
    <cfRule type="containsText" dxfId="11" priority="5" operator="containsText" text="&lt;">
      <formula>NOT(ISERROR(SEARCH("&lt;",D1)))</formula>
    </cfRule>
  </conditionalFormatting>
  <conditionalFormatting sqref="D2:AM7 Q8:AM11 D12:AM20">
    <cfRule type="containsText" dxfId="10" priority="13" operator="containsText" text="E">
      <formula>NOT(ISERROR(SEARCH("E",D2)))</formula>
    </cfRule>
  </conditionalFormatting>
  <conditionalFormatting sqref="G2:G7 C41:C48 C50:C62">
    <cfRule type="containsText" dxfId="9" priority="14" operator="containsText" text="&lt;">
      <formula>NOT(ISERROR(SEARCH("&lt;",C2)))</formula>
    </cfRule>
  </conditionalFormatting>
  <conditionalFormatting sqref="H1:AM7 A2:C20 Q8:AM11 D13:AL16 D19:AL19">
    <cfRule type="containsText" dxfId="8" priority="8" operator="containsText" text="&lt;">
      <formula>NOT(ISERROR(SEARCH("&lt;",A1)))</formula>
    </cfRule>
  </conditionalFormatting>
  <conditionalFormatting sqref="AM26">
    <cfRule type="containsText" dxfId="7" priority="3" operator="containsText" text="E">
      <formula>NOT(ISERROR(SEARCH("E",AM26)))</formula>
    </cfRule>
    <cfRule type="containsText" dxfId="6" priority="4" operator="containsText" text="&lt;">
      <formula>NOT(ISERROR(SEARCH("&lt;",AM26)))</formula>
    </cfRule>
  </conditionalFormatting>
  <conditionalFormatting sqref="A44:A45">
    <cfRule type="containsText" dxfId="5" priority="1" operator="containsText" text="&lt;">
      <formula>NOT(ISERROR(SEARCH("&lt;",A44)))</formula>
    </cfRule>
  </conditionalFormatting>
  <hyperlinks>
    <hyperlink ref="A48" r:id="rId1" display="https://www.epa.gov/wqc/national-recommended-water-quality-criteria-aquatic-life-criteria-table" xr:uid="{EB5223BC-9139-429E-BD6A-106F2CADFABB}"/>
  </hyperlinks>
  <pageMargins left="0.7" right="0.7" top="0.75" bottom="0.75" header="0.3" footer="0.3"/>
  <pageSetup scale="17" orientation="portrait"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465E5-EBAA-431F-B905-5534DE3073E1}">
  <sheetPr>
    <pageSetUpPr fitToPage="1"/>
  </sheetPr>
  <dimension ref="A1:H36"/>
  <sheetViews>
    <sheetView topLeftCell="A4" zoomScaleNormal="100" workbookViewId="0">
      <selection activeCell="A36" sqref="A36:H36"/>
    </sheetView>
  </sheetViews>
  <sheetFormatPr defaultRowHeight="15"/>
  <cols>
    <col min="1" max="1" width="51.140625" style="2" customWidth="1"/>
    <col min="2" max="2" width="11.85546875" style="2" bestFit="1" customWidth="1"/>
    <col min="3" max="3" width="12.140625" style="2" bestFit="1" customWidth="1"/>
    <col min="4" max="4" width="16.28515625" style="2" bestFit="1" customWidth="1"/>
    <col min="5" max="7" width="11.5703125" style="2" bestFit="1" customWidth="1"/>
    <col min="8" max="16384" width="9.140625" style="2"/>
  </cols>
  <sheetData>
    <row r="1" spans="1:6" ht="101.25" customHeight="1">
      <c r="A1" s="85" t="s">
        <v>13</v>
      </c>
      <c r="B1" s="85" t="s">
        <v>14</v>
      </c>
      <c r="C1" s="127" t="s">
        <v>1500</v>
      </c>
      <c r="D1" s="147" t="s">
        <v>1639</v>
      </c>
      <c r="E1" s="147" t="s">
        <v>243</v>
      </c>
      <c r="F1" s="147" t="s">
        <v>1640</v>
      </c>
    </row>
    <row r="2" spans="1:6">
      <c r="A2" s="122" t="s">
        <v>42</v>
      </c>
      <c r="B2" s="80" t="s">
        <v>43</v>
      </c>
      <c r="C2" s="122" t="s">
        <v>1641</v>
      </c>
      <c r="D2" s="81">
        <v>680</v>
      </c>
      <c r="E2" s="148">
        <v>2800</v>
      </c>
      <c r="F2" s="148">
        <v>110</v>
      </c>
    </row>
    <row r="3" spans="1:6">
      <c r="A3" s="122" t="s">
        <v>46</v>
      </c>
      <c r="B3" s="80" t="s">
        <v>47</v>
      </c>
      <c r="C3" s="122" t="s">
        <v>1642</v>
      </c>
      <c r="D3" s="81">
        <v>330</v>
      </c>
      <c r="E3" s="148">
        <v>900</v>
      </c>
      <c r="F3" s="148" t="s">
        <v>1518</v>
      </c>
    </row>
    <row r="4" spans="1:6" ht="18" customHeight="1">
      <c r="A4" s="122" t="s">
        <v>55</v>
      </c>
      <c r="B4" s="80" t="s">
        <v>56</v>
      </c>
      <c r="C4" s="122" t="s">
        <v>1642</v>
      </c>
      <c r="D4" s="81">
        <v>10000</v>
      </c>
      <c r="E4" s="148">
        <v>1500</v>
      </c>
      <c r="F4" s="148">
        <v>50</v>
      </c>
    </row>
    <row r="5" spans="1:6">
      <c r="A5" s="122" t="s">
        <v>58</v>
      </c>
      <c r="B5" s="80" t="s">
        <v>59</v>
      </c>
      <c r="C5" s="122" t="s">
        <v>1642</v>
      </c>
      <c r="D5" s="81">
        <v>200</v>
      </c>
      <c r="E5" s="148">
        <v>2800</v>
      </c>
      <c r="F5" s="148">
        <v>100</v>
      </c>
    </row>
    <row r="6" spans="1:6">
      <c r="A6" s="122" t="s">
        <v>61</v>
      </c>
      <c r="B6" s="80" t="s">
        <v>62</v>
      </c>
      <c r="C6" s="122" t="s">
        <v>1641</v>
      </c>
      <c r="D6" s="81">
        <v>1100</v>
      </c>
      <c r="E6" s="148">
        <v>3400</v>
      </c>
      <c r="F6" s="148" t="s">
        <v>1518</v>
      </c>
    </row>
    <row r="7" spans="1:6">
      <c r="A7" s="122" t="s">
        <v>64</v>
      </c>
      <c r="B7" s="80" t="s">
        <v>65</v>
      </c>
      <c r="C7" s="122" t="s">
        <v>1641</v>
      </c>
      <c r="D7" s="81">
        <v>640</v>
      </c>
      <c r="E7" s="148">
        <v>1700</v>
      </c>
      <c r="F7" s="148" t="s">
        <v>1518</v>
      </c>
    </row>
    <row r="8" spans="1:6">
      <c r="A8" s="122" t="s">
        <v>1643</v>
      </c>
      <c r="B8" s="80" t="s">
        <v>23</v>
      </c>
      <c r="C8" s="122" t="s">
        <v>1644</v>
      </c>
      <c r="D8" s="81">
        <v>300</v>
      </c>
      <c r="E8" s="148">
        <v>20</v>
      </c>
      <c r="F8" s="148" t="s">
        <v>1518</v>
      </c>
    </row>
    <row r="9" spans="1:6">
      <c r="A9" s="122" t="s">
        <v>1645</v>
      </c>
      <c r="B9" s="80" t="s">
        <v>29</v>
      </c>
      <c r="C9" s="122" t="s">
        <v>1644</v>
      </c>
      <c r="D9" s="81">
        <v>46700</v>
      </c>
      <c r="E9" s="148">
        <v>370</v>
      </c>
      <c r="F9" s="148">
        <v>110</v>
      </c>
    </row>
    <row r="10" spans="1:6">
      <c r="A10" s="122" t="s">
        <v>1646</v>
      </c>
      <c r="B10" s="80" t="s">
        <v>32</v>
      </c>
      <c r="C10" s="122" t="s">
        <v>1644</v>
      </c>
      <c r="D10" s="81">
        <v>6500</v>
      </c>
      <c r="E10" s="148">
        <v>30</v>
      </c>
      <c r="F10" s="148" t="s">
        <v>1518</v>
      </c>
    </row>
    <row r="11" spans="1:6">
      <c r="A11" s="122" t="s">
        <v>1647</v>
      </c>
      <c r="B11" s="80" t="s">
        <v>36</v>
      </c>
      <c r="C11" s="122" t="s">
        <v>1648</v>
      </c>
      <c r="D11" s="81" t="s">
        <v>1518</v>
      </c>
      <c r="E11" s="148">
        <v>1080</v>
      </c>
      <c r="F11" s="148">
        <v>570</v>
      </c>
    </row>
    <row r="12" spans="1:6">
      <c r="A12" s="122" t="s">
        <v>1649</v>
      </c>
      <c r="B12" s="80" t="s">
        <v>43</v>
      </c>
      <c r="C12" s="122" t="s">
        <v>1650</v>
      </c>
      <c r="D12" s="81">
        <v>34700</v>
      </c>
      <c r="E12" s="148">
        <v>20</v>
      </c>
      <c r="F12" s="148">
        <v>20</v>
      </c>
    </row>
    <row r="13" spans="1:6">
      <c r="A13" s="122" t="s">
        <v>1651</v>
      </c>
      <c r="B13" s="80" t="s">
        <v>47</v>
      </c>
      <c r="C13" s="122" t="s">
        <v>1650</v>
      </c>
      <c r="D13" s="81">
        <v>7800</v>
      </c>
      <c r="E13" s="148">
        <v>60</v>
      </c>
      <c r="F13" s="148">
        <v>470</v>
      </c>
    </row>
    <row r="14" spans="1:6">
      <c r="A14" s="122" t="s">
        <v>1652</v>
      </c>
      <c r="B14" s="80" t="s">
        <v>50</v>
      </c>
      <c r="C14" s="122" t="s">
        <v>1650</v>
      </c>
      <c r="D14" s="81">
        <v>100800</v>
      </c>
      <c r="E14" s="148">
        <v>640</v>
      </c>
      <c r="F14" s="148">
        <v>50</v>
      </c>
    </row>
    <row r="15" spans="1:6">
      <c r="A15" s="122" t="s">
        <v>1653</v>
      </c>
      <c r="B15" s="80" t="s">
        <v>53</v>
      </c>
      <c r="C15" s="122" t="s">
        <v>1650</v>
      </c>
      <c r="D15" s="81">
        <v>1000</v>
      </c>
      <c r="E15" s="148">
        <v>560</v>
      </c>
      <c r="F15" s="148">
        <v>40</v>
      </c>
    </row>
    <row r="16" spans="1:6">
      <c r="A16" s="122" t="s">
        <v>1654</v>
      </c>
      <c r="B16" s="80" t="s">
        <v>56</v>
      </c>
      <c r="C16" s="122" t="s">
        <v>1650</v>
      </c>
      <c r="D16" s="81">
        <v>3000</v>
      </c>
      <c r="E16" s="148" t="s">
        <v>1518</v>
      </c>
      <c r="F16" s="148" t="s">
        <v>1518</v>
      </c>
    </row>
    <row r="17" spans="1:8">
      <c r="A17" s="122" t="s">
        <v>1655</v>
      </c>
      <c r="B17" s="80" t="s">
        <v>59</v>
      </c>
      <c r="C17" s="122" t="s">
        <v>1648</v>
      </c>
      <c r="D17" s="81">
        <v>11000</v>
      </c>
      <c r="E17" s="148">
        <v>1360</v>
      </c>
      <c r="F17" s="148">
        <v>250</v>
      </c>
    </row>
    <row r="18" spans="1:8">
      <c r="A18" s="122" t="s">
        <v>1656</v>
      </c>
      <c r="B18" s="80" t="s">
        <v>62</v>
      </c>
      <c r="C18" s="122" t="s">
        <v>1648</v>
      </c>
      <c r="D18" s="81" t="s">
        <v>1518</v>
      </c>
      <c r="E18" s="148">
        <v>800</v>
      </c>
      <c r="F18" s="148">
        <v>400</v>
      </c>
    </row>
    <row r="19" spans="1:8">
      <c r="A19" s="122" t="s">
        <v>64</v>
      </c>
      <c r="B19" s="80" t="s">
        <v>65</v>
      </c>
      <c r="C19" s="122" t="s">
        <v>1648</v>
      </c>
      <c r="D19" s="81">
        <v>21500</v>
      </c>
      <c r="E19" s="148">
        <v>500</v>
      </c>
      <c r="F19" s="148">
        <v>80</v>
      </c>
    </row>
    <row r="20" spans="1:8">
      <c r="A20" s="122" t="s">
        <v>1657</v>
      </c>
      <c r="B20" s="80" t="s">
        <v>1574</v>
      </c>
      <c r="C20" s="122" t="s">
        <v>1648</v>
      </c>
      <c r="D20" s="81">
        <v>3700</v>
      </c>
      <c r="E20" s="148">
        <v>2560</v>
      </c>
      <c r="F20" s="148">
        <v>1000</v>
      </c>
    </row>
    <row r="21" spans="1:8">
      <c r="A21" s="18"/>
      <c r="C21" s="18"/>
      <c r="D21" s="3"/>
      <c r="E21" s="20"/>
      <c r="F21" s="20"/>
    </row>
    <row r="22" spans="1:8">
      <c r="A22" s="2" t="s">
        <v>1617</v>
      </c>
      <c r="D22" s="3">
        <v>0</v>
      </c>
      <c r="E22" s="3">
        <v>0</v>
      </c>
      <c r="F22" s="3">
        <v>0</v>
      </c>
    </row>
    <row r="23" spans="1:8">
      <c r="A23" s="18" t="s">
        <v>1626</v>
      </c>
      <c r="B23" s="18"/>
      <c r="D23" s="3" t="s">
        <v>1658</v>
      </c>
      <c r="E23" s="3" t="s">
        <v>1659</v>
      </c>
      <c r="F23" s="3" t="s">
        <v>1659</v>
      </c>
    </row>
    <row r="24" spans="1:8">
      <c r="A24" s="18"/>
      <c r="B24" s="18"/>
      <c r="D24" s="3"/>
      <c r="E24" s="3"/>
      <c r="F24" s="3"/>
    </row>
    <row r="25" spans="1:8">
      <c r="A25" s="2" t="s">
        <v>1660</v>
      </c>
      <c r="D25" s="5" t="s">
        <v>81</v>
      </c>
      <c r="E25" s="5" t="s">
        <v>81</v>
      </c>
      <c r="F25" s="20">
        <v>32</v>
      </c>
    </row>
    <row r="26" spans="1:8">
      <c r="A26" s="2" t="s">
        <v>1661</v>
      </c>
      <c r="D26" s="5" t="s">
        <v>81</v>
      </c>
      <c r="E26" s="5" t="s">
        <v>81</v>
      </c>
      <c r="F26" s="20">
        <v>126</v>
      </c>
    </row>
    <row r="27" spans="1:8">
      <c r="E27" s="3"/>
      <c r="F27" s="21"/>
    </row>
    <row r="28" spans="1:8">
      <c r="A28" s="2" t="s">
        <v>1662</v>
      </c>
      <c r="D28" s="5" t="s">
        <v>81</v>
      </c>
      <c r="E28" s="5" t="s">
        <v>81</v>
      </c>
      <c r="F28" s="3">
        <f>IF(F25="--","--",((COUNTIF(F2:F20,"&gt;="&amp;F25))))</f>
        <v>12</v>
      </c>
    </row>
    <row r="29" spans="1:8">
      <c r="A29" s="2" t="s">
        <v>1663</v>
      </c>
      <c r="D29" s="5" t="s">
        <v>81</v>
      </c>
      <c r="E29" s="5" t="s">
        <v>81</v>
      </c>
      <c r="F29" s="3">
        <f>IF(F$26="--","--",((COUNTIF(F$2:F$20,"&gt;="&amp;F$26))))</f>
        <v>5</v>
      </c>
    </row>
    <row r="32" spans="1:8" s="1" customFormat="1" ht="31.5" customHeight="1">
      <c r="A32" s="179" t="s">
        <v>1664</v>
      </c>
      <c r="B32" s="169"/>
      <c r="C32" s="169"/>
      <c r="D32" s="169"/>
      <c r="E32" s="169"/>
      <c r="F32" s="169"/>
      <c r="G32" s="169"/>
      <c r="H32" s="169"/>
    </row>
    <row r="33" spans="1:8" ht="30.75" customHeight="1">
      <c r="A33" s="181" t="s">
        <v>1665</v>
      </c>
      <c r="B33" s="169"/>
      <c r="C33" s="169"/>
      <c r="D33" s="169"/>
      <c r="E33" s="169"/>
      <c r="F33" s="169"/>
      <c r="G33" s="169"/>
      <c r="H33" s="169"/>
    </row>
    <row r="34" spans="1:8" ht="38.25" customHeight="1">
      <c r="A34" s="181" t="s">
        <v>1666</v>
      </c>
      <c r="B34" s="169"/>
      <c r="C34" s="169"/>
      <c r="D34" s="169"/>
      <c r="E34" s="169"/>
      <c r="F34" s="169"/>
      <c r="G34" s="169"/>
      <c r="H34" s="169"/>
    </row>
    <row r="35" spans="1:8">
      <c r="A35" s="64" t="s">
        <v>1554</v>
      </c>
      <c r="B35" s="151"/>
      <c r="C35" s="151"/>
      <c r="D35" s="151"/>
    </row>
    <row r="36" spans="1:8" ht="49.5" customHeight="1">
      <c r="A36" s="183" t="s">
        <v>1826</v>
      </c>
      <c r="B36" s="169"/>
      <c r="C36" s="169"/>
      <c r="D36" s="169"/>
      <c r="E36" s="169"/>
      <c r="F36" s="169"/>
      <c r="G36" s="169"/>
      <c r="H36" s="169"/>
    </row>
  </sheetData>
  <mergeCells count="4">
    <mergeCell ref="A32:H32"/>
    <mergeCell ref="A33:H33"/>
    <mergeCell ref="A34:H34"/>
    <mergeCell ref="A36:H36"/>
  </mergeCells>
  <conditionalFormatting sqref="A35">
    <cfRule type="containsText" dxfId="4" priority="1" operator="containsText" text="&lt;">
      <formula>NOT(ISERROR(SEARCH("&lt;",A35)))</formula>
    </cfRule>
  </conditionalFormatting>
  <conditionalFormatting sqref="A1:B1 B2:B21 H2:H21">
    <cfRule type="containsText" dxfId="3" priority="4" operator="containsText" text="&lt;">
      <formula>NOT(ISERROR(SEARCH("&lt;",A1)))</formula>
    </cfRule>
  </conditionalFormatting>
  <pageMargins left="0.7" right="0.7" top="0.75" bottom="0.75" header="0.3" footer="0.3"/>
  <pageSetup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33563-58E6-4014-A73B-133AAFDACA56}">
  <sheetPr>
    <pageSetUpPr fitToPage="1"/>
  </sheetPr>
  <dimension ref="A1:R24"/>
  <sheetViews>
    <sheetView topLeftCell="A14" zoomScaleNormal="100" workbookViewId="0">
      <selection activeCell="A24" sqref="A24"/>
    </sheetView>
  </sheetViews>
  <sheetFormatPr defaultRowHeight="15"/>
  <cols>
    <col min="1" max="1" width="17.7109375" style="2" customWidth="1"/>
    <col min="2" max="2" width="8.7109375" style="2" customWidth="1"/>
    <col min="3" max="3" width="10.140625" style="2" customWidth="1"/>
    <col min="4" max="4" width="9.42578125" style="3" customWidth="1"/>
    <col min="5" max="5" width="10.7109375" style="3" customWidth="1"/>
    <col min="6" max="6" width="9.140625" style="3" customWidth="1"/>
    <col min="7" max="7" width="7.5703125" style="3" customWidth="1"/>
    <col min="8" max="8" width="10.42578125" style="3" customWidth="1"/>
    <col min="9" max="11" width="9.140625" style="3"/>
    <col min="12" max="16384" width="9.140625" style="2"/>
  </cols>
  <sheetData>
    <row r="1" spans="1:11" s="1" customFormat="1" ht="28.5">
      <c r="A1" s="77" t="s">
        <v>13</v>
      </c>
      <c r="B1" s="77" t="s">
        <v>14</v>
      </c>
      <c r="C1" s="77" t="s">
        <v>1667</v>
      </c>
      <c r="D1" s="78" t="s">
        <v>1668</v>
      </c>
      <c r="E1" s="78" t="s">
        <v>1669</v>
      </c>
      <c r="F1" s="78" t="s">
        <v>1670</v>
      </c>
      <c r="G1" s="78" t="s">
        <v>1391</v>
      </c>
      <c r="H1" s="78" t="s">
        <v>1484</v>
      </c>
      <c r="I1" s="78" t="s">
        <v>1437</v>
      </c>
      <c r="J1" s="78" t="s">
        <v>1462</v>
      </c>
      <c r="K1" s="78" t="s">
        <v>1413</v>
      </c>
    </row>
    <row r="2" spans="1:11" ht="45">
      <c r="A2" s="79" t="s">
        <v>1643</v>
      </c>
      <c r="B2" s="80" t="s">
        <v>23</v>
      </c>
      <c r="C2" s="80" t="s">
        <v>18</v>
      </c>
      <c r="D2" s="81">
        <v>42.3</v>
      </c>
      <c r="E2" s="81">
        <f t="shared" ref="E2:E18" si="0">COUNT(G2:K2)</f>
        <v>1</v>
      </c>
      <c r="F2" s="81">
        <f>SUM(G2:K2)</f>
        <v>4.3999999999999997E-2</v>
      </c>
      <c r="G2" s="81" t="s">
        <v>1518</v>
      </c>
      <c r="H2" s="81">
        <v>4.3999999999999997E-2</v>
      </c>
      <c r="I2" s="81" t="s">
        <v>1518</v>
      </c>
      <c r="J2" s="81" t="s">
        <v>1518</v>
      </c>
      <c r="K2" s="81" t="s">
        <v>1518</v>
      </c>
    </row>
    <row r="3" spans="1:11" ht="45">
      <c r="A3" s="79" t="s">
        <v>1645</v>
      </c>
      <c r="B3" s="80" t="s">
        <v>29</v>
      </c>
      <c r="C3" s="80" t="s">
        <v>18</v>
      </c>
      <c r="D3" s="81">
        <v>46.1</v>
      </c>
      <c r="E3" s="81">
        <f t="shared" si="0"/>
        <v>1</v>
      </c>
      <c r="F3" s="81">
        <f t="shared" ref="F3:F18" si="1">SUM(G3:K3)</f>
        <v>4.2999999999999997E-2</v>
      </c>
      <c r="G3" s="81" t="s">
        <v>1518</v>
      </c>
      <c r="H3" s="81">
        <v>4.2999999999999997E-2</v>
      </c>
      <c r="I3" s="81" t="s">
        <v>1518</v>
      </c>
      <c r="J3" s="81" t="s">
        <v>1518</v>
      </c>
      <c r="K3" s="81" t="s">
        <v>1518</v>
      </c>
    </row>
    <row r="4" spans="1:11" ht="45">
      <c r="A4" s="79" t="s">
        <v>1647</v>
      </c>
      <c r="B4" s="80" t="s">
        <v>36</v>
      </c>
      <c r="C4" s="80" t="s">
        <v>18</v>
      </c>
      <c r="D4" s="81">
        <v>30.3</v>
      </c>
      <c r="E4" s="81">
        <f t="shared" si="0"/>
        <v>1</v>
      </c>
      <c r="F4" s="81">
        <f t="shared" si="1"/>
        <v>3.7999999999999999E-2</v>
      </c>
      <c r="G4" s="81" t="s">
        <v>1518</v>
      </c>
      <c r="H4" s="81">
        <v>3.7999999999999999E-2</v>
      </c>
      <c r="I4" s="81" t="s">
        <v>1518</v>
      </c>
      <c r="J4" s="81" t="s">
        <v>1518</v>
      </c>
      <c r="K4" s="81" t="s">
        <v>1518</v>
      </c>
    </row>
    <row r="5" spans="1:11" ht="45">
      <c r="A5" s="79" t="s">
        <v>1649</v>
      </c>
      <c r="B5" s="80" t="s">
        <v>43</v>
      </c>
      <c r="C5" s="80" t="s">
        <v>18</v>
      </c>
      <c r="D5" s="81">
        <v>25.2</v>
      </c>
      <c r="E5" s="81">
        <f t="shared" si="0"/>
        <v>0</v>
      </c>
      <c r="F5" s="81">
        <f t="shared" si="1"/>
        <v>0</v>
      </c>
      <c r="G5" s="81" t="s">
        <v>1518</v>
      </c>
      <c r="H5" s="81" t="s">
        <v>1518</v>
      </c>
      <c r="I5" s="81" t="s">
        <v>1518</v>
      </c>
      <c r="J5" s="81" t="s">
        <v>1518</v>
      </c>
      <c r="K5" s="81" t="s">
        <v>1518</v>
      </c>
    </row>
    <row r="6" spans="1:11" ht="45">
      <c r="A6" s="79" t="s">
        <v>1651</v>
      </c>
      <c r="B6" s="80" t="s">
        <v>47</v>
      </c>
      <c r="C6" s="80" t="s">
        <v>18</v>
      </c>
      <c r="D6" s="81">
        <v>20.8</v>
      </c>
      <c r="E6" s="81">
        <f t="shared" si="0"/>
        <v>1</v>
      </c>
      <c r="F6" s="81">
        <f t="shared" si="1"/>
        <v>4.4999999999999998E-2</v>
      </c>
      <c r="G6" s="81" t="s">
        <v>1518</v>
      </c>
      <c r="H6" s="81">
        <v>4.4999999999999998E-2</v>
      </c>
      <c r="I6" s="81" t="s">
        <v>1518</v>
      </c>
      <c r="J6" s="81" t="s">
        <v>1518</v>
      </c>
      <c r="K6" s="81" t="s">
        <v>1518</v>
      </c>
    </row>
    <row r="7" spans="1:11" ht="45">
      <c r="A7" s="79" t="s">
        <v>1652</v>
      </c>
      <c r="B7" s="80" t="s">
        <v>50</v>
      </c>
      <c r="C7" s="80" t="s">
        <v>18</v>
      </c>
      <c r="D7" s="81">
        <v>52.6</v>
      </c>
      <c r="E7" s="81">
        <f t="shared" si="0"/>
        <v>1</v>
      </c>
      <c r="F7" s="81">
        <f t="shared" si="1"/>
        <v>6.4000000000000001E-2</v>
      </c>
      <c r="G7" s="81" t="s">
        <v>1518</v>
      </c>
      <c r="H7" s="81">
        <v>6.4000000000000001E-2</v>
      </c>
      <c r="I7" s="81" t="s">
        <v>1518</v>
      </c>
      <c r="J7" s="81" t="s">
        <v>1518</v>
      </c>
      <c r="K7" s="81" t="s">
        <v>1518</v>
      </c>
    </row>
    <row r="8" spans="1:11" ht="30">
      <c r="A8" s="79" t="s">
        <v>1653</v>
      </c>
      <c r="B8" s="80" t="s">
        <v>53</v>
      </c>
      <c r="C8" s="80" t="s">
        <v>18</v>
      </c>
      <c r="D8" s="81">
        <v>37.1</v>
      </c>
      <c r="E8" s="81">
        <f t="shared" si="0"/>
        <v>2</v>
      </c>
      <c r="F8" s="81">
        <f t="shared" si="1"/>
        <v>3.1819999999999999</v>
      </c>
      <c r="G8" s="81">
        <v>3.14</v>
      </c>
      <c r="H8" s="81">
        <v>4.2000000000000003E-2</v>
      </c>
      <c r="I8" s="81" t="s">
        <v>1518</v>
      </c>
      <c r="J8" s="81" t="s">
        <v>1518</v>
      </c>
      <c r="K8" s="81" t="s">
        <v>1518</v>
      </c>
    </row>
    <row r="9" spans="1:11" ht="45">
      <c r="A9" s="79" t="s">
        <v>1654</v>
      </c>
      <c r="B9" s="80" t="s">
        <v>56</v>
      </c>
      <c r="C9" s="80" t="s">
        <v>18</v>
      </c>
      <c r="D9" s="81">
        <v>62.4</v>
      </c>
      <c r="E9" s="81">
        <f t="shared" si="0"/>
        <v>1</v>
      </c>
      <c r="F9" s="81">
        <f t="shared" si="1"/>
        <v>9.0999999999999998E-2</v>
      </c>
      <c r="G9" s="81" t="s">
        <v>1518</v>
      </c>
      <c r="H9" s="81">
        <v>9.0999999999999998E-2</v>
      </c>
      <c r="I9" s="81" t="s">
        <v>1518</v>
      </c>
      <c r="J9" s="81" t="s">
        <v>1518</v>
      </c>
      <c r="K9" s="81" t="s">
        <v>1518</v>
      </c>
    </row>
    <row r="10" spans="1:11" ht="45">
      <c r="A10" s="79" t="s">
        <v>1655</v>
      </c>
      <c r="B10" s="80" t="s">
        <v>59</v>
      </c>
      <c r="C10" s="80" t="s">
        <v>18</v>
      </c>
      <c r="D10" s="81">
        <v>25.9</v>
      </c>
      <c r="E10" s="81">
        <f t="shared" si="0"/>
        <v>0</v>
      </c>
      <c r="F10" s="81">
        <f t="shared" si="1"/>
        <v>0</v>
      </c>
      <c r="G10" s="81" t="s">
        <v>1518</v>
      </c>
      <c r="H10" s="81" t="s">
        <v>1518</v>
      </c>
      <c r="I10" s="81" t="s">
        <v>1518</v>
      </c>
      <c r="J10" s="81" t="s">
        <v>1518</v>
      </c>
      <c r="K10" s="81" t="s">
        <v>1518</v>
      </c>
    </row>
    <row r="11" spans="1:11" ht="60">
      <c r="A11" s="79" t="s">
        <v>1656</v>
      </c>
      <c r="B11" s="80" t="s">
        <v>62</v>
      </c>
      <c r="C11" s="80" t="s">
        <v>18</v>
      </c>
      <c r="D11" s="81">
        <v>29.1</v>
      </c>
      <c r="E11" s="81">
        <f t="shared" si="0"/>
        <v>1</v>
      </c>
      <c r="F11" s="81">
        <f t="shared" si="1"/>
        <v>4.2999999999999997E-2</v>
      </c>
      <c r="G11" s="81" t="s">
        <v>1518</v>
      </c>
      <c r="H11" s="81">
        <v>4.2999999999999997E-2</v>
      </c>
      <c r="I11" s="81" t="s">
        <v>1518</v>
      </c>
      <c r="J11" s="81" t="s">
        <v>1518</v>
      </c>
      <c r="K11" s="81" t="s">
        <v>1518</v>
      </c>
    </row>
    <row r="12" spans="1:11" ht="45">
      <c r="A12" s="79" t="s">
        <v>64</v>
      </c>
      <c r="B12" s="80" t="s">
        <v>65</v>
      </c>
      <c r="C12" s="80" t="s">
        <v>18</v>
      </c>
      <c r="D12" s="81">
        <v>31.1</v>
      </c>
      <c r="E12" s="81">
        <f t="shared" si="0"/>
        <v>1</v>
      </c>
      <c r="F12" s="81">
        <f t="shared" si="1"/>
        <v>3.9E-2</v>
      </c>
      <c r="G12" s="81" t="s">
        <v>1518</v>
      </c>
      <c r="H12" s="81">
        <v>3.9E-2</v>
      </c>
      <c r="I12" s="81" t="s">
        <v>1518</v>
      </c>
      <c r="J12" s="81" t="s">
        <v>1518</v>
      </c>
      <c r="K12" s="81" t="s">
        <v>1518</v>
      </c>
    </row>
    <row r="13" spans="1:11" ht="45">
      <c r="A13" s="79" t="s">
        <v>1671</v>
      </c>
      <c r="B13" s="80" t="s">
        <v>68</v>
      </c>
      <c r="C13" s="80" t="s">
        <v>18</v>
      </c>
      <c r="D13" s="81">
        <v>30.9</v>
      </c>
      <c r="E13" s="81">
        <f t="shared" si="0"/>
        <v>1</v>
      </c>
      <c r="F13" s="81">
        <f t="shared" si="1"/>
        <v>4.2999999999999997E-2</v>
      </c>
      <c r="G13" s="81" t="s">
        <v>1518</v>
      </c>
      <c r="H13" s="81">
        <v>4.2999999999999997E-2</v>
      </c>
      <c r="I13" s="81" t="s">
        <v>1518</v>
      </c>
      <c r="J13" s="81" t="s">
        <v>1518</v>
      </c>
      <c r="K13" s="81" t="s">
        <v>1518</v>
      </c>
    </row>
    <row r="14" spans="1:11" ht="45">
      <c r="A14" s="79" t="s">
        <v>1649</v>
      </c>
      <c r="B14" s="80" t="s">
        <v>43</v>
      </c>
      <c r="C14" s="80" t="s">
        <v>1672</v>
      </c>
      <c r="D14" s="81" t="s">
        <v>1567</v>
      </c>
      <c r="E14" s="81">
        <f t="shared" si="0"/>
        <v>2</v>
      </c>
      <c r="F14" s="81">
        <f t="shared" si="1"/>
        <v>0.42</v>
      </c>
      <c r="G14" s="81" t="s">
        <v>1518</v>
      </c>
      <c r="H14" s="81" t="s">
        <v>1567</v>
      </c>
      <c r="I14" s="81">
        <v>0.31</v>
      </c>
      <c r="J14" s="81" t="s">
        <v>1518</v>
      </c>
      <c r="K14" s="81">
        <v>0.11</v>
      </c>
    </row>
    <row r="15" spans="1:11" ht="45">
      <c r="A15" s="79" t="s">
        <v>1651</v>
      </c>
      <c r="B15" s="80" t="s">
        <v>47</v>
      </c>
      <c r="C15" s="80" t="s">
        <v>1672</v>
      </c>
      <c r="D15" s="81" t="s">
        <v>1567</v>
      </c>
      <c r="E15" s="81">
        <f t="shared" si="0"/>
        <v>0</v>
      </c>
      <c r="F15" s="81">
        <f t="shared" si="1"/>
        <v>0</v>
      </c>
      <c r="G15" s="81" t="s">
        <v>1518</v>
      </c>
      <c r="H15" s="81" t="s">
        <v>1567</v>
      </c>
      <c r="I15" s="81" t="s">
        <v>1518</v>
      </c>
      <c r="J15" s="81" t="s">
        <v>1518</v>
      </c>
      <c r="K15" s="81" t="s">
        <v>1518</v>
      </c>
    </row>
    <row r="16" spans="1:11" ht="45">
      <c r="A16" s="79" t="s">
        <v>1654</v>
      </c>
      <c r="B16" s="80" t="s">
        <v>56</v>
      </c>
      <c r="C16" s="80" t="s">
        <v>1672</v>
      </c>
      <c r="D16" s="81" t="s">
        <v>1567</v>
      </c>
      <c r="E16" s="81">
        <f t="shared" si="0"/>
        <v>1</v>
      </c>
      <c r="F16" s="81">
        <f t="shared" si="1"/>
        <v>0.16</v>
      </c>
      <c r="G16" s="81" t="s">
        <v>1518</v>
      </c>
      <c r="H16" s="81" t="s">
        <v>1567</v>
      </c>
      <c r="I16" s="81" t="s">
        <v>1518</v>
      </c>
      <c r="J16" s="81">
        <v>0.16</v>
      </c>
      <c r="K16" s="81" t="s">
        <v>1518</v>
      </c>
    </row>
    <row r="17" spans="1:18" ht="45">
      <c r="A17" s="79" t="s">
        <v>1655</v>
      </c>
      <c r="B17" s="80" t="s">
        <v>59</v>
      </c>
      <c r="C17" s="80" t="s">
        <v>1672</v>
      </c>
      <c r="D17" s="81" t="s">
        <v>1567</v>
      </c>
      <c r="E17" s="81">
        <f t="shared" si="0"/>
        <v>0</v>
      </c>
      <c r="F17" s="81">
        <f t="shared" si="1"/>
        <v>0</v>
      </c>
      <c r="G17" s="81" t="s">
        <v>1518</v>
      </c>
      <c r="H17" s="81" t="s">
        <v>1567</v>
      </c>
      <c r="I17" s="81" t="s">
        <v>1518</v>
      </c>
      <c r="J17" s="81" t="s">
        <v>1518</v>
      </c>
      <c r="K17" s="81" t="s">
        <v>1518</v>
      </c>
    </row>
    <row r="18" spans="1:18" ht="60">
      <c r="A18" s="79" t="s">
        <v>1656</v>
      </c>
      <c r="B18" s="80" t="s">
        <v>62</v>
      </c>
      <c r="C18" s="80" t="s">
        <v>1672</v>
      </c>
      <c r="D18" s="81" t="s">
        <v>1567</v>
      </c>
      <c r="E18" s="81">
        <f t="shared" si="0"/>
        <v>0</v>
      </c>
      <c r="F18" s="81">
        <f t="shared" si="1"/>
        <v>0</v>
      </c>
      <c r="G18" s="81" t="s">
        <v>1518</v>
      </c>
      <c r="H18" s="81" t="s">
        <v>1567</v>
      </c>
      <c r="I18" s="81" t="s">
        <v>1518</v>
      </c>
      <c r="J18" s="81" t="s">
        <v>1518</v>
      </c>
      <c r="K18" s="81" t="s">
        <v>1518</v>
      </c>
    </row>
    <row r="19" spans="1:18" ht="66" customHeight="1">
      <c r="A19" s="177" t="s">
        <v>1673</v>
      </c>
      <c r="B19" s="169"/>
      <c r="C19" s="169"/>
      <c r="D19" s="169"/>
      <c r="E19" s="169"/>
      <c r="F19" s="169"/>
      <c r="G19" s="169"/>
      <c r="H19" s="169"/>
      <c r="I19" s="169"/>
      <c r="J19" s="169"/>
      <c r="K19" s="169"/>
    </row>
    <row r="20" spans="1:18" ht="51.75" customHeight="1">
      <c r="A20" s="181" t="s">
        <v>1674</v>
      </c>
      <c r="B20" s="169"/>
      <c r="C20" s="169"/>
      <c r="D20" s="169"/>
      <c r="E20" s="169"/>
      <c r="F20" s="169"/>
      <c r="G20" s="169"/>
      <c r="H20" s="169"/>
      <c r="I20" s="169"/>
      <c r="J20" s="169"/>
      <c r="K20" s="169"/>
    </row>
    <row r="21" spans="1:18">
      <c r="A21" s="18" t="s">
        <v>1675</v>
      </c>
      <c r="D21" s="2"/>
      <c r="E21" s="2"/>
      <c r="F21" s="2"/>
      <c r="G21" s="2"/>
      <c r="H21" s="2"/>
    </row>
    <row r="22" spans="1:18" ht="48.75" customHeight="1">
      <c r="A22" s="184" t="s">
        <v>1676</v>
      </c>
      <c r="B22" s="169"/>
      <c r="C22" s="169"/>
      <c r="D22" s="169"/>
      <c r="E22" s="169"/>
      <c r="F22" s="169"/>
      <c r="G22" s="169"/>
      <c r="H22" s="169"/>
      <c r="I22" s="169"/>
      <c r="J22" s="169"/>
      <c r="K22" s="169"/>
      <c r="L22"/>
      <c r="M22"/>
      <c r="N22"/>
      <c r="O22"/>
      <c r="P22"/>
      <c r="Q22"/>
      <c r="R22"/>
    </row>
    <row r="23" spans="1:18">
      <c r="A23" s="18"/>
      <c r="D23" s="2"/>
      <c r="E23" s="2"/>
      <c r="F23" s="2"/>
      <c r="G23" s="2"/>
      <c r="H23" s="2"/>
    </row>
    <row r="24" spans="1:18">
      <c r="A24" s="15" t="s">
        <v>1822</v>
      </c>
      <c r="D24" s="2"/>
      <c r="E24" s="2"/>
      <c r="F24" s="2"/>
      <c r="G24" s="2"/>
      <c r="H24" s="2"/>
    </row>
  </sheetData>
  <mergeCells count="3">
    <mergeCell ref="A19:K19"/>
    <mergeCell ref="A20:K20"/>
    <mergeCell ref="A22:K22"/>
  </mergeCells>
  <hyperlinks>
    <hyperlink ref="A24" r:id="rId1" display="https://doi.org/10.5066/P1DAMSMX" xr:uid="{5DBF72F3-E550-4143-B63E-B07C18026FDD}"/>
  </hyperlinks>
  <pageMargins left="0.7" right="0.7" top="0.75" bottom="0.75" header="0.3" footer="0.3"/>
  <pageSetup scale="72" orientation="portrait" horizontalDpi="1200" verticalDpi="12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F3025-9A59-47E3-B2B0-10544FB2A22F}">
  <sheetPr>
    <pageSetUpPr fitToPage="1"/>
  </sheetPr>
  <dimension ref="A1:V65"/>
  <sheetViews>
    <sheetView topLeftCell="A50" zoomScale="80" zoomScaleNormal="80" workbookViewId="0">
      <selection activeCell="M85" sqref="M85"/>
    </sheetView>
  </sheetViews>
  <sheetFormatPr defaultColWidth="37.42578125" defaultRowHeight="15"/>
  <cols>
    <col min="1" max="1" width="37.42578125" style="2"/>
    <col min="2" max="2" width="9.85546875" style="2" bestFit="1" customWidth="1"/>
    <col min="3" max="3" width="12.140625" style="11" customWidth="1"/>
    <col min="4" max="4" width="11.28515625" style="2" customWidth="1"/>
    <col min="5" max="5" width="11" style="2" customWidth="1"/>
    <col min="6" max="6" width="12.85546875" style="3" customWidth="1"/>
    <col min="7" max="7" width="8.85546875" style="3" customWidth="1"/>
    <col min="8" max="9" width="7" style="3" bestFit="1" customWidth="1"/>
    <col min="10" max="10" width="7.85546875" style="3" bestFit="1" customWidth="1"/>
    <col min="11" max="12" width="6.7109375" style="3" bestFit="1" customWidth="1"/>
    <col min="13" max="13" width="9.140625" style="3" bestFit="1" customWidth="1"/>
    <col min="14" max="14" width="7.85546875" style="3" bestFit="1" customWidth="1"/>
    <col min="15" max="15" width="6.7109375" style="3" bestFit="1" customWidth="1"/>
    <col min="16" max="16" width="7.85546875" style="3" bestFit="1" customWidth="1"/>
    <col min="17" max="17" width="6.5703125" style="3" bestFit="1" customWidth="1"/>
    <col min="18" max="18" width="8.7109375" style="3" bestFit="1" customWidth="1"/>
    <col min="19" max="19" width="14" style="3" bestFit="1" customWidth="1"/>
    <col min="20" max="20" width="8" style="3" bestFit="1" customWidth="1"/>
    <col min="21" max="16384" width="37.42578125" style="2"/>
  </cols>
  <sheetData>
    <row r="1" spans="1:22" s="1" customFormat="1" ht="49.5" customHeight="1">
      <c r="A1" s="77" t="s">
        <v>13</v>
      </c>
      <c r="B1" s="77" t="s">
        <v>14</v>
      </c>
      <c r="C1" s="82" t="s">
        <v>1677</v>
      </c>
      <c r="D1" s="77" t="s">
        <v>1667</v>
      </c>
      <c r="E1" s="77" t="s">
        <v>1678</v>
      </c>
      <c r="F1" s="78" t="s">
        <v>1669</v>
      </c>
      <c r="G1" s="78" t="s">
        <v>1670</v>
      </c>
      <c r="H1" s="78" t="s">
        <v>1448</v>
      </c>
      <c r="I1" s="78" t="s">
        <v>1451</v>
      </c>
      <c r="J1" s="78" t="s">
        <v>1464</v>
      </c>
      <c r="K1" s="78" t="s">
        <v>1423</v>
      </c>
      <c r="L1" s="78" t="s">
        <v>1442</v>
      </c>
      <c r="M1" s="78" t="s">
        <v>1462</v>
      </c>
      <c r="N1" s="78" t="s">
        <v>1426</v>
      </c>
      <c r="O1" s="78" t="s">
        <v>1420</v>
      </c>
      <c r="P1" s="78" t="s">
        <v>1435</v>
      </c>
      <c r="Q1" s="78" t="s">
        <v>1373</v>
      </c>
      <c r="R1" s="78" t="s">
        <v>1391</v>
      </c>
      <c r="S1" s="78" t="s">
        <v>1410</v>
      </c>
      <c r="T1" s="78" t="s">
        <v>1437</v>
      </c>
    </row>
    <row r="2" spans="1:22" ht="30">
      <c r="A2" s="79" t="s">
        <v>1679</v>
      </c>
      <c r="B2" s="80" t="s">
        <v>39</v>
      </c>
      <c r="C2" s="83" t="s">
        <v>1680</v>
      </c>
      <c r="D2" s="79" t="s">
        <v>1681</v>
      </c>
      <c r="E2" s="79" t="s">
        <v>1682</v>
      </c>
      <c r="F2" s="81">
        <f t="shared" ref="F2:F28" si="0">COUNT(H2:T2)</f>
        <v>1</v>
      </c>
      <c r="G2" s="81">
        <f t="shared" ref="G2:G9" si="1">SUM(H2:T2)</f>
        <v>0.46</v>
      </c>
      <c r="H2" s="81">
        <v>0.46</v>
      </c>
      <c r="I2" s="81" t="s">
        <v>1518</v>
      </c>
      <c r="J2" s="81" t="s">
        <v>1518</v>
      </c>
      <c r="K2" s="81" t="s">
        <v>1518</v>
      </c>
      <c r="L2" s="81" t="s">
        <v>1518</v>
      </c>
      <c r="M2" s="81" t="s">
        <v>1518</v>
      </c>
      <c r="N2" s="81" t="s">
        <v>1518</v>
      </c>
      <c r="O2" s="81" t="s">
        <v>1518</v>
      </c>
      <c r="P2" s="81" t="s">
        <v>1518</v>
      </c>
      <c r="Q2" s="81" t="s">
        <v>1518</v>
      </c>
      <c r="R2" s="81" t="s">
        <v>1518</v>
      </c>
      <c r="S2" s="81" t="s">
        <v>1518</v>
      </c>
      <c r="T2" s="81" t="s">
        <v>1518</v>
      </c>
    </row>
    <row r="3" spans="1:22" ht="30">
      <c r="A3" s="79" t="s">
        <v>1679</v>
      </c>
      <c r="B3" s="80" t="s">
        <v>39</v>
      </c>
      <c r="C3" s="83" t="s">
        <v>1683</v>
      </c>
      <c r="D3" s="79" t="s">
        <v>1681</v>
      </c>
      <c r="E3" s="79" t="s">
        <v>1682</v>
      </c>
      <c r="F3" s="81">
        <f t="shared" si="0"/>
        <v>1</v>
      </c>
      <c r="G3" s="81">
        <f t="shared" si="1"/>
        <v>0.24</v>
      </c>
      <c r="H3" s="81">
        <v>0.24</v>
      </c>
      <c r="I3" s="81" t="s">
        <v>1518</v>
      </c>
      <c r="J3" s="81" t="s">
        <v>1518</v>
      </c>
      <c r="K3" s="81" t="s">
        <v>1518</v>
      </c>
      <c r="L3" s="81" t="s">
        <v>1518</v>
      </c>
      <c r="M3" s="81" t="s">
        <v>1518</v>
      </c>
      <c r="N3" s="81" t="s">
        <v>1518</v>
      </c>
      <c r="O3" s="81" t="s">
        <v>1518</v>
      </c>
      <c r="P3" s="81" t="s">
        <v>1518</v>
      </c>
      <c r="Q3" s="81" t="s">
        <v>1518</v>
      </c>
      <c r="R3" s="81" t="s">
        <v>1518</v>
      </c>
      <c r="S3" s="81" t="s">
        <v>1518</v>
      </c>
      <c r="T3" s="81" t="s">
        <v>1518</v>
      </c>
    </row>
    <row r="4" spans="1:22" ht="30">
      <c r="A4" s="79" t="s">
        <v>1679</v>
      </c>
      <c r="B4" s="80" t="s">
        <v>39</v>
      </c>
      <c r="C4" s="83" t="s">
        <v>1684</v>
      </c>
      <c r="D4" s="79" t="s">
        <v>1681</v>
      </c>
      <c r="E4" s="79" t="s">
        <v>1682</v>
      </c>
      <c r="F4" s="81">
        <f t="shared" si="0"/>
        <v>0</v>
      </c>
      <c r="G4" s="81">
        <f t="shared" si="1"/>
        <v>0</v>
      </c>
      <c r="H4" s="81" t="s">
        <v>1518</v>
      </c>
      <c r="I4" s="81" t="s">
        <v>1518</v>
      </c>
      <c r="J4" s="81" t="s">
        <v>1518</v>
      </c>
      <c r="K4" s="81" t="s">
        <v>1518</v>
      </c>
      <c r="L4" s="81" t="s">
        <v>1518</v>
      </c>
      <c r="M4" s="81" t="s">
        <v>1518</v>
      </c>
      <c r="N4" s="81" t="s">
        <v>1518</v>
      </c>
      <c r="O4" s="81" t="s">
        <v>1518</v>
      </c>
      <c r="P4" s="81" t="s">
        <v>1518</v>
      </c>
      <c r="Q4" s="81" t="s">
        <v>1518</v>
      </c>
      <c r="R4" s="81" t="s">
        <v>1518</v>
      </c>
      <c r="S4" s="81" t="s">
        <v>1518</v>
      </c>
      <c r="T4" s="81" t="s">
        <v>1518</v>
      </c>
    </row>
    <row r="5" spans="1:22" ht="30">
      <c r="A5" s="79" t="s">
        <v>1679</v>
      </c>
      <c r="B5" s="80" t="s">
        <v>39</v>
      </c>
      <c r="C5" s="83" t="s">
        <v>1685</v>
      </c>
      <c r="D5" s="79" t="s">
        <v>1681</v>
      </c>
      <c r="E5" s="79" t="s">
        <v>1682</v>
      </c>
      <c r="F5" s="81">
        <f t="shared" si="0"/>
        <v>1</v>
      </c>
      <c r="G5" s="81">
        <f t="shared" si="1"/>
        <v>0.18</v>
      </c>
      <c r="H5" s="81" t="s">
        <v>1518</v>
      </c>
      <c r="I5" s="81" t="s">
        <v>1518</v>
      </c>
      <c r="J5" s="81" t="s">
        <v>1518</v>
      </c>
      <c r="K5" s="81" t="s">
        <v>1518</v>
      </c>
      <c r="L5" s="81">
        <v>0.18</v>
      </c>
      <c r="M5" s="81" t="s">
        <v>1518</v>
      </c>
      <c r="N5" s="81" t="s">
        <v>1518</v>
      </c>
      <c r="O5" s="81" t="s">
        <v>1518</v>
      </c>
      <c r="P5" s="81" t="s">
        <v>1518</v>
      </c>
      <c r="Q5" s="81" t="s">
        <v>1518</v>
      </c>
      <c r="R5" s="81" t="s">
        <v>1518</v>
      </c>
      <c r="S5" s="81" t="s">
        <v>1518</v>
      </c>
      <c r="T5" s="81" t="s">
        <v>1518</v>
      </c>
      <c r="V5" s="48"/>
    </row>
    <row r="6" spans="1:22" ht="30">
      <c r="A6" s="79" t="s">
        <v>1679</v>
      </c>
      <c r="B6" s="80" t="s">
        <v>39</v>
      </c>
      <c r="C6" s="83" t="s">
        <v>1686</v>
      </c>
      <c r="D6" s="79" t="s">
        <v>1681</v>
      </c>
      <c r="E6" s="79" t="s">
        <v>1682</v>
      </c>
      <c r="F6" s="81">
        <f t="shared" si="0"/>
        <v>0</v>
      </c>
      <c r="G6" s="81">
        <f t="shared" si="1"/>
        <v>0</v>
      </c>
      <c r="H6" s="81" t="s">
        <v>1518</v>
      </c>
      <c r="I6" s="81" t="s">
        <v>1518</v>
      </c>
      <c r="J6" s="81" t="s">
        <v>1518</v>
      </c>
      <c r="K6" s="81" t="s">
        <v>1518</v>
      </c>
      <c r="L6" s="81" t="s">
        <v>1518</v>
      </c>
      <c r="M6" s="81" t="s">
        <v>1518</v>
      </c>
      <c r="N6" s="81" t="s">
        <v>1518</v>
      </c>
      <c r="O6" s="81" t="s">
        <v>1518</v>
      </c>
      <c r="P6" s="81" t="s">
        <v>1518</v>
      </c>
      <c r="Q6" s="81" t="s">
        <v>1518</v>
      </c>
      <c r="R6" s="81" t="s">
        <v>1518</v>
      </c>
      <c r="S6" s="81" t="s">
        <v>1518</v>
      </c>
      <c r="T6" s="81" t="s">
        <v>1518</v>
      </c>
      <c r="V6" s="48"/>
    </row>
    <row r="7" spans="1:22" ht="30">
      <c r="A7" s="79" t="s">
        <v>1679</v>
      </c>
      <c r="B7" s="80" t="s">
        <v>39</v>
      </c>
      <c r="C7" s="83" t="s">
        <v>1687</v>
      </c>
      <c r="D7" s="79" t="s">
        <v>1681</v>
      </c>
      <c r="E7" s="79" t="s">
        <v>1682</v>
      </c>
      <c r="F7" s="81">
        <f t="shared" si="0"/>
        <v>1</v>
      </c>
      <c r="G7" s="81">
        <f t="shared" si="1"/>
        <v>2</v>
      </c>
      <c r="H7" s="81" t="s">
        <v>1518</v>
      </c>
      <c r="I7" s="81">
        <v>2</v>
      </c>
      <c r="J7" s="81" t="s">
        <v>1518</v>
      </c>
      <c r="K7" s="81" t="s">
        <v>1518</v>
      </c>
      <c r="L7" s="81" t="s">
        <v>1518</v>
      </c>
      <c r="M7" s="81" t="s">
        <v>1518</v>
      </c>
      <c r="N7" s="81" t="s">
        <v>1518</v>
      </c>
      <c r="O7" s="81" t="s">
        <v>1518</v>
      </c>
      <c r="P7" s="81" t="s">
        <v>1518</v>
      </c>
      <c r="Q7" s="81" t="s">
        <v>1518</v>
      </c>
      <c r="R7" s="81" t="s">
        <v>1518</v>
      </c>
      <c r="S7" s="81" t="s">
        <v>1518</v>
      </c>
      <c r="T7" s="81" t="s">
        <v>1518</v>
      </c>
      <c r="V7" s="48"/>
    </row>
    <row r="8" spans="1:22" ht="30">
      <c r="A8" s="79" t="s">
        <v>1679</v>
      </c>
      <c r="B8" s="80" t="s">
        <v>39</v>
      </c>
      <c r="C8" s="83" t="s">
        <v>1688</v>
      </c>
      <c r="D8" s="79" t="s">
        <v>1681</v>
      </c>
      <c r="E8" s="79" t="s">
        <v>1682</v>
      </c>
      <c r="F8" s="81">
        <f t="shared" si="0"/>
        <v>2</v>
      </c>
      <c r="G8" s="81">
        <f t="shared" si="1"/>
        <v>4.4000000000000004</v>
      </c>
      <c r="H8" s="81" t="s">
        <v>1518</v>
      </c>
      <c r="I8" s="81" t="s">
        <v>1518</v>
      </c>
      <c r="J8" s="81" t="s">
        <v>1518</v>
      </c>
      <c r="K8" s="81" t="s">
        <v>1518</v>
      </c>
      <c r="L8" s="81" t="s">
        <v>1518</v>
      </c>
      <c r="M8" s="81" t="s">
        <v>1518</v>
      </c>
      <c r="N8" s="81" t="s">
        <v>1518</v>
      </c>
      <c r="O8" s="81" t="s">
        <v>1518</v>
      </c>
      <c r="P8" s="81" t="s">
        <v>1518</v>
      </c>
      <c r="Q8" s="81" t="s">
        <v>1518</v>
      </c>
      <c r="R8" s="81">
        <v>3.5</v>
      </c>
      <c r="S8" s="81" t="s">
        <v>1518</v>
      </c>
      <c r="T8" s="81">
        <v>0.9</v>
      </c>
    </row>
    <row r="9" spans="1:22" ht="30">
      <c r="A9" s="79" t="s">
        <v>1679</v>
      </c>
      <c r="B9" s="80" t="s">
        <v>39</v>
      </c>
      <c r="C9" s="83" t="s">
        <v>1689</v>
      </c>
      <c r="D9" s="79" t="s">
        <v>1681</v>
      </c>
      <c r="E9" s="79" t="s">
        <v>1682</v>
      </c>
      <c r="F9" s="81">
        <f t="shared" si="0"/>
        <v>3</v>
      </c>
      <c r="G9" s="81">
        <f t="shared" si="1"/>
        <v>0.75</v>
      </c>
      <c r="H9" s="81">
        <v>0.28999999999999998</v>
      </c>
      <c r="I9" s="81" t="s">
        <v>1518</v>
      </c>
      <c r="J9" s="81">
        <v>0.23</v>
      </c>
      <c r="K9" s="81" t="s">
        <v>1518</v>
      </c>
      <c r="L9" s="81">
        <v>0.23</v>
      </c>
      <c r="M9" s="81" t="s">
        <v>1518</v>
      </c>
      <c r="N9" s="81" t="s">
        <v>1518</v>
      </c>
      <c r="O9" s="81" t="s">
        <v>1518</v>
      </c>
      <c r="P9" s="81" t="s">
        <v>1518</v>
      </c>
      <c r="Q9" s="81" t="s">
        <v>1518</v>
      </c>
      <c r="R9" s="81" t="s">
        <v>1518</v>
      </c>
      <c r="S9" s="81" t="s">
        <v>1518</v>
      </c>
      <c r="T9" s="81" t="s">
        <v>1518</v>
      </c>
    </row>
    <row r="10" spans="1:22" ht="30">
      <c r="A10" s="79" t="s">
        <v>1679</v>
      </c>
      <c r="B10" s="80" t="s">
        <v>39</v>
      </c>
      <c r="C10" s="83" t="s">
        <v>1690</v>
      </c>
      <c r="D10" s="79" t="s">
        <v>1681</v>
      </c>
      <c r="E10" s="79" t="s">
        <v>1682</v>
      </c>
      <c r="F10" s="81">
        <f t="shared" si="0"/>
        <v>0</v>
      </c>
      <c r="G10" s="81" t="s">
        <v>1518</v>
      </c>
      <c r="H10" s="81" t="s">
        <v>1518</v>
      </c>
      <c r="I10" s="81" t="s">
        <v>1518</v>
      </c>
      <c r="J10" s="81" t="s">
        <v>1518</v>
      </c>
      <c r="K10" s="81" t="s">
        <v>1518</v>
      </c>
      <c r="L10" s="81" t="s">
        <v>1518</v>
      </c>
      <c r="M10" s="81" t="s">
        <v>1518</v>
      </c>
      <c r="N10" s="81" t="s">
        <v>1518</v>
      </c>
      <c r="O10" s="81" t="s">
        <v>1518</v>
      </c>
      <c r="P10" s="81" t="s">
        <v>1518</v>
      </c>
      <c r="Q10" s="81" t="s">
        <v>1518</v>
      </c>
      <c r="R10" s="81" t="s">
        <v>1518</v>
      </c>
      <c r="S10" s="81" t="s">
        <v>1518</v>
      </c>
      <c r="T10" s="81" t="s">
        <v>1518</v>
      </c>
    </row>
    <row r="11" spans="1:22" ht="30">
      <c r="A11" s="79" t="s">
        <v>1679</v>
      </c>
      <c r="B11" s="80" t="s">
        <v>39</v>
      </c>
      <c r="C11" s="84">
        <v>10</v>
      </c>
      <c r="D11" s="79" t="s">
        <v>1681</v>
      </c>
      <c r="E11" s="79" t="s">
        <v>1682</v>
      </c>
      <c r="F11" s="81">
        <f t="shared" si="0"/>
        <v>0</v>
      </c>
      <c r="G11" s="81" t="s">
        <v>1518</v>
      </c>
      <c r="H11" s="81" t="s">
        <v>1518</v>
      </c>
      <c r="I11" s="81" t="s">
        <v>1518</v>
      </c>
      <c r="J11" s="81" t="s">
        <v>1518</v>
      </c>
      <c r="K11" s="81" t="s">
        <v>1518</v>
      </c>
      <c r="L11" s="81" t="s">
        <v>1518</v>
      </c>
      <c r="M11" s="81" t="s">
        <v>1518</v>
      </c>
      <c r="N11" s="81" t="s">
        <v>1518</v>
      </c>
      <c r="O11" s="81" t="s">
        <v>1518</v>
      </c>
      <c r="P11" s="81" t="s">
        <v>1518</v>
      </c>
      <c r="Q11" s="81" t="s">
        <v>1518</v>
      </c>
      <c r="R11" s="81" t="s">
        <v>1518</v>
      </c>
      <c r="S11" s="81" t="s">
        <v>1518</v>
      </c>
      <c r="T11" s="81" t="s">
        <v>1518</v>
      </c>
    </row>
    <row r="12" spans="1:22" ht="30">
      <c r="A12" s="79" t="s">
        <v>58</v>
      </c>
      <c r="B12" s="80" t="s">
        <v>59</v>
      </c>
      <c r="C12" s="83" t="s">
        <v>1680</v>
      </c>
      <c r="D12" s="79" t="s">
        <v>1681</v>
      </c>
      <c r="E12" s="79" t="s">
        <v>1691</v>
      </c>
      <c r="F12" s="81">
        <f t="shared" si="0"/>
        <v>1</v>
      </c>
      <c r="G12" s="81">
        <f t="shared" ref="G12:G28" si="2">SUM(H12:T12)</f>
        <v>0.39</v>
      </c>
      <c r="H12" s="81">
        <v>0.39</v>
      </c>
      <c r="I12" s="81" t="s">
        <v>1518</v>
      </c>
      <c r="J12" s="81" t="s">
        <v>1518</v>
      </c>
      <c r="K12" s="81" t="s">
        <v>1518</v>
      </c>
      <c r="L12" s="81" t="s">
        <v>1518</v>
      </c>
      <c r="M12" s="81" t="s">
        <v>1518</v>
      </c>
      <c r="N12" s="81" t="s">
        <v>1518</v>
      </c>
      <c r="O12" s="81" t="s">
        <v>1518</v>
      </c>
      <c r="P12" s="81" t="s">
        <v>1518</v>
      </c>
      <c r="Q12" s="81" t="s">
        <v>1518</v>
      </c>
      <c r="R12" s="81" t="s">
        <v>1518</v>
      </c>
      <c r="S12" s="81" t="s">
        <v>1518</v>
      </c>
      <c r="T12" s="81" t="s">
        <v>1518</v>
      </c>
    </row>
    <row r="13" spans="1:22" ht="30">
      <c r="A13" s="79" t="s">
        <v>58</v>
      </c>
      <c r="B13" s="80" t="s">
        <v>59</v>
      </c>
      <c r="C13" s="83" t="s">
        <v>1687</v>
      </c>
      <c r="D13" s="79" t="s">
        <v>1681</v>
      </c>
      <c r="E13" s="79" t="s">
        <v>1691</v>
      </c>
      <c r="F13" s="81">
        <f t="shared" si="0"/>
        <v>2</v>
      </c>
      <c r="G13" s="81">
        <f t="shared" si="2"/>
        <v>0.76</v>
      </c>
      <c r="H13" s="81">
        <v>0.51</v>
      </c>
      <c r="I13" s="81" t="s">
        <v>1518</v>
      </c>
      <c r="J13" s="81">
        <v>0.25</v>
      </c>
      <c r="K13" s="81" t="s">
        <v>1518</v>
      </c>
      <c r="L13" s="81" t="s">
        <v>1518</v>
      </c>
      <c r="M13" s="81" t="s">
        <v>1518</v>
      </c>
      <c r="N13" s="81" t="s">
        <v>1518</v>
      </c>
      <c r="O13" s="81" t="s">
        <v>1518</v>
      </c>
      <c r="P13" s="81" t="s">
        <v>1518</v>
      </c>
      <c r="Q13" s="81" t="s">
        <v>1518</v>
      </c>
      <c r="R13" s="81" t="s">
        <v>1518</v>
      </c>
      <c r="S13" s="81" t="s">
        <v>1518</v>
      </c>
      <c r="T13" s="81" t="s">
        <v>1518</v>
      </c>
    </row>
    <row r="14" spans="1:22" ht="30">
      <c r="A14" s="79" t="s">
        <v>58</v>
      </c>
      <c r="B14" s="80" t="s">
        <v>59</v>
      </c>
      <c r="C14" s="83" t="s">
        <v>1688</v>
      </c>
      <c r="D14" s="79" t="s">
        <v>1681</v>
      </c>
      <c r="E14" s="79" t="s">
        <v>1691</v>
      </c>
      <c r="F14" s="81">
        <f t="shared" si="0"/>
        <v>2</v>
      </c>
      <c r="G14" s="81">
        <f t="shared" si="2"/>
        <v>0.65</v>
      </c>
      <c r="H14" s="81">
        <v>0.43</v>
      </c>
      <c r="I14" s="81" t="s">
        <v>1518</v>
      </c>
      <c r="J14" s="81">
        <v>0.22</v>
      </c>
      <c r="K14" s="81" t="s">
        <v>1518</v>
      </c>
      <c r="L14" s="81" t="s">
        <v>1518</v>
      </c>
      <c r="M14" s="81" t="s">
        <v>1518</v>
      </c>
      <c r="N14" s="81" t="s">
        <v>1518</v>
      </c>
      <c r="O14" s="81" t="s">
        <v>1518</v>
      </c>
      <c r="P14" s="81" t="s">
        <v>1518</v>
      </c>
      <c r="Q14" s="81" t="s">
        <v>1518</v>
      </c>
      <c r="R14" s="81" t="s">
        <v>1518</v>
      </c>
      <c r="S14" s="81" t="s">
        <v>1518</v>
      </c>
      <c r="T14" s="81" t="s">
        <v>1518</v>
      </c>
    </row>
    <row r="15" spans="1:22" ht="30">
      <c r="A15" s="79" t="s">
        <v>58</v>
      </c>
      <c r="B15" s="80" t="s">
        <v>59</v>
      </c>
      <c r="C15" s="83" t="s">
        <v>1689</v>
      </c>
      <c r="D15" s="79" t="s">
        <v>1681</v>
      </c>
      <c r="E15" s="79" t="s">
        <v>1691</v>
      </c>
      <c r="F15" s="81">
        <f t="shared" si="0"/>
        <v>1</v>
      </c>
      <c r="G15" s="81">
        <f t="shared" si="2"/>
        <v>0.25</v>
      </c>
      <c r="H15" s="81" t="s">
        <v>1518</v>
      </c>
      <c r="I15" s="81" t="s">
        <v>1518</v>
      </c>
      <c r="J15" s="81" t="s">
        <v>1518</v>
      </c>
      <c r="K15" s="81">
        <v>0.25</v>
      </c>
      <c r="L15" s="81" t="s">
        <v>1518</v>
      </c>
      <c r="M15" s="81" t="s">
        <v>1518</v>
      </c>
      <c r="N15" s="81" t="s">
        <v>1518</v>
      </c>
      <c r="O15" s="81" t="s">
        <v>1518</v>
      </c>
      <c r="P15" s="81" t="s">
        <v>1518</v>
      </c>
      <c r="Q15" s="81" t="s">
        <v>1518</v>
      </c>
      <c r="R15" s="81" t="s">
        <v>1518</v>
      </c>
      <c r="S15" s="81" t="s">
        <v>1518</v>
      </c>
      <c r="T15" s="81" t="s">
        <v>1518</v>
      </c>
    </row>
    <row r="16" spans="1:22" ht="30">
      <c r="A16" s="79" t="s">
        <v>58</v>
      </c>
      <c r="B16" s="80" t="s">
        <v>59</v>
      </c>
      <c r="C16" s="83" t="s">
        <v>1690</v>
      </c>
      <c r="D16" s="79" t="s">
        <v>1681</v>
      </c>
      <c r="E16" s="79" t="s">
        <v>1691</v>
      </c>
      <c r="F16" s="81">
        <f t="shared" si="0"/>
        <v>2</v>
      </c>
      <c r="G16" s="81">
        <f t="shared" si="2"/>
        <v>0.84</v>
      </c>
      <c r="H16" s="81">
        <v>0.56999999999999995</v>
      </c>
      <c r="I16" s="81" t="s">
        <v>1518</v>
      </c>
      <c r="J16" s="81">
        <v>0.27</v>
      </c>
      <c r="K16" s="81" t="s">
        <v>1518</v>
      </c>
      <c r="L16" s="81" t="s">
        <v>1518</v>
      </c>
      <c r="M16" s="81" t="s">
        <v>1518</v>
      </c>
      <c r="N16" s="81" t="s">
        <v>1518</v>
      </c>
      <c r="O16" s="81" t="s">
        <v>1518</v>
      </c>
      <c r="P16" s="81" t="s">
        <v>1518</v>
      </c>
      <c r="Q16" s="81" t="s">
        <v>1518</v>
      </c>
      <c r="R16" s="81" t="s">
        <v>1518</v>
      </c>
      <c r="S16" s="81" t="s">
        <v>1518</v>
      </c>
      <c r="T16" s="81" t="s">
        <v>1518</v>
      </c>
    </row>
    <row r="17" spans="1:21" ht="30">
      <c r="A17" s="79" t="s">
        <v>58</v>
      </c>
      <c r="B17" s="80" t="s">
        <v>59</v>
      </c>
      <c r="C17" s="84">
        <v>10</v>
      </c>
      <c r="D17" s="79" t="s">
        <v>1681</v>
      </c>
      <c r="E17" s="79" t="s">
        <v>1691</v>
      </c>
      <c r="F17" s="81">
        <f t="shared" si="0"/>
        <v>1</v>
      </c>
      <c r="G17" s="81">
        <f t="shared" si="2"/>
        <v>0.34</v>
      </c>
      <c r="H17" s="81" t="s">
        <v>1518</v>
      </c>
      <c r="I17" s="81" t="s">
        <v>1518</v>
      </c>
      <c r="J17" s="81" t="s">
        <v>1518</v>
      </c>
      <c r="K17" s="81">
        <v>0.34</v>
      </c>
      <c r="L17" s="81" t="s">
        <v>1518</v>
      </c>
      <c r="M17" s="81" t="s">
        <v>1518</v>
      </c>
      <c r="N17" s="81" t="s">
        <v>1518</v>
      </c>
      <c r="O17" s="81" t="s">
        <v>1518</v>
      </c>
      <c r="P17" s="81" t="s">
        <v>1518</v>
      </c>
      <c r="Q17" s="81" t="s">
        <v>1518</v>
      </c>
      <c r="R17" s="81" t="s">
        <v>1518</v>
      </c>
      <c r="S17" s="81" t="s">
        <v>1518</v>
      </c>
      <c r="T17" s="81" t="s">
        <v>1518</v>
      </c>
    </row>
    <row r="18" spans="1:21" ht="30">
      <c r="A18" s="79" t="s">
        <v>58</v>
      </c>
      <c r="B18" s="80" t="s">
        <v>59</v>
      </c>
      <c r="C18" s="84">
        <v>11</v>
      </c>
      <c r="D18" s="79" t="s">
        <v>1681</v>
      </c>
      <c r="E18" s="79" t="s">
        <v>1691</v>
      </c>
      <c r="F18" s="81">
        <f t="shared" si="0"/>
        <v>1</v>
      </c>
      <c r="G18" s="81">
        <f t="shared" si="2"/>
        <v>0.12</v>
      </c>
      <c r="H18" s="81" t="s">
        <v>1518</v>
      </c>
      <c r="I18" s="81" t="s">
        <v>1518</v>
      </c>
      <c r="J18" s="81" t="s">
        <v>1518</v>
      </c>
      <c r="K18" s="81" t="s">
        <v>1518</v>
      </c>
      <c r="L18" s="81" t="s">
        <v>1518</v>
      </c>
      <c r="M18" s="81" t="s">
        <v>1518</v>
      </c>
      <c r="N18" s="81" t="s">
        <v>1518</v>
      </c>
      <c r="O18" s="81">
        <v>0.12</v>
      </c>
      <c r="P18" s="81" t="s">
        <v>1518</v>
      </c>
      <c r="Q18" s="81" t="s">
        <v>1518</v>
      </c>
      <c r="R18" s="81" t="s">
        <v>1518</v>
      </c>
      <c r="S18" s="81" t="s">
        <v>1518</v>
      </c>
      <c r="T18" s="81" t="s">
        <v>1518</v>
      </c>
    </row>
    <row r="19" spans="1:21" ht="30">
      <c r="A19" s="79" t="s">
        <v>58</v>
      </c>
      <c r="B19" s="80" t="s">
        <v>59</v>
      </c>
      <c r="C19" s="84">
        <v>12</v>
      </c>
      <c r="D19" s="79" t="s">
        <v>1681</v>
      </c>
      <c r="E19" s="79" t="s">
        <v>1691</v>
      </c>
      <c r="F19" s="81">
        <f t="shared" si="0"/>
        <v>2</v>
      </c>
      <c r="G19" s="81">
        <f t="shared" si="2"/>
        <v>0.47000000000000003</v>
      </c>
      <c r="H19" s="81">
        <v>0.28000000000000003</v>
      </c>
      <c r="I19" s="81" t="s">
        <v>1518</v>
      </c>
      <c r="J19" s="81">
        <v>0.19</v>
      </c>
      <c r="K19" s="81" t="s">
        <v>1518</v>
      </c>
      <c r="L19" s="81" t="s">
        <v>1518</v>
      </c>
      <c r="M19" s="81" t="s">
        <v>1518</v>
      </c>
      <c r="N19" s="81" t="s">
        <v>1518</v>
      </c>
      <c r="O19" s="81" t="s">
        <v>1518</v>
      </c>
      <c r="P19" s="81" t="s">
        <v>1518</v>
      </c>
      <c r="Q19" s="81" t="s">
        <v>1518</v>
      </c>
      <c r="R19" s="81" t="s">
        <v>1518</v>
      </c>
      <c r="S19" s="81" t="s">
        <v>1518</v>
      </c>
      <c r="T19" s="81" t="s">
        <v>1518</v>
      </c>
    </row>
    <row r="20" spans="1:21" ht="30">
      <c r="A20" s="79" t="s">
        <v>58</v>
      </c>
      <c r="B20" s="80" t="s">
        <v>59</v>
      </c>
      <c r="C20" s="84">
        <v>13</v>
      </c>
      <c r="D20" s="79" t="s">
        <v>1681</v>
      </c>
      <c r="E20" s="79" t="s">
        <v>1691</v>
      </c>
      <c r="F20" s="81">
        <f t="shared" si="0"/>
        <v>2</v>
      </c>
      <c r="G20" s="81">
        <f t="shared" si="2"/>
        <v>0.78</v>
      </c>
      <c r="H20" s="81">
        <v>0.53</v>
      </c>
      <c r="I20" s="81" t="s">
        <v>1518</v>
      </c>
      <c r="J20" s="81">
        <v>0.25</v>
      </c>
      <c r="K20" s="81" t="s">
        <v>1518</v>
      </c>
      <c r="L20" s="81" t="s">
        <v>1518</v>
      </c>
      <c r="M20" s="81" t="s">
        <v>1518</v>
      </c>
      <c r="N20" s="81" t="s">
        <v>1518</v>
      </c>
      <c r="O20" s="81" t="s">
        <v>1518</v>
      </c>
      <c r="P20" s="81" t="s">
        <v>1518</v>
      </c>
      <c r="Q20" s="81" t="s">
        <v>1518</v>
      </c>
      <c r="R20" s="81" t="s">
        <v>1518</v>
      </c>
      <c r="S20" s="81" t="s">
        <v>1518</v>
      </c>
      <c r="T20" s="81" t="s">
        <v>1518</v>
      </c>
    </row>
    <row r="21" spans="1:21" ht="30">
      <c r="A21" s="79" t="s">
        <v>58</v>
      </c>
      <c r="B21" s="80" t="s">
        <v>59</v>
      </c>
      <c r="C21" s="83" t="s">
        <v>1684</v>
      </c>
      <c r="D21" s="79" t="s">
        <v>1681</v>
      </c>
      <c r="E21" s="79" t="s">
        <v>1692</v>
      </c>
      <c r="F21" s="81">
        <f t="shared" si="0"/>
        <v>3</v>
      </c>
      <c r="G21" s="81">
        <f t="shared" si="2"/>
        <v>1.04</v>
      </c>
      <c r="H21" s="81">
        <v>0.47</v>
      </c>
      <c r="I21" s="81" t="s">
        <v>1518</v>
      </c>
      <c r="J21" s="81" t="s">
        <v>1518</v>
      </c>
      <c r="K21" s="81" t="s">
        <v>1518</v>
      </c>
      <c r="L21" s="81">
        <v>0.21</v>
      </c>
      <c r="M21" s="81" t="s">
        <v>1518</v>
      </c>
      <c r="N21" s="81" t="s">
        <v>1518</v>
      </c>
      <c r="O21" s="81" t="s">
        <v>1518</v>
      </c>
      <c r="P21" s="81" t="s">
        <v>1518</v>
      </c>
      <c r="Q21" s="81" t="s">
        <v>1518</v>
      </c>
      <c r="R21" s="81" t="s">
        <v>1518</v>
      </c>
      <c r="S21" s="81">
        <v>0.36</v>
      </c>
      <c r="T21" s="81" t="s">
        <v>1518</v>
      </c>
    </row>
    <row r="22" spans="1:21" ht="30">
      <c r="A22" s="79" t="s">
        <v>58</v>
      </c>
      <c r="B22" s="80" t="s">
        <v>59</v>
      </c>
      <c r="C22" s="83" t="s">
        <v>1685</v>
      </c>
      <c r="D22" s="79" t="s">
        <v>1681</v>
      </c>
      <c r="E22" s="79" t="s">
        <v>1692</v>
      </c>
      <c r="F22" s="81">
        <f t="shared" si="0"/>
        <v>1</v>
      </c>
      <c r="G22" s="81">
        <f t="shared" si="2"/>
        <v>0.53</v>
      </c>
      <c r="H22" s="81">
        <v>0.53</v>
      </c>
      <c r="I22" s="81" t="s">
        <v>1518</v>
      </c>
      <c r="J22" s="81" t="s">
        <v>1518</v>
      </c>
      <c r="K22" s="81" t="s">
        <v>1518</v>
      </c>
      <c r="L22" s="81" t="s">
        <v>1518</v>
      </c>
      <c r="M22" s="81" t="s">
        <v>1518</v>
      </c>
      <c r="N22" s="81" t="s">
        <v>1518</v>
      </c>
      <c r="O22" s="81" t="s">
        <v>1518</v>
      </c>
      <c r="P22" s="81" t="s">
        <v>1518</v>
      </c>
      <c r="Q22" s="81" t="s">
        <v>1518</v>
      </c>
      <c r="R22" s="81" t="s">
        <v>1518</v>
      </c>
      <c r="S22" s="81" t="s">
        <v>1518</v>
      </c>
      <c r="T22" s="81" t="s">
        <v>1518</v>
      </c>
    </row>
    <row r="23" spans="1:21" ht="30">
      <c r="A23" s="79" t="s">
        <v>58</v>
      </c>
      <c r="B23" s="80" t="s">
        <v>59</v>
      </c>
      <c r="C23" s="83" t="s">
        <v>1686</v>
      </c>
      <c r="D23" s="79" t="s">
        <v>1681</v>
      </c>
      <c r="E23" s="79" t="s">
        <v>1692</v>
      </c>
      <c r="F23" s="81">
        <f t="shared" si="0"/>
        <v>2</v>
      </c>
      <c r="G23" s="81">
        <f t="shared" si="2"/>
        <v>0.90999999999999992</v>
      </c>
      <c r="H23" s="81">
        <v>0.7</v>
      </c>
      <c r="I23" s="81" t="s">
        <v>1518</v>
      </c>
      <c r="J23" s="81">
        <v>0.21</v>
      </c>
      <c r="K23" s="81" t="s">
        <v>1518</v>
      </c>
      <c r="L23" s="81" t="s">
        <v>1518</v>
      </c>
      <c r="M23" s="81" t="s">
        <v>1518</v>
      </c>
      <c r="N23" s="81" t="s">
        <v>1518</v>
      </c>
      <c r="O23" s="81" t="s">
        <v>1518</v>
      </c>
      <c r="P23" s="81" t="s">
        <v>1518</v>
      </c>
      <c r="Q23" s="81" t="s">
        <v>1518</v>
      </c>
      <c r="R23" s="81" t="s">
        <v>1518</v>
      </c>
      <c r="S23" s="81" t="s">
        <v>1518</v>
      </c>
      <c r="T23" s="81" t="s">
        <v>1518</v>
      </c>
    </row>
    <row r="24" spans="1:21" ht="30">
      <c r="A24" s="79" t="s">
        <v>58</v>
      </c>
      <c r="B24" s="80" t="s">
        <v>59</v>
      </c>
      <c r="C24" s="84">
        <v>17</v>
      </c>
      <c r="D24" s="79" t="s">
        <v>1681</v>
      </c>
      <c r="E24" s="79" t="s">
        <v>1692</v>
      </c>
      <c r="F24" s="81">
        <f t="shared" si="0"/>
        <v>2</v>
      </c>
      <c r="G24" s="81">
        <f t="shared" si="2"/>
        <v>2.8</v>
      </c>
      <c r="H24" s="81">
        <v>2.2999999999999998</v>
      </c>
      <c r="I24" s="81" t="s">
        <v>1518</v>
      </c>
      <c r="J24" s="81" t="s">
        <v>1518</v>
      </c>
      <c r="K24" s="81">
        <v>0.5</v>
      </c>
      <c r="L24" s="81" t="s">
        <v>1518</v>
      </c>
      <c r="M24" s="81" t="s">
        <v>1518</v>
      </c>
      <c r="N24" s="81" t="s">
        <v>1518</v>
      </c>
      <c r="O24" s="81" t="s">
        <v>1518</v>
      </c>
      <c r="P24" s="81" t="s">
        <v>1518</v>
      </c>
      <c r="Q24" s="81" t="s">
        <v>1518</v>
      </c>
      <c r="R24" s="81" t="s">
        <v>1518</v>
      </c>
      <c r="S24" s="81" t="s">
        <v>1518</v>
      </c>
      <c r="T24" s="81" t="s">
        <v>1518</v>
      </c>
    </row>
    <row r="25" spans="1:21" ht="30">
      <c r="A25" s="79" t="s">
        <v>58</v>
      </c>
      <c r="B25" s="80" t="s">
        <v>59</v>
      </c>
      <c r="C25" s="84">
        <v>18</v>
      </c>
      <c r="D25" s="79" t="s">
        <v>1681</v>
      </c>
      <c r="E25" s="79" t="s">
        <v>1692</v>
      </c>
      <c r="F25" s="81">
        <f t="shared" si="0"/>
        <v>2</v>
      </c>
      <c r="G25" s="81">
        <f t="shared" si="2"/>
        <v>1.1499999999999999</v>
      </c>
      <c r="H25" s="81">
        <v>0.88</v>
      </c>
      <c r="I25" s="81" t="s">
        <v>1518</v>
      </c>
      <c r="J25" s="81">
        <v>0.27</v>
      </c>
      <c r="K25" s="81" t="s">
        <v>1518</v>
      </c>
      <c r="L25" s="81" t="s">
        <v>1518</v>
      </c>
      <c r="M25" s="81" t="s">
        <v>1518</v>
      </c>
      <c r="N25" s="81" t="s">
        <v>1518</v>
      </c>
      <c r="O25" s="81" t="s">
        <v>1518</v>
      </c>
      <c r="P25" s="81" t="s">
        <v>1518</v>
      </c>
      <c r="Q25" s="81" t="s">
        <v>1518</v>
      </c>
      <c r="R25" s="81" t="s">
        <v>1518</v>
      </c>
      <c r="S25" s="81" t="s">
        <v>1518</v>
      </c>
      <c r="T25" s="81" t="s">
        <v>1518</v>
      </c>
    </row>
    <row r="26" spans="1:21" ht="30">
      <c r="A26" s="79" t="s">
        <v>58</v>
      </c>
      <c r="B26" s="80" t="s">
        <v>59</v>
      </c>
      <c r="C26" s="83" t="s">
        <v>1683</v>
      </c>
      <c r="D26" s="79" t="s">
        <v>1681</v>
      </c>
      <c r="E26" s="79" t="s">
        <v>1693</v>
      </c>
      <c r="F26" s="81">
        <f t="shared" si="0"/>
        <v>3</v>
      </c>
      <c r="G26" s="81">
        <f t="shared" si="2"/>
        <v>0.98</v>
      </c>
      <c r="H26" s="81">
        <v>0.48</v>
      </c>
      <c r="I26" s="81" t="s">
        <v>1518</v>
      </c>
      <c r="J26" s="81">
        <v>0.28999999999999998</v>
      </c>
      <c r="K26" s="81" t="s">
        <v>1518</v>
      </c>
      <c r="L26" s="81">
        <v>0.21</v>
      </c>
      <c r="M26" s="81" t="s">
        <v>1518</v>
      </c>
      <c r="N26" s="81" t="s">
        <v>1518</v>
      </c>
      <c r="O26" s="81" t="s">
        <v>1518</v>
      </c>
      <c r="P26" s="81" t="s">
        <v>1518</v>
      </c>
      <c r="Q26" s="81" t="s">
        <v>1518</v>
      </c>
      <c r="R26" s="81" t="s">
        <v>1518</v>
      </c>
      <c r="S26" s="81" t="s">
        <v>1518</v>
      </c>
      <c r="T26" s="81" t="s">
        <v>1518</v>
      </c>
    </row>
    <row r="27" spans="1:21" ht="30">
      <c r="A27" s="79" t="s">
        <v>58</v>
      </c>
      <c r="B27" s="80" t="s">
        <v>59</v>
      </c>
      <c r="C27" s="84">
        <v>16</v>
      </c>
      <c r="D27" s="79" t="s">
        <v>1681</v>
      </c>
      <c r="E27" s="79" t="s">
        <v>1693</v>
      </c>
      <c r="F27" s="81">
        <f t="shared" si="0"/>
        <v>4</v>
      </c>
      <c r="G27" s="81">
        <f t="shared" si="2"/>
        <v>2.7300000000000004</v>
      </c>
      <c r="H27" s="81">
        <v>1.6</v>
      </c>
      <c r="I27" s="81" t="s">
        <v>1518</v>
      </c>
      <c r="J27" s="81">
        <v>0.24</v>
      </c>
      <c r="K27" s="81">
        <v>0.34</v>
      </c>
      <c r="L27" s="81">
        <v>0.55000000000000004</v>
      </c>
      <c r="M27" s="81" t="s">
        <v>1518</v>
      </c>
      <c r="N27" s="81" t="s">
        <v>1518</v>
      </c>
      <c r="O27" s="81" t="s">
        <v>1518</v>
      </c>
      <c r="P27" s="81" t="s">
        <v>1518</v>
      </c>
      <c r="Q27" s="81" t="s">
        <v>1518</v>
      </c>
      <c r="R27" s="81" t="s">
        <v>1518</v>
      </c>
      <c r="S27" s="81" t="s">
        <v>1518</v>
      </c>
      <c r="T27" s="81" t="s">
        <v>1518</v>
      </c>
    </row>
    <row r="28" spans="1:21" ht="30">
      <c r="A28" s="79" t="s">
        <v>58</v>
      </c>
      <c r="B28" s="80" t="s">
        <v>59</v>
      </c>
      <c r="C28" s="84">
        <v>19</v>
      </c>
      <c r="D28" s="79" t="s">
        <v>1681</v>
      </c>
      <c r="E28" s="79" t="s">
        <v>1693</v>
      </c>
      <c r="F28" s="81">
        <f t="shared" si="0"/>
        <v>4</v>
      </c>
      <c r="G28" s="81">
        <f t="shared" si="2"/>
        <v>2.74</v>
      </c>
      <c r="H28" s="81">
        <v>1.6</v>
      </c>
      <c r="I28" s="81" t="s">
        <v>1518</v>
      </c>
      <c r="J28" s="81">
        <v>0.27</v>
      </c>
      <c r="K28" s="81">
        <v>0.37</v>
      </c>
      <c r="L28" s="81">
        <v>0.5</v>
      </c>
      <c r="M28" s="81" t="s">
        <v>1518</v>
      </c>
      <c r="N28" s="81" t="s">
        <v>1518</v>
      </c>
      <c r="O28" s="81" t="s">
        <v>1518</v>
      </c>
      <c r="P28" s="81" t="s">
        <v>1518</v>
      </c>
      <c r="Q28" s="81" t="s">
        <v>1518</v>
      </c>
      <c r="R28" s="81" t="s">
        <v>1518</v>
      </c>
      <c r="S28" s="81" t="s">
        <v>1518</v>
      </c>
      <c r="T28" s="81" t="s">
        <v>1518</v>
      </c>
    </row>
    <row r="29" spans="1:21" ht="30">
      <c r="A29" s="79" t="s">
        <v>1679</v>
      </c>
      <c r="B29" s="80" t="s">
        <v>39</v>
      </c>
      <c r="C29" s="83" t="s">
        <v>1680</v>
      </c>
      <c r="D29" s="79" t="s">
        <v>1694</v>
      </c>
      <c r="E29" s="79" t="s">
        <v>1682</v>
      </c>
      <c r="F29" s="81">
        <f t="shared" ref="F29:F57" si="3">COUNT(H29:T29)</f>
        <v>6</v>
      </c>
      <c r="G29" s="81">
        <f>SUM(H29:T29)</f>
        <v>4.080000000000001</v>
      </c>
      <c r="H29" s="81">
        <v>1.3</v>
      </c>
      <c r="I29" s="81" t="s">
        <v>1518</v>
      </c>
      <c r="J29" s="81">
        <v>0.73</v>
      </c>
      <c r="K29" s="81">
        <v>0.53</v>
      </c>
      <c r="L29" s="81">
        <v>0.49</v>
      </c>
      <c r="M29" s="81">
        <v>0.74</v>
      </c>
      <c r="N29" s="81" t="s">
        <v>1518</v>
      </c>
      <c r="O29" s="81" t="s">
        <v>1518</v>
      </c>
      <c r="P29" s="81">
        <v>0.28999999999999998</v>
      </c>
      <c r="Q29" s="81" t="s">
        <v>1518</v>
      </c>
      <c r="R29" s="81" t="s">
        <v>1518</v>
      </c>
      <c r="S29" s="81" t="s">
        <v>1518</v>
      </c>
      <c r="T29" s="81" t="s">
        <v>1518</v>
      </c>
    </row>
    <row r="30" spans="1:21" ht="30">
      <c r="A30" s="79" t="s">
        <v>1679</v>
      </c>
      <c r="B30" s="80" t="s">
        <v>39</v>
      </c>
      <c r="C30" s="83" t="s">
        <v>1683</v>
      </c>
      <c r="D30" s="79" t="s">
        <v>1694</v>
      </c>
      <c r="E30" s="79" t="s">
        <v>1682</v>
      </c>
      <c r="F30" s="81">
        <f t="shared" si="3"/>
        <v>7</v>
      </c>
      <c r="G30" s="81">
        <f>SUM(H30:T30)</f>
        <v>3.1</v>
      </c>
      <c r="H30" s="81">
        <v>0.66</v>
      </c>
      <c r="I30" s="81" t="s">
        <v>1518</v>
      </c>
      <c r="J30" s="81">
        <v>0.39</v>
      </c>
      <c r="K30" s="81">
        <v>0.23</v>
      </c>
      <c r="L30" s="81">
        <v>0.57999999999999996</v>
      </c>
      <c r="M30" s="81">
        <v>0.89</v>
      </c>
      <c r="N30" s="81" t="s">
        <v>1518</v>
      </c>
      <c r="O30" s="81" t="s">
        <v>1518</v>
      </c>
      <c r="P30" s="81">
        <v>0.23</v>
      </c>
      <c r="Q30" s="81">
        <v>0.12</v>
      </c>
      <c r="R30" s="81" t="s">
        <v>1518</v>
      </c>
      <c r="S30" s="81" t="s">
        <v>1518</v>
      </c>
      <c r="T30" s="81" t="s">
        <v>1518</v>
      </c>
      <c r="U30" s="48"/>
    </row>
    <row r="31" spans="1:21" ht="30">
      <c r="A31" s="79" t="s">
        <v>1679</v>
      </c>
      <c r="B31" s="80" t="s">
        <v>39</v>
      </c>
      <c r="C31" s="83" t="s">
        <v>1684</v>
      </c>
      <c r="D31" s="79" t="s">
        <v>1694</v>
      </c>
      <c r="E31" s="79" t="s">
        <v>1682</v>
      </c>
      <c r="F31" s="81">
        <f t="shared" si="3"/>
        <v>4</v>
      </c>
      <c r="G31" s="81">
        <f>SUM(H31:T31)</f>
        <v>1.86</v>
      </c>
      <c r="H31" s="81">
        <v>0.44</v>
      </c>
      <c r="I31" s="81" t="s">
        <v>1518</v>
      </c>
      <c r="J31" s="81">
        <v>0.38</v>
      </c>
      <c r="K31" s="81">
        <v>0.32</v>
      </c>
      <c r="L31" s="81">
        <v>0.72</v>
      </c>
      <c r="M31" s="81" t="s">
        <v>1518</v>
      </c>
      <c r="N31" s="81" t="s">
        <v>1518</v>
      </c>
      <c r="O31" s="81" t="s">
        <v>1518</v>
      </c>
      <c r="P31" s="81" t="s">
        <v>1518</v>
      </c>
      <c r="Q31" s="81" t="s">
        <v>1518</v>
      </c>
      <c r="R31" s="81" t="s">
        <v>1518</v>
      </c>
      <c r="S31" s="81" t="s">
        <v>1518</v>
      </c>
      <c r="T31" s="81" t="s">
        <v>1518</v>
      </c>
      <c r="U31" s="48"/>
    </row>
    <row r="32" spans="1:21" ht="30">
      <c r="A32" s="79" t="s">
        <v>1679</v>
      </c>
      <c r="B32" s="80" t="s">
        <v>39</v>
      </c>
      <c r="C32" s="83" t="s">
        <v>1685</v>
      </c>
      <c r="D32" s="79" t="s">
        <v>1694</v>
      </c>
      <c r="E32" s="79" t="s">
        <v>1682</v>
      </c>
      <c r="F32" s="81">
        <f t="shared" si="3"/>
        <v>4</v>
      </c>
      <c r="G32" s="81">
        <f>SUM(H32:T32)</f>
        <v>2.62</v>
      </c>
      <c r="H32" s="81">
        <v>0.81</v>
      </c>
      <c r="I32" s="81" t="s">
        <v>1518</v>
      </c>
      <c r="J32" s="81">
        <v>0.67</v>
      </c>
      <c r="K32" s="81">
        <v>0.43</v>
      </c>
      <c r="L32" s="81">
        <v>0.71</v>
      </c>
      <c r="M32" s="81" t="s">
        <v>1518</v>
      </c>
      <c r="N32" s="81" t="s">
        <v>1518</v>
      </c>
      <c r="O32" s="81" t="s">
        <v>1518</v>
      </c>
      <c r="P32" s="81" t="s">
        <v>1518</v>
      </c>
      <c r="Q32" s="81" t="s">
        <v>1518</v>
      </c>
      <c r="R32" s="81" t="s">
        <v>1518</v>
      </c>
      <c r="S32" s="81" t="s">
        <v>1518</v>
      </c>
      <c r="T32" s="81" t="s">
        <v>1518</v>
      </c>
      <c r="U32" s="48"/>
    </row>
    <row r="33" spans="1:20" ht="30">
      <c r="A33" s="79" t="s">
        <v>1679</v>
      </c>
      <c r="B33" s="80" t="s">
        <v>39</v>
      </c>
      <c r="C33" s="83" t="s">
        <v>1686</v>
      </c>
      <c r="D33" s="79" t="s">
        <v>1694</v>
      </c>
      <c r="E33" s="79" t="s">
        <v>1682</v>
      </c>
      <c r="F33" s="81">
        <f t="shared" si="3"/>
        <v>4</v>
      </c>
      <c r="G33" s="81">
        <f>SUM(H33:T33)</f>
        <v>1.86</v>
      </c>
      <c r="H33" s="81">
        <v>0.48</v>
      </c>
      <c r="I33" s="81" t="s">
        <v>1518</v>
      </c>
      <c r="J33" s="81">
        <v>0.53</v>
      </c>
      <c r="K33" s="81">
        <v>0.51</v>
      </c>
      <c r="L33" s="81">
        <v>0.34</v>
      </c>
      <c r="M33" s="81" t="s">
        <v>1518</v>
      </c>
      <c r="N33" s="81" t="s">
        <v>1518</v>
      </c>
      <c r="O33" s="81" t="s">
        <v>1518</v>
      </c>
      <c r="P33" s="81" t="s">
        <v>1518</v>
      </c>
      <c r="Q33" s="81" t="s">
        <v>1518</v>
      </c>
      <c r="R33" s="81" t="s">
        <v>1518</v>
      </c>
      <c r="S33" s="81" t="s">
        <v>1518</v>
      </c>
      <c r="T33" s="81" t="s">
        <v>1518</v>
      </c>
    </row>
    <row r="34" spans="1:20" ht="30">
      <c r="A34" s="79" t="s">
        <v>1679</v>
      </c>
      <c r="B34" s="80" t="s">
        <v>39</v>
      </c>
      <c r="C34" s="83" t="s">
        <v>1687</v>
      </c>
      <c r="D34" s="79" t="s">
        <v>1694</v>
      </c>
      <c r="E34" s="79" t="s">
        <v>1682</v>
      </c>
      <c r="F34" s="81">
        <f t="shared" si="3"/>
        <v>6</v>
      </c>
      <c r="G34" s="81">
        <f t="shared" ref="G34:G57" si="4">SUM(H34:T34)</f>
        <v>2.87</v>
      </c>
      <c r="H34" s="81">
        <v>0.57999999999999996</v>
      </c>
      <c r="I34" s="81" t="s">
        <v>1518</v>
      </c>
      <c r="J34" s="81">
        <v>0.77</v>
      </c>
      <c r="K34" s="81">
        <v>0.43</v>
      </c>
      <c r="L34" s="81">
        <v>0.47</v>
      </c>
      <c r="M34" s="81">
        <v>0.37</v>
      </c>
      <c r="N34" s="81" t="s">
        <v>1518</v>
      </c>
      <c r="O34" s="81" t="s">
        <v>1518</v>
      </c>
      <c r="P34" s="81">
        <v>0.25</v>
      </c>
      <c r="Q34" s="81" t="s">
        <v>1518</v>
      </c>
      <c r="R34" s="81" t="s">
        <v>1518</v>
      </c>
      <c r="S34" s="81" t="s">
        <v>1518</v>
      </c>
      <c r="T34" s="81" t="s">
        <v>1518</v>
      </c>
    </row>
    <row r="35" spans="1:20" ht="30">
      <c r="A35" s="79" t="s">
        <v>1679</v>
      </c>
      <c r="B35" s="80" t="s">
        <v>39</v>
      </c>
      <c r="C35" s="83" t="s">
        <v>1688</v>
      </c>
      <c r="D35" s="79" t="s">
        <v>1694</v>
      </c>
      <c r="E35" s="79" t="s">
        <v>1682</v>
      </c>
      <c r="F35" s="81">
        <f t="shared" si="3"/>
        <v>6</v>
      </c>
      <c r="G35" s="81">
        <f t="shared" si="4"/>
        <v>3.2739999999999996</v>
      </c>
      <c r="H35" s="81">
        <v>1</v>
      </c>
      <c r="I35" s="81" t="s">
        <v>1518</v>
      </c>
      <c r="J35" s="81">
        <v>0.7</v>
      </c>
      <c r="K35" s="81">
        <v>0.37</v>
      </c>
      <c r="L35" s="81">
        <v>0.5</v>
      </c>
      <c r="M35" s="81">
        <v>0.65</v>
      </c>
      <c r="N35" s="81" t="s">
        <v>1518</v>
      </c>
      <c r="O35" s="81">
        <v>5.3999999999999999E-2</v>
      </c>
      <c r="P35" s="81" t="s">
        <v>1518</v>
      </c>
      <c r="Q35" s="81" t="s">
        <v>1518</v>
      </c>
      <c r="R35" s="81" t="s">
        <v>1518</v>
      </c>
      <c r="S35" s="81" t="s">
        <v>1518</v>
      </c>
      <c r="T35" s="81" t="s">
        <v>1518</v>
      </c>
    </row>
    <row r="36" spans="1:20" ht="30">
      <c r="A36" s="79" t="s">
        <v>1679</v>
      </c>
      <c r="B36" s="80" t="s">
        <v>39</v>
      </c>
      <c r="C36" s="83" t="s">
        <v>1689</v>
      </c>
      <c r="D36" s="79" t="s">
        <v>1694</v>
      </c>
      <c r="E36" s="79" t="s">
        <v>1682</v>
      </c>
      <c r="F36" s="81">
        <f t="shared" si="3"/>
        <v>4</v>
      </c>
      <c r="G36" s="81">
        <f t="shared" si="4"/>
        <v>4.120000000000001</v>
      </c>
      <c r="H36" s="81">
        <v>1.8</v>
      </c>
      <c r="I36" s="81" t="s">
        <v>1518</v>
      </c>
      <c r="J36" s="81">
        <v>0.73</v>
      </c>
      <c r="K36" s="81">
        <v>0.78</v>
      </c>
      <c r="L36" s="81">
        <v>0.81</v>
      </c>
      <c r="M36" s="81" t="s">
        <v>1518</v>
      </c>
      <c r="N36" s="81" t="s">
        <v>1518</v>
      </c>
      <c r="O36" s="81" t="s">
        <v>1518</v>
      </c>
      <c r="P36" s="81" t="s">
        <v>1518</v>
      </c>
      <c r="Q36" s="81" t="s">
        <v>1518</v>
      </c>
      <c r="R36" s="81" t="s">
        <v>1518</v>
      </c>
      <c r="S36" s="81" t="s">
        <v>1518</v>
      </c>
      <c r="T36" s="81" t="s">
        <v>1518</v>
      </c>
    </row>
    <row r="37" spans="1:20" ht="30">
      <c r="A37" s="79" t="s">
        <v>1679</v>
      </c>
      <c r="B37" s="80" t="s">
        <v>39</v>
      </c>
      <c r="C37" s="83" t="s">
        <v>1690</v>
      </c>
      <c r="D37" s="79" t="s">
        <v>1694</v>
      </c>
      <c r="E37" s="79" t="s">
        <v>1682</v>
      </c>
      <c r="F37" s="81">
        <f t="shared" si="3"/>
        <v>6</v>
      </c>
      <c r="G37" s="81">
        <f t="shared" si="4"/>
        <v>3.2199999999999998</v>
      </c>
      <c r="H37" s="81">
        <v>0.76</v>
      </c>
      <c r="I37" s="81" t="s">
        <v>1518</v>
      </c>
      <c r="J37" s="81">
        <v>0.66</v>
      </c>
      <c r="K37" s="81">
        <v>0.32</v>
      </c>
      <c r="L37" s="81">
        <v>0.72</v>
      </c>
      <c r="M37" s="81">
        <v>0.55000000000000004</v>
      </c>
      <c r="N37" s="81" t="s">
        <v>1518</v>
      </c>
      <c r="O37" s="81" t="s">
        <v>1518</v>
      </c>
      <c r="P37" s="81">
        <v>0.21</v>
      </c>
      <c r="Q37" s="81" t="s">
        <v>1518</v>
      </c>
      <c r="R37" s="81" t="s">
        <v>1518</v>
      </c>
      <c r="S37" s="81" t="s">
        <v>1518</v>
      </c>
      <c r="T37" s="81" t="s">
        <v>1518</v>
      </c>
    </row>
    <row r="38" spans="1:20" ht="30">
      <c r="A38" s="79" t="s">
        <v>1679</v>
      </c>
      <c r="B38" s="80" t="s">
        <v>39</v>
      </c>
      <c r="C38" s="84">
        <v>10</v>
      </c>
      <c r="D38" s="79" t="s">
        <v>1694</v>
      </c>
      <c r="E38" s="79" t="s">
        <v>1682</v>
      </c>
      <c r="F38" s="81">
        <f t="shared" si="3"/>
        <v>5</v>
      </c>
      <c r="G38" s="81">
        <f t="shared" si="4"/>
        <v>3.39</v>
      </c>
      <c r="H38" s="81">
        <v>1.4</v>
      </c>
      <c r="I38" s="81" t="s">
        <v>1518</v>
      </c>
      <c r="J38" s="81">
        <v>0.64</v>
      </c>
      <c r="K38" s="81">
        <v>0.33</v>
      </c>
      <c r="L38" s="81">
        <v>0.28999999999999998</v>
      </c>
      <c r="M38" s="81">
        <v>0.73</v>
      </c>
      <c r="N38" s="81" t="s">
        <v>1518</v>
      </c>
      <c r="O38" s="81" t="s">
        <v>1518</v>
      </c>
      <c r="P38" s="81" t="s">
        <v>1518</v>
      </c>
      <c r="Q38" s="81" t="s">
        <v>1518</v>
      </c>
      <c r="R38" s="81" t="s">
        <v>1518</v>
      </c>
      <c r="S38" s="81" t="s">
        <v>1518</v>
      </c>
      <c r="T38" s="81" t="s">
        <v>1518</v>
      </c>
    </row>
    <row r="39" spans="1:20" ht="30">
      <c r="A39" s="79" t="s">
        <v>58</v>
      </c>
      <c r="B39" s="80" t="s">
        <v>59</v>
      </c>
      <c r="C39" s="83" t="s">
        <v>1680</v>
      </c>
      <c r="D39" s="79" t="s">
        <v>1694</v>
      </c>
      <c r="E39" s="79" t="s">
        <v>1691</v>
      </c>
      <c r="F39" s="81">
        <f t="shared" si="3"/>
        <v>8</v>
      </c>
      <c r="G39" s="81">
        <f t="shared" si="4"/>
        <v>9.91</v>
      </c>
      <c r="H39" s="81">
        <v>5</v>
      </c>
      <c r="I39" s="81" t="s">
        <v>1518</v>
      </c>
      <c r="J39" s="81">
        <v>0.67</v>
      </c>
      <c r="K39" s="81">
        <v>0.77</v>
      </c>
      <c r="L39" s="81">
        <v>0.65</v>
      </c>
      <c r="M39" s="81">
        <v>0.78</v>
      </c>
      <c r="N39" s="81">
        <v>1.5</v>
      </c>
      <c r="O39" s="81">
        <v>0.26</v>
      </c>
      <c r="P39" s="81" t="s">
        <v>1518</v>
      </c>
      <c r="Q39" s="81">
        <v>0.28000000000000003</v>
      </c>
      <c r="R39" s="81" t="s">
        <v>1518</v>
      </c>
      <c r="S39" s="81" t="s">
        <v>1518</v>
      </c>
      <c r="T39" s="81" t="s">
        <v>1518</v>
      </c>
    </row>
    <row r="40" spans="1:20" ht="30">
      <c r="A40" s="79" t="s">
        <v>58</v>
      </c>
      <c r="B40" s="80" t="s">
        <v>59</v>
      </c>
      <c r="C40" s="83" t="s">
        <v>1687</v>
      </c>
      <c r="D40" s="79" t="s">
        <v>1694</v>
      </c>
      <c r="E40" s="79" t="s">
        <v>1691</v>
      </c>
      <c r="F40" s="81">
        <f t="shared" si="3"/>
        <v>7</v>
      </c>
      <c r="G40" s="81">
        <f t="shared" si="4"/>
        <v>11.34</v>
      </c>
      <c r="H40" s="81">
        <v>4.5</v>
      </c>
      <c r="I40" s="81" t="s">
        <v>1518</v>
      </c>
      <c r="J40" s="81">
        <v>1.1000000000000001</v>
      </c>
      <c r="K40" s="81">
        <v>0.88</v>
      </c>
      <c r="L40" s="81">
        <v>0.76</v>
      </c>
      <c r="M40" s="81">
        <v>0.95</v>
      </c>
      <c r="N40" s="81">
        <v>3</v>
      </c>
      <c r="O40" s="81" t="s">
        <v>1518</v>
      </c>
      <c r="P40" s="81" t="s">
        <v>1518</v>
      </c>
      <c r="Q40" s="81">
        <v>0.15</v>
      </c>
      <c r="R40" s="81" t="s">
        <v>1518</v>
      </c>
      <c r="S40" s="81" t="s">
        <v>1518</v>
      </c>
      <c r="T40" s="81" t="s">
        <v>1518</v>
      </c>
    </row>
    <row r="41" spans="1:20" ht="30">
      <c r="A41" s="79" t="s">
        <v>58</v>
      </c>
      <c r="B41" s="80" t="s">
        <v>59</v>
      </c>
      <c r="C41" s="83" t="s">
        <v>1688</v>
      </c>
      <c r="D41" s="79" t="s">
        <v>1694</v>
      </c>
      <c r="E41" s="79" t="s">
        <v>1691</v>
      </c>
      <c r="F41" s="81">
        <f t="shared" si="3"/>
        <v>6</v>
      </c>
      <c r="G41" s="81">
        <f t="shared" si="4"/>
        <v>4.18</v>
      </c>
      <c r="H41" s="81">
        <v>1.3</v>
      </c>
      <c r="I41" s="81" t="s">
        <v>1518</v>
      </c>
      <c r="J41" s="81">
        <v>0.41</v>
      </c>
      <c r="K41" s="81">
        <v>0.47</v>
      </c>
      <c r="L41" s="81">
        <v>0.47</v>
      </c>
      <c r="M41" s="81">
        <v>0.66</v>
      </c>
      <c r="N41" s="81">
        <v>0.87</v>
      </c>
      <c r="O41" s="81" t="s">
        <v>1518</v>
      </c>
      <c r="P41" s="81" t="s">
        <v>1518</v>
      </c>
      <c r="Q41" s="81" t="s">
        <v>1518</v>
      </c>
      <c r="R41" s="81" t="s">
        <v>1518</v>
      </c>
      <c r="S41" s="81" t="s">
        <v>1518</v>
      </c>
      <c r="T41" s="81" t="s">
        <v>1518</v>
      </c>
    </row>
    <row r="42" spans="1:20" ht="30">
      <c r="A42" s="79" t="s">
        <v>58</v>
      </c>
      <c r="B42" s="80" t="s">
        <v>59</v>
      </c>
      <c r="C42" s="83" t="s">
        <v>1689</v>
      </c>
      <c r="D42" s="79" t="s">
        <v>1694</v>
      </c>
      <c r="E42" s="79" t="s">
        <v>1691</v>
      </c>
      <c r="F42" s="81">
        <f t="shared" si="3"/>
        <v>7</v>
      </c>
      <c r="G42" s="81">
        <f t="shared" si="4"/>
        <v>3.9099999999999997</v>
      </c>
      <c r="H42" s="81">
        <v>1.1000000000000001</v>
      </c>
      <c r="I42" s="81" t="s">
        <v>1518</v>
      </c>
      <c r="J42" s="81">
        <v>0.54</v>
      </c>
      <c r="K42" s="81">
        <v>0.46</v>
      </c>
      <c r="L42" s="81">
        <v>0.53</v>
      </c>
      <c r="M42" s="81">
        <v>0.55000000000000004</v>
      </c>
      <c r="N42" s="81">
        <v>0.59</v>
      </c>
      <c r="O42" s="81">
        <v>0.14000000000000001</v>
      </c>
      <c r="P42" s="81" t="s">
        <v>1518</v>
      </c>
      <c r="Q42" s="81" t="s">
        <v>1518</v>
      </c>
      <c r="R42" s="81" t="s">
        <v>1518</v>
      </c>
      <c r="S42" s="81" t="s">
        <v>1518</v>
      </c>
      <c r="T42" s="81" t="s">
        <v>1518</v>
      </c>
    </row>
    <row r="43" spans="1:20" ht="30">
      <c r="A43" s="79" t="s">
        <v>58</v>
      </c>
      <c r="B43" s="80" t="s">
        <v>59</v>
      </c>
      <c r="C43" s="83" t="s">
        <v>1690</v>
      </c>
      <c r="D43" s="79" t="s">
        <v>1694</v>
      </c>
      <c r="E43" s="79" t="s">
        <v>1691</v>
      </c>
      <c r="F43" s="81">
        <f t="shared" si="3"/>
        <v>6</v>
      </c>
      <c r="G43" s="81">
        <f t="shared" si="4"/>
        <v>9.64</v>
      </c>
      <c r="H43" s="81">
        <v>3.8</v>
      </c>
      <c r="I43" s="81" t="s">
        <v>1518</v>
      </c>
      <c r="J43" s="81">
        <v>1.3</v>
      </c>
      <c r="K43" s="81">
        <v>0.68</v>
      </c>
      <c r="L43" s="81">
        <v>0.56000000000000005</v>
      </c>
      <c r="M43" s="81">
        <v>1.5</v>
      </c>
      <c r="N43" s="81">
        <v>1.8</v>
      </c>
      <c r="O43" s="81" t="s">
        <v>1518</v>
      </c>
      <c r="P43" s="81" t="s">
        <v>1518</v>
      </c>
      <c r="Q43" s="81" t="s">
        <v>1518</v>
      </c>
      <c r="R43" s="81" t="s">
        <v>1518</v>
      </c>
      <c r="S43" s="81" t="s">
        <v>1518</v>
      </c>
      <c r="T43" s="81" t="s">
        <v>1518</v>
      </c>
    </row>
    <row r="44" spans="1:20" ht="30">
      <c r="A44" s="79" t="s">
        <v>58</v>
      </c>
      <c r="B44" s="80" t="s">
        <v>59</v>
      </c>
      <c r="C44" s="84">
        <v>10</v>
      </c>
      <c r="D44" s="79" t="s">
        <v>1694</v>
      </c>
      <c r="E44" s="79" t="s">
        <v>1691</v>
      </c>
      <c r="F44" s="81">
        <f t="shared" si="3"/>
        <v>6</v>
      </c>
      <c r="G44" s="81">
        <f t="shared" si="4"/>
        <v>3.67</v>
      </c>
      <c r="H44" s="81">
        <v>0.74</v>
      </c>
      <c r="I44" s="81" t="s">
        <v>1518</v>
      </c>
      <c r="J44" s="81">
        <v>0.49</v>
      </c>
      <c r="K44" s="81">
        <v>0.38</v>
      </c>
      <c r="L44" s="81">
        <v>0.2</v>
      </c>
      <c r="M44" s="81">
        <v>0.91</v>
      </c>
      <c r="N44" s="81">
        <v>0.95</v>
      </c>
      <c r="O44" s="81" t="s">
        <v>1518</v>
      </c>
      <c r="P44" s="81" t="s">
        <v>1518</v>
      </c>
      <c r="Q44" s="81" t="s">
        <v>1518</v>
      </c>
      <c r="R44" s="81" t="s">
        <v>1518</v>
      </c>
      <c r="S44" s="81" t="s">
        <v>1518</v>
      </c>
      <c r="T44" s="81" t="s">
        <v>1518</v>
      </c>
    </row>
    <row r="45" spans="1:20" ht="30">
      <c r="A45" s="79" t="s">
        <v>58</v>
      </c>
      <c r="B45" s="80" t="s">
        <v>59</v>
      </c>
      <c r="C45" s="84">
        <v>11</v>
      </c>
      <c r="D45" s="79" t="s">
        <v>1694</v>
      </c>
      <c r="E45" s="79" t="s">
        <v>1691</v>
      </c>
      <c r="F45" s="81">
        <f t="shared" si="3"/>
        <v>6</v>
      </c>
      <c r="G45" s="81">
        <f t="shared" si="4"/>
        <v>3.29</v>
      </c>
      <c r="H45" s="81">
        <v>1.3</v>
      </c>
      <c r="I45" s="81" t="s">
        <v>1518</v>
      </c>
      <c r="J45" s="81">
        <v>0.64</v>
      </c>
      <c r="K45" s="81">
        <v>0.52</v>
      </c>
      <c r="L45" s="81">
        <v>0.27</v>
      </c>
      <c r="M45" s="81">
        <v>0.22</v>
      </c>
      <c r="N45" s="81" t="s">
        <v>1518</v>
      </c>
      <c r="O45" s="81" t="s">
        <v>1518</v>
      </c>
      <c r="P45" s="81">
        <v>0.34</v>
      </c>
      <c r="Q45" s="81" t="s">
        <v>1518</v>
      </c>
      <c r="R45" s="81" t="s">
        <v>1518</v>
      </c>
      <c r="S45" s="81" t="s">
        <v>1518</v>
      </c>
      <c r="T45" s="81" t="s">
        <v>1518</v>
      </c>
    </row>
    <row r="46" spans="1:20" ht="30">
      <c r="A46" s="79" t="s">
        <v>58</v>
      </c>
      <c r="B46" s="80" t="s">
        <v>59</v>
      </c>
      <c r="C46" s="84">
        <v>12</v>
      </c>
      <c r="D46" s="79" t="s">
        <v>1694</v>
      </c>
      <c r="E46" s="79" t="s">
        <v>1691</v>
      </c>
      <c r="F46" s="81">
        <f t="shared" si="3"/>
        <v>6</v>
      </c>
      <c r="G46" s="81">
        <f t="shared" si="4"/>
        <v>4.37</v>
      </c>
      <c r="H46" s="81">
        <v>1.2</v>
      </c>
      <c r="I46" s="81" t="s">
        <v>1518</v>
      </c>
      <c r="J46" s="81">
        <v>0.79</v>
      </c>
      <c r="K46" s="81">
        <v>0.54</v>
      </c>
      <c r="L46" s="81">
        <v>0.3</v>
      </c>
      <c r="M46" s="81">
        <v>0.79</v>
      </c>
      <c r="N46" s="81">
        <v>0.75</v>
      </c>
      <c r="O46" s="81" t="s">
        <v>1518</v>
      </c>
      <c r="P46" s="81" t="s">
        <v>1518</v>
      </c>
      <c r="Q46" s="81" t="s">
        <v>1518</v>
      </c>
      <c r="R46" s="81" t="s">
        <v>1518</v>
      </c>
      <c r="S46" s="81" t="s">
        <v>1518</v>
      </c>
      <c r="T46" s="81" t="s">
        <v>1518</v>
      </c>
    </row>
    <row r="47" spans="1:20" ht="30">
      <c r="A47" s="79" t="s">
        <v>58</v>
      </c>
      <c r="B47" s="80" t="s">
        <v>59</v>
      </c>
      <c r="C47" s="84">
        <v>13</v>
      </c>
      <c r="D47" s="79" t="s">
        <v>1694</v>
      </c>
      <c r="E47" s="79" t="s">
        <v>1691</v>
      </c>
      <c r="F47" s="81">
        <f t="shared" si="3"/>
        <v>5</v>
      </c>
      <c r="G47" s="81">
        <f t="shared" si="4"/>
        <v>3.69</v>
      </c>
      <c r="H47" s="81">
        <v>1.5</v>
      </c>
      <c r="I47" s="81" t="s">
        <v>1518</v>
      </c>
      <c r="J47" s="81">
        <v>0.71</v>
      </c>
      <c r="K47" s="81">
        <v>0.5</v>
      </c>
      <c r="L47" s="81">
        <v>0.21</v>
      </c>
      <c r="M47" s="81" t="s">
        <v>1518</v>
      </c>
      <c r="N47" s="81">
        <v>0.77</v>
      </c>
      <c r="O47" s="81" t="s">
        <v>1518</v>
      </c>
      <c r="P47" s="81" t="s">
        <v>1518</v>
      </c>
      <c r="Q47" s="81" t="s">
        <v>1518</v>
      </c>
      <c r="R47" s="81" t="s">
        <v>1518</v>
      </c>
      <c r="S47" s="81" t="s">
        <v>1518</v>
      </c>
      <c r="T47" s="81" t="s">
        <v>1518</v>
      </c>
    </row>
    <row r="48" spans="1:20" ht="30">
      <c r="A48" s="79" t="s">
        <v>58</v>
      </c>
      <c r="B48" s="80" t="s">
        <v>59</v>
      </c>
      <c r="C48" s="84">
        <v>15</v>
      </c>
      <c r="D48" s="79" t="s">
        <v>1694</v>
      </c>
      <c r="E48" s="79" t="s">
        <v>1691</v>
      </c>
      <c r="F48" s="81">
        <f t="shared" si="3"/>
        <v>6</v>
      </c>
      <c r="G48" s="81">
        <f t="shared" si="4"/>
        <v>5.35</v>
      </c>
      <c r="H48" s="81">
        <v>2.1</v>
      </c>
      <c r="I48" s="81" t="s">
        <v>1518</v>
      </c>
      <c r="J48" s="81">
        <v>0.82</v>
      </c>
      <c r="K48" s="81">
        <v>0.63</v>
      </c>
      <c r="L48" s="81">
        <v>0.39</v>
      </c>
      <c r="M48" s="81">
        <v>0.31</v>
      </c>
      <c r="N48" s="81">
        <v>1.1000000000000001</v>
      </c>
      <c r="O48" s="81" t="s">
        <v>1518</v>
      </c>
      <c r="P48" s="81" t="s">
        <v>1518</v>
      </c>
      <c r="Q48" s="81" t="s">
        <v>1518</v>
      </c>
      <c r="R48" s="81" t="s">
        <v>1518</v>
      </c>
      <c r="S48" s="81" t="s">
        <v>1518</v>
      </c>
      <c r="T48" s="81" t="s">
        <v>1518</v>
      </c>
    </row>
    <row r="49" spans="1:20" ht="30">
      <c r="A49" s="79" t="s">
        <v>58</v>
      </c>
      <c r="B49" s="80" t="s">
        <v>59</v>
      </c>
      <c r="C49" s="83" t="s">
        <v>1684</v>
      </c>
      <c r="D49" s="79" t="s">
        <v>1694</v>
      </c>
      <c r="E49" s="79" t="s">
        <v>1692</v>
      </c>
      <c r="F49" s="81">
        <f t="shared" si="3"/>
        <v>1</v>
      </c>
      <c r="G49" s="81">
        <f t="shared" si="4"/>
        <v>6.7</v>
      </c>
      <c r="H49" s="81">
        <v>6.7</v>
      </c>
      <c r="I49" s="81" t="s">
        <v>1518</v>
      </c>
      <c r="J49" s="81" t="s">
        <v>1518</v>
      </c>
      <c r="K49" s="81" t="s">
        <v>1518</v>
      </c>
      <c r="L49" s="81" t="s">
        <v>1518</v>
      </c>
      <c r="M49" s="81" t="s">
        <v>1518</v>
      </c>
      <c r="N49" s="81" t="s">
        <v>1518</v>
      </c>
      <c r="O49" s="81" t="s">
        <v>1518</v>
      </c>
      <c r="P49" s="81" t="s">
        <v>1518</v>
      </c>
      <c r="Q49" s="81" t="s">
        <v>1518</v>
      </c>
      <c r="R49" s="81" t="s">
        <v>1518</v>
      </c>
      <c r="S49" s="81" t="s">
        <v>1518</v>
      </c>
      <c r="T49" s="81" t="s">
        <v>1518</v>
      </c>
    </row>
    <row r="50" spans="1:20" ht="30">
      <c r="A50" s="79" t="s">
        <v>58</v>
      </c>
      <c r="B50" s="80" t="s">
        <v>59</v>
      </c>
      <c r="C50" s="83" t="s">
        <v>1685</v>
      </c>
      <c r="D50" s="79" t="s">
        <v>1694</v>
      </c>
      <c r="E50" s="79" t="s">
        <v>1692</v>
      </c>
      <c r="F50" s="81">
        <f t="shared" si="3"/>
        <v>2</v>
      </c>
      <c r="G50" s="81">
        <f t="shared" si="4"/>
        <v>6.88</v>
      </c>
      <c r="H50" s="81">
        <v>6</v>
      </c>
      <c r="I50" s="81" t="s">
        <v>1518</v>
      </c>
      <c r="J50" s="81">
        <v>0.88</v>
      </c>
      <c r="K50" s="81" t="s">
        <v>1518</v>
      </c>
      <c r="L50" s="81" t="s">
        <v>1518</v>
      </c>
      <c r="M50" s="81" t="s">
        <v>1518</v>
      </c>
      <c r="N50" s="81" t="s">
        <v>1518</v>
      </c>
      <c r="O50" s="81" t="s">
        <v>1518</v>
      </c>
      <c r="P50" s="81" t="s">
        <v>1518</v>
      </c>
      <c r="Q50" s="81" t="s">
        <v>1518</v>
      </c>
      <c r="R50" s="81" t="s">
        <v>1518</v>
      </c>
      <c r="S50" s="81" t="s">
        <v>1518</v>
      </c>
      <c r="T50" s="81" t="s">
        <v>1518</v>
      </c>
    </row>
    <row r="51" spans="1:20" ht="30">
      <c r="A51" s="79" t="s">
        <v>58</v>
      </c>
      <c r="B51" s="80" t="s">
        <v>59</v>
      </c>
      <c r="C51" s="83" t="s">
        <v>1686</v>
      </c>
      <c r="D51" s="79" t="s">
        <v>1694</v>
      </c>
      <c r="E51" s="79" t="s">
        <v>1692</v>
      </c>
      <c r="F51" s="81">
        <f t="shared" si="3"/>
        <v>1</v>
      </c>
      <c r="G51" s="81">
        <f t="shared" si="4"/>
        <v>5</v>
      </c>
      <c r="H51" s="81">
        <v>5</v>
      </c>
      <c r="I51" s="81" t="s">
        <v>1518</v>
      </c>
      <c r="J51" s="81" t="s">
        <v>1518</v>
      </c>
      <c r="K51" s="81" t="s">
        <v>1518</v>
      </c>
      <c r="L51" s="81" t="s">
        <v>1518</v>
      </c>
      <c r="M51" s="81" t="s">
        <v>1518</v>
      </c>
      <c r="N51" s="81" t="s">
        <v>1518</v>
      </c>
      <c r="O51" s="81" t="s">
        <v>1518</v>
      </c>
      <c r="P51" s="81" t="s">
        <v>1518</v>
      </c>
      <c r="Q51" s="81" t="s">
        <v>1518</v>
      </c>
      <c r="R51" s="81" t="s">
        <v>1518</v>
      </c>
      <c r="S51" s="81" t="s">
        <v>1518</v>
      </c>
      <c r="T51" s="81" t="s">
        <v>1518</v>
      </c>
    </row>
    <row r="52" spans="1:20" ht="30">
      <c r="A52" s="79" t="s">
        <v>58</v>
      </c>
      <c r="B52" s="80" t="s">
        <v>59</v>
      </c>
      <c r="C52" s="84">
        <v>14</v>
      </c>
      <c r="D52" s="79" t="s">
        <v>1694</v>
      </c>
      <c r="E52" s="79" t="s">
        <v>1692</v>
      </c>
      <c r="F52" s="81">
        <f t="shared" si="3"/>
        <v>7</v>
      </c>
      <c r="G52" s="81">
        <f t="shared" si="4"/>
        <v>34.910000000000004</v>
      </c>
      <c r="H52" s="81">
        <v>23</v>
      </c>
      <c r="I52" s="81" t="s">
        <v>1518</v>
      </c>
      <c r="J52" s="81">
        <v>2.7</v>
      </c>
      <c r="K52" s="81">
        <v>3.1</v>
      </c>
      <c r="L52" s="81">
        <v>0.43</v>
      </c>
      <c r="M52" s="81">
        <v>1.5</v>
      </c>
      <c r="N52" s="81">
        <v>3.9</v>
      </c>
      <c r="O52" s="81">
        <v>0.28000000000000003</v>
      </c>
      <c r="P52" s="81" t="s">
        <v>1518</v>
      </c>
      <c r="Q52" s="81" t="s">
        <v>1518</v>
      </c>
      <c r="R52" s="81" t="s">
        <v>1518</v>
      </c>
      <c r="S52" s="81" t="s">
        <v>1518</v>
      </c>
      <c r="T52" s="81" t="s">
        <v>1518</v>
      </c>
    </row>
    <row r="53" spans="1:20" ht="30">
      <c r="A53" s="79" t="s">
        <v>58</v>
      </c>
      <c r="B53" s="80" t="s">
        <v>59</v>
      </c>
      <c r="C53" s="84">
        <v>17</v>
      </c>
      <c r="D53" s="79" t="s">
        <v>1694</v>
      </c>
      <c r="E53" s="79" t="s">
        <v>1692</v>
      </c>
      <c r="F53" s="81">
        <f t="shared" si="3"/>
        <v>8</v>
      </c>
      <c r="G53" s="81">
        <f t="shared" si="4"/>
        <v>23.790000000000003</v>
      </c>
      <c r="H53" s="81">
        <v>15</v>
      </c>
      <c r="I53" s="81">
        <v>1.3</v>
      </c>
      <c r="J53" s="81">
        <v>2</v>
      </c>
      <c r="K53" s="81">
        <v>2.5</v>
      </c>
      <c r="L53" s="81">
        <v>0.41</v>
      </c>
      <c r="M53" s="81">
        <v>0.71</v>
      </c>
      <c r="N53" s="81">
        <v>1.7</v>
      </c>
      <c r="O53" s="81">
        <v>0.17</v>
      </c>
      <c r="P53" s="81" t="s">
        <v>1518</v>
      </c>
      <c r="Q53" s="81" t="s">
        <v>1518</v>
      </c>
      <c r="R53" s="81" t="s">
        <v>1518</v>
      </c>
      <c r="S53" s="81" t="s">
        <v>1518</v>
      </c>
      <c r="T53" s="81" t="s">
        <v>1518</v>
      </c>
    </row>
    <row r="54" spans="1:20" ht="30">
      <c r="A54" s="79" t="s">
        <v>58</v>
      </c>
      <c r="B54" s="80" t="s">
        <v>59</v>
      </c>
      <c r="C54" s="84">
        <v>18</v>
      </c>
      <c r="D54" s="79" t="s">
        <v>1694</v>
      </c>
      <c r="E54" s="79" t="s">
        <v>1692</v>
      </c>
      <c r="F54" s="81">
        <f t="shared" si="3"/>
        <v>3</v>
      </c>
      <c r="G54" s="81">
        <f t="shared" si="4"/>
        <v>9.7000000000000011</v>
      </c>
      <c r="H54" s="81">
        <v>6.7</v>
      </c>
      <c r="I54" s="81" t="s">
        <v>1518</v>
      </c>
      <c r="J54" s="81">
        <v>1.1000000000000001</v>
      </c>
      <c r="K54" s="81">
        <v>1.9</v>
      </c>
      <c r="L54" s="81" t="s">
        <v>1518</v>
      </c>
      <c r="M54" s="81" t="s">
        <v>1518</v>
      </c>
      <c r="N54" s="81" t="s">
        <v>1518</v>
      </c>
      <c r="O54" s="81" t="s">
        <v>1518</v>
      </c>
      <c r="P54" s="81" t="s">
        <v>1518</v>
      </c>
      <c r="Q54" s="81" t="s">
        <v>1518</v>
      </c>
      <c r="R54" s="81" t="s">
        <v>1518</v>
      </c>
      <c r="S54" s="81" t="s">
        <v>1518</v>
      </c>
      <c r="T54" s="81" t="s">
        <v>1518</v>
      </c>
    </row>
    <row r="55" spans="1:20" ht="30">
      <c r="A55" s="79" t="s">
        <v>58</v>
      </c>
      <c r="B55" s="80" t="s">
        <v>59</v>
      </c>
      <c r="C55" s="83" t="s">
        <v>1683</v>
      </c>
      <c r="D55" s="79" t="s">
        <v>1694</v>
      </c>
      <c r="E55" s="79" t="s">
        <v>1693</v>
      </c>
      <c r="F55" s="81">
        <f t="shared" si="3"/>
        <v>4</v>
      </c>
      <c r="G55" s="81">
        <f t="shared" si="4"/>
        <v>3.38</v>
      </c>
      <c r="H55" s="81">
        <v>1.4</v>
      </c>
      <c r="I55" s="81" t="s">
        <v>1518</v>
      </c>
      <c r="J55" s="81">
        <v>0.57999999999999996</v>
      </c>
      <c r="K55" s="81">
        <v>0.63</v>
      </c>
      <c r="L55" s="81">
        <v>0.77</v>
      </c>
      <c r="M55" s="81" t="s">
        <v>1518</v>
      </c>
      <c r="N55" s="81" t="s">
        <v>1518</v>
      </c>
      <c r="O55" s="81" t="s">
        <v>1518</v>
      </c>
      <c r="P55" s="81" t="s">
        <v>1518</v>
      </c>
      <c r="Q55" s="81" t="s">
        <v>1518</v>
      </c>
      <c r="R55" s="81" t="s">
        <v>1518</v>
      </c>
      <c r="S55" s="81" t="s">
        <v>1518</v>
      </c>
      <c r="T55" s="81" t="s">
        <v>1518</v>
      </c>
    </row>
    <row r="56" spans="1:20" ht="30">
      <c r="A56" s="79" t="s">
        <v>58</v>
      </c>
      <c r="B56" s="80" t="s">
        <v>59</v>
      </c>
      <c r="C56" s="84">
        <v>16</v>
      </c>
      <c r="D56" s="79" t="s">
        <v>1694</v>
      </c>
      <c r="E56" s="79" t="s">
        <v>1693</v>
      </c>
      <c r="F56" s="81">
        <f t="shared" si="3"/>
        <v>6</v>
      </c>
      <c r="G56" s="81">
        <f t="shared" si="4"/>
        <v>23.98</v>
      </c>
      <c r="H56" s="81">
        <v>13</v>
      </c>
      <c r="I56" s="81" t="s">
        <v>1518</v>
      </c>
      <c r="J56" s="81">
        <v>2.2999999999999998</v>
      </c>
      <c r="K56" s="81">
        <v>3.6</v>
      </c>
      <c r="L56" s="81">
        <v>4.7</v>
      </c>
      <c r="M56" s="81">
        <v>0.16</v>
      </c>
      <c r="N56" s="81" t="s">
        <v>1518</v>
      </c>
      <c r="O56" s="81">
        <v>0.22</v>
      </c>
      <c r="P56" s="81" t="s">
        <v>1518</v>
      </c>
      <c r="Q56" s="81" t="s">
        <v>1518</v>
      </c>
      <c r="R56" s="81" t="s">
        <v>1518</v>
      </c>
      <c r="S56" s="81" t="s">
        <v>1518</v>
      </c>
      <c r="T56" s="81" t="s">
        <v>1518</v>
      </c>
    </row>
    <row r="57" spans="1:20" ht="30">
      <c r="A57" s="79" t="s">
        <v>58</v>
      </c>
      <c r="B57" s="80" t="s">
        <v>59</v>
      </c>
      <c r="C57" s="84">
        <v>19</v>
      </c>
      <c r="D57" s="79" t="s">
        <v>1694</v>
      </c>
      <c r="E57" s="79" t="s">
        <v>1693</v>
      </c>
      <c r="F57" s="81">
        <f t="shared" si="3"/>
        <v>8</v>
      </c>
      <c r="G57" s="81">
        <f t="shared" si="4"/>
        <v>29.559999999999995</v>
      </c>
      <c r="H57" s="81">
        <v>14</v>
      </c>
      <c r="I57" s="81" t="s">
        <v>1518</v>
      </c>
      <c r="J57" s="81">
        <v>2.9</v>
      </c>
      <c r="K57" s="81">
        <v>3.7</v>
      </c>
      <c r="L57" s="81">
        <v>5.6</v>
      </c>
      <c r="M57" s="81">
        <v>1.1000000000000001</v>
      </c>
      <c r="N57" s="81">
        <v>1.7</v>
      </c>
      <c r="O57" s="81" t="s">
        <v>1695</v>
      </c>
      <c r="P57" s="81">
        <v>0.38</v>
      </c>
      <c r="Q57" s="81">
        <v>0.18</v>
      </c>
      <c r="R57" s="81" t="s">
        <v>1518</v>
      </c>
      <c r="S57" s="81" t="s">
        <v>1518</v>
      </c>
      <c r="T57" s="81" t="s">
        <v>1518</v>
      </c>
    </row>
    <row r="59" spans="1:20">
      <c r="A59" s="179" t="s">
        <v>1696</v>
      </c>
      <c r="B59" s="169"/>
      <c r="C59" s="169"/>
      <c r="D59" s="169"/>
      <c r="E59" s="169"/>
      <c r="F59" s="169"/>
      <c r="G59" s="169"/>
      <c r="H59" s="169"/>
      <c r="I59" s="169"/>
      <c r="J59" s="169"/>
      <c r="K59" s="169"/>
      <c r="L59" s="169"/>
      <c r="M59" s="169"/>
      <c r="N59" s="169"/>
      <c r="O59" s="169"/>
      <c r="P59" s="169"/>
      <c r="Q59" s="169"/>
      <c r="R59" s="169"/>
      <c r="S59" s="169"/>
      <c r="T59" s="169"/>
    </row>
    <row r="60" spans="1:20">
      <c r="A60" s="18" t="s">
        <v>1697</v>
      </c>
      <c r="B60" s="18"/>
    </row>
    <row r="61" spans="1:20">
      <c r="A61" s="18" t="s">
        <v>1698</v>
      </c>
      <c r="B61" s="18"/>
    </row>
    <row r="62" spans="1:20">
      <c r="A62" s="18" t="s">
        <v>1699</v>
      </c>
      <c r="B62" s="18"/>
      <c r="P62" s="71"/>
    </row>
    <row r="63" spans="1:20">
      <c r="A63" s="18" t="s">
        <v>1700</v>
      </c>
      <c r="B63" s="18"/>
    </row>
    <row r="65" spans="1:1">
      <c r="A65" s="15" t="s">
        <v>1822</v>
      </c>
    </row>
  </sheetData>
  <sortState xmlns:xlrd2="http://schemas.microsoft.com/office/spreadsheetml/2017/richdata2" ref="A2:T57">
    <sortCondition ref="D2:D57"/>
    <sortCondition ref="B2:B57"/>
    <sortCondition ref="E2:E57"/>
  </sortState>
  <mergeCells count="1">
    <mergeCell ref="A59:T59"/>
  </mergeCells>
  <phoneticPr fontId="14" type="noConversion"/>
  <hyperlinks>
    <hyperlink ref="A65" r:id="rId1" display="https://doi.org/10.5066/P1DAMSMX" xr:uid="{EC720949-6493-45E1-B865-5258A85344F3}"/>
  </hyperlinks>
  <pageMargins left="0.7" right="0.7" top="0.75" bottom="0.75" header="0.3" footer="0.3"/>
  <pageSetup scale="38"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293A-F099-406B-90FF-6F5F80ED919F}">
  <sheetPr>
    <pageSetUpPr fitToPage="1"/>
  </sheetPr>
  <dimension ref="A1:I81"/>
  <sheetViews>
    <sheetView topLeftCell="A61" workbookViewId="0">
      <selection activeCell="A81" sqref="A81"/>
    </sheetView>
  </sheetViews>
  <sheetFormatPr defaultColWidth="11.5703125" defaultRowHeight="15"/>
  <cols>
    <col min="1" max="1" width="11.42578125" style="11" bestFit="1" customWidth="1"/>
    <col min="2" max="2" width="15.7109375" style="11" bestFit="1" customWidth="1"/>
    <col min="3" max="3" width="15.5703125" style="3" customWidth="1"/>
    <col min="4" max="4" width="16.5703125" style="3" bestFit="1" customWidth="1"/>
    <col min="5" max="5" width="33.140625" style="3" customWidth="1"/>
    <col min="6" max="16384" width="11.5703125" style="2"/>
  </cols>
  <sheetData>
    <row r="1" spans="1:6">
      <c r="A1" s="85" t="s">
        <v>1701</v>
      </c>
      <c r="B1" s="85" t="s">
        <v>1702</v>
      </c>
      <c r="C1" s="86" t="s">
        <v>1703</v>
      </c>
      <c r="D1" s="86" t="s">
        <v>1704</v>
      </c>
      <c r="E1" s="86" t="s">
        <v>1705</v>
      </c>
    </row>
    <row r="2" spans="1:6">
      <c r="A2" s="84" t="s">
        <v>472</v>
      </c>
      <c r="B2" s="84" t="s">
        <v>471</v>
      </c>
      <c r="C2" s="81" t="s">
        <v>1706</v>
      </c>
      <c r="D2" s="81">
        <v>235</v>
      </c>
      <c r="E2" s="87" t="s">
        <v>20</v>
      </c>
      <c r="F2" s="12"/>
    </row>
    <row r="3" spans="1:6">
      <c r="A3" s="84" t="s">
        <v>476</v>
      </c>
      <c r="B3" s="84" t="s">
        <v>475</v>
      </c>
      <c r="C3" s="81" t="s">
        <v>1706</v>
      </c>
      <c r="D3" s="81">
        <v>95000</v>
      </c>
      <c r="E3" s="87" t="s">
        <v>20</v>
      </c>
    </row>
    <row r="4" spans="1:6">
      <c r="A4" s="84" t="s">
        <v>183</v>
      </c>
      <c r="B4" s="84" t="s">
        <v>182</v>
      </c>
      <c r="C4" s="81" t="s">
        <v>1706</v>
      </c>
      <c r="D4" s="81">
        <v>15.7</v>
      </c>
      <c r="E4" s="87" t="s">
        <v>20</v>
      </c>
    </row>
    <row r="5" spans="1:6">
      <c r="A5" s="84" t="s">
        <v>564</v>
      </c>
      <c r="B5" s="84" t="s">
        <v>563</v>
      </c>
      <c r="C5" s="81" t="s">
        <v>1706</v>
      </c>
      <c r="D5" s="81">
        <v>660</v>
      </c>
      <c r="E5" s="87" t="s">
        <v>20</v>
      </c>
    </row>
    <row r="6" spans="1:6">
      <c r="A6" s="84" t="s">
        <v>629</v>
      </c>
      <c r="B6" s="84" t="s">
        <v>1507</v>
      </c>
      <c r="C6" s="81" t="s">
        <v>1706</v>
      </c>
      <c r="D6" s="81">
        <v>21500</v>
      </c>
      <c r="E6" s="87" t="s">
        <v>20</v>
      </c>
    </row>
    <row r="7" spans="1:6">
      <c r="A7" s="84" t="s">
        <v>739</v>
      </c>
      <c r="B7" s="84" t="s">
        <v>738</v>
      </c>
      <c r="C7" s="81" t="s">
        <v>1706</v>
      </c>
      <c r="D7" s="81">
        <v>425</v>
      </c>
      <c r="E7" s="87" t="s">
        <v>20</v>
      </c>
    </row>
    <row r="8" spans="1:6">
      <c r="A8" s="84" t="s">
        <v>731</v>
      </c>
      <c r="B8" s="84" t="s">
        <v>730</v>
      </c>
      <c r="C8" s="81" t="s">
        <v>1706</v>
      </c>
      <c r="D8" s="81">
        <v>9800</v>
      </c>
      <c r="E8" s="87" t="s">
        <v>20</v>
      </c>
    </row>
    <row r="9" spans="1:6">
      <c r="A9" s="84" t="s">
        <v>767</v>
      </c>
      <c r="B9" s="84" t="s">
        <v>766</v>
      </c>
      <c r="C9" s="81" t="s">
        <v>1706</v>
      </c>
      <c r="D9" s="81">
        <v>1135</v>
      </c>
      <c r="E9" s="87" t="s">
        <v>20</v>
      </c>
    </row>
    <row r="10" spans="1:6">
      <c r="A10" s="84" t="s">
        <v>1252</v>
      </c>
      <c r="B10" s="84" t="s">
        <v>1251</v>
      </c>
      <c r="C10" s="81" t="s">
        <v>1706</v>
      </c>
      <c r="D10" s="81">
        <v>435</v>
      </c>
      <c r="E10" s="87" t="s">
        <v>20</v>
      </c>
    </row>
    <row r="11" spans="1:6">
      <c r="A11" s="84" t="s">
        <v>472</v>
      </c>
      <c r="B11" s="84" t="s">
        <v>471</v>
      </c>
      <c r="C11" s="81" t="s">
        <v>1707</v>
      </c>
      <c r="D11" s="81">
        <v>147</v>
      </c>
      <c r="E11" s="87" t="s">
        <v>20</v>
      </c>
    </row>
    <row r="12" spans="1:6">
      <c r="A12" s="84" t="s">
        <v>476</v>
      </c>
      <c r="B12" s="84" t="s">
        <v>475</v>
      </c>
      <c r="C12" s="81" t="s">
        <v>1707</v>
      </c>
      <c r="D12" s="81">
        <v>9830</v>
      </c>
      <c r="E12" s="87" t="s">
        <v>20</v>
      </c>
    </row>
    <row r="13" spans="1:6">
      <c r="A13" s="84" t="s">
        <v>183</v>
      </c>
      <c r="B13" s="84" t="s">
        <v>182</v>
      </c>
      <c r="C13" s="81" t="s">
        <v>1707</v>
      </c>
      <c r="D13" s="81">
        <v>9.01</v>
      </c>
      <c r="E13" s="87" t="s">
        <v>20</v>
      </c>
    </row>
    <row r="14" spans="1:6">
      <c r="A14" s="84" t="s">
        <v>564</v>
      </c>
      <c r="B14" s="84" t="s">
        <v>563</v>
      </c>
      <c r="C14" s="81" t="s">
        <v>1707</v>
      </c>
      <c r="D14" s="81">
        <v>26.4</v>
      </c>
      <c r="E14" s="87" t="s">
        <v>20</v>
      </c>
    </row>
    <row r="15" spans="1:6">
      <c r="A15" s="84" t="s">
        <v>629</v>
      </c>
      <c r="B15" s="84" t="s">
        <v>1507</v>
      </c>
      <c r="C15" s="81" t="s">
        <v>1707</v>
      </c>
      <c r="D15" s="81">
        <v>25700</v>
      </c>
      <c r="E15" s="87" t="s">
        <v>20</v>
      </c>
    </row>
    <row r="16" spans="1:6">
      <c r="A16" s="84" t="s">
        <v>739</v>
      </c>
      <c r="B16" s="84" t="s">
        <v>738</v>
      </c>
      <c r="C16" s="81" t="s">
        <v>1707</v>
      </c>
      <c r="D16" s="81">
        <v>15</v>
      </c>
      <c r="E16" s="87" t="s">
        <v>20</v>
      </c>
    </row>
    <row r="17" spans="1:6">
      <c r="A17" s="84" t="s">
        <v>731</v>
      </c>
      <c r="B17" s="84" t="s">
        <v>730</v>
      </c>
      <c r="C17" s="81" t="s">
        <v>1707</v>
      </c>
      <c r="D17" s="81">
        <v>6530</v>
      </c>
      <c r="E17" s="87" t="s">
        <v>20</v>
      </c>
    </row>
    <row r="18" spans="1:6">
      <c r="A18" s="84" t="s">
        <v>767</v>
      </c>
      <c r="B18" s="84" t="s">
        <v>766</v>
      </c>
      <c r="C18" s="81" t="s">
        <v>1707</v>
      </c>
      <c r="D18" s="81">
        <v>11</v>
      </c>
      <c r="E18" s="87" t="s">
        <v>20</v>
      </c>
    </row>
    <row r="19" spans="1:6">
      <c r="A19" s="84" t="s">
        <v>472</v>
      </c>
      <c r="B19" s="84" t="s">
        <v>471</v>
      </c>
      <c r="C19" s="81" t="s">
        <v>1706</v>
      </c>
      <c r="D19" s="81">
        <v>130</v>
      </c>
      <c r="E19" s="87" t="s">
        <v>1708</v>
      </c>
      <c r="F19" s="12"/>
    </row>
    <row r="20" spans="1:6">
      <c r="A20" s="84" t="s">
        <v>833</v>
      </c>
      <c r="B20" s="84" t="s">
        <v>832</v>
      </c>
      <c r="C20" s="81" t="s">
        <v>1706</v>
      </c>
      <c r="D20" s="81">
        <v>14750</v>
      </c>
      <c r="E20" s="87" t="s">
        <v>1708</v>
      </c>
    </row>
    <row r="21" spans="1:6">
      <c r="A21" s="84" t="s">
        <v>476</v>
      </c>
      <c r="B21" s="84" t="s">
        <v>475</v>
      </c>
      <c r="C21" s="81" t="s">
        <v>1706</v>
      </c>
      <c r="D21" s="81">
        <v>31150</v>
      </c>
      <c r="E21" s="87" t="s">
        <v>1708</v>
      </c>
    </row>
    <row r="22" spans="1:6">
      <c r="A22" s="84" t="s">
        <v>183</v>
      </c>
      <c r="B22" s="84" t="s">
        <v>182</v>
      </c>
      <c r="C22" s="81" t="s">
        <v>1706</v>
      </c>
      <c r="D22" s="81">
        <v>2.0499999999999998</v>
      </c>
      <c r="E22" s="87" t="s">
        <v>1708</v>
      </c>
    </row>
    <row r="23" spans="1:6">
      <c r="A23" s="84" t="s">
        <v>564</v>
      </c>
      <c r="B23" s="84" t="s">
        <v>563</v>
      </c>
      <c r="C23" s="81" t="s">
        <v>1706</v>
      </c>
      <c r="D23" s="81">
        <v>87.5</v>
      </c>
      <c r="E23" s="87" t="s">
        <v>1708</v>
      </c>
    </row>
    <row r="24" spans="1:6">
      <c r="A24" s="84" t="s">
        <v>629</v>
      </c>
      <c r="B24" s="84" t="s">
        <v>1507</v>
      </c>
      <c r="C24" s="81" t="s">
        <v>1706</v>
      </c>
      <c r="D24" s="81">
        <v>25500</v>
      </c>
      <c r="E24" s="87" t="s">
        <v>1708</v>
      </c>
    </row>
    <row r="25" spans="1:6">
      <c r="A25" s="84" t="s">
        <v>739</v>
      </c>
      <c r="B25" s="84" t="s">
        <v>738</v>
      </c>
      <c r="C25" s="81" t="s">
        <v>1706</v>
      </c>
      <c r="D25" s="81">
        <v>2400</v>
      </c>
      <c r="E25" s="87" t="s">
        <v>1708</v>
      </c>
    </row>
    <row r="26" spans="1:6">
      <c r="A26" s="84" t="s">
        <v>731</v>
      </c>
      <c r="B26" s="84" t="s">
        <v>730</v>
      </c>
      <c r="C26" s="81" t="s">
        <v>1706</v>
      </c>
      <c r="D26" s="81">
        <v>12850</v>
      </c>
      <c r="E26" s="87" t="s">
        <v>1708</v>
      </c>
    </row>
    <row r="27" spans="1:6">
      <c r="A27" s="84" t="s">
        <v>767</v>
      </c>
      <c r="B27" s="84" t="s">
        <v>766</v>
      </c>
      <c r="C27" s="81" t="s">
        <v>1706</v>
      </c>
      <c r="D27" s="81">
        <v>1440</v>
      </c>
      <c r="E27" s="87" t="s">
        <v>1708</v>
      </c>
    </row>
    <row r="28" spans="1:6">
      <c r="A28" s="84" t="s">
        <v>1252</v>
      </c>
      <c r="B28" s="84" t="s">
        <v>1251</v>
      </c>
      <c r="C28" s="81" t="s">
        <v>1706</v>
      </c>
      <c r="D28" s="81">
        <v>430</v>
      </c>
      <c r="E28" s="87" t="s">
        <v>1708</v>
      </c>
    </row>
    <row r="29" spans="1:6">
      <c r="A29" s="84" t="s">
        <v>472</v>
      </c>
      <c r="B29" s="84" t="s">
        <v>471</v>
      </c>
      <c r="C29" s="81" t="s">
        <v>1707</v>
      </c>
      <c r="D29" s="81">
        <v>44</v>
      </c>
      <c r="E29" s="87" t="s">
        <v>1708</v>
      </c>
    </row>
    <row r="30" spans="1:6">
      <c r="A30" s="84" t="s">
        <v>476</v>
      </c>
      <c r="B30" s="84" t="s">
        <v>475</v>
      </c>
      <c r="C30" s="81" t="s">
        <v>1707</v>
      </c>
      <c r="D30" s="81">
        <v>101200</v>
      </c>
      <c r="E30" s="87" t="s">
        <v>1708</v>
      </c>
    </row>
    <row r="31" spans="1:6">
      <c r="A31" s="84" t="s">
        <v>183</v>
      </c>
      <c r="B31" s="84" t="s">
        <v>182</v>
      </c>
      <c r="C31" s="81" t="s">
        <v>1707</v>
      </c>
      <c r="D31" s="81">
        <v>1.1100000000000001</v>
      </c>
      <c r="E31" s="87" t="s">
        <v>1708</v>
      </c>
    </row>
    <row r="32" spans="1:6">
      <c r="A32" s="84" t="s">
        <v>564</v>
      </c>
      <c r="B32" s="84" t="s">
        <v>563</v>
      </c>
      <c r="C32" s="81" t="s">
        <v>1707</v>
      </c>
      <c r="D32" s="81">
        <v>0.83</v>
      </c>
      <c r="E32" s="87" t="s">
        <v>1708</v>
      </c>
    </row>
    <row r="33" spans="1:5">
      <c r="A33" s="84" t="s">
        <v>629</v>
      </c>
      <c r="B33" s="84" t="s">
        <v>1507</v>
      </c>
      <c r="C33" s="81" t="s">
        <v>1707</v>
      </c>
      <c r="D33" s="81">
        <v>49900</v>
      </c>
      <c r="E33" s="87" t="s">
        <v>1708</v>
      </c>
    </row>
    <row r="34" spans="1:5">
      <c r="A34" s="84" t="s">
        <v>739</v>
      </c>
      <c r="B34" s="84" t="s">
        <v>738</v>
      </c>
      <c r="C34" s="81" t="s">
        <v>1707</v>
      </c>
      <c r="D34" s="81">
        <v>180</v>
      </c>
      <c r="E34" s="87" t="s">
        <v>1708</v>
      </c>
    </row>
    <row r="35" spans="1:5">
      <c r="A35" s="84" t="s">
        <v>731</v>
      </c>
      <c r="B35" s="84" t="s">
        <v>730</v>
      </c>
      <c r="C35" s="81" t="s">
        <v>1707</v>
      </c>
      <c r="D35" s="81">
        <v>3450</v>
      </c>
      <c r="E35" s="87" t="s">
        <v>1708</v>
      </c>
    </row>
    <row r="36" spans="1:5">
      <c r="A36" s="84" t="s">
        <v>767</v>
      </c>
      <c r="B36" s="84" t="s">
        <v>766</v>
      </c>
      <c r="C36" s="81" t="s">
        <v>1707</v>
      </c>
      <c r="D36" s="81">
        <v>120</v>
      </c>
      <c r="E36" s="87" t="s">
        <v>1708</v>
      </c>
    </row>
    <row r="37" spans="1:5">
      <c r="A37" s="84" t="s">
        <v>472</v>
      </c>
      <c r="B37" s="84" t="s">
        <v>471</v>
      </c>
      <c r="C37" s="81" t="s">
        <v>1706</v>
      </c>
      <c r="D37" s="81">
        <v>49</v>
      </c>
      <c r="E37" s="87" t="s">
        <v>1709</v>
      </c>
    </row>
    <row r="38" spans="1:5">
      <c r="A38" s="84" t="s">
        <v>476</v>
      </c>
      <c r="B38" s="84" t="s">
        <v>475</v>
      </c>
      <c r="C38" s="81" t="s">
        <v>1706</v>
      </c>
      <c r="D38" s="81">
        <v>4500</v>
      </c>
      <c r="E38" s="87" t="s">
        <v>1709</v>
      </c>
    </row>
    <row r="39" spans="1:5">
      <c r="A39" s="84" t="s">
        <v>183</v>
      </c>
      <c r="B39" s="84" t="s">
        <v>182</v>
      </c>
      <c r="C39" s="81" t="s">
        <v>1706</v>
      </c>
      <c r="D39" s="81">
        <v>3.1</v>
      </c>
      <c r="E39" s="87" t="s">
        <v>1709</v>
      </c>
    </row>
    <row r="40" spans="1:5">
      <c r="A40" s="84" t="s">
        <v>564</v>
      </c>
      <c r="B40" s="84" t="s">
        <v>563</v>
      </c>
      <c r="C40" s="81" t="s">
        <v>1706</v>
      </c>
      <c r="D40" s="81">
        <v>3.08</v>
      </c>
      <c r="E40" s="87" t="s">
        <v>1709</v>
      </c>
    </row>
    <row r="41" spans="1:5">
      <c r="A41" s="84" t="s">
        <v>629</v>
      </c>
      <c r="B41" s="84" t="s">
        <v>1507</v>
      </c>
      <c r="C41" s="81" t="s">
        <v>1706</v>
      </c>
      <c r="D41" s="81">
        <v>12100</v>
      </c>
      <c r="E41" s="87" t="s">
        <v>1709</v>
      </c>
    </row>
    <row r="42" spans="1:5">
      <c r="A42" s="84" t="s">
        <v>739</v>
      </c>
      <c r="B42" s="84" t="s">
        <v>738</v>
      </c>
      <c r="C42" s="81" t="s">
        <v>1706</v>
      </c>
      <c r="D42" s="81">
        <v>21</v>
      </c>
      <c r="E42" s="87" t="s">
        <v>1709</v>
      </c>
    </row>
    <row r="43" spans="1:5">
      <c r="A43" s="84" t="s">
        <v>731</v>
      </c>
      <c r="B43" s="84" t="s">
        <v>730</v>
      </c>
      <c r="C43" s="81" t="s">
        <v>1706</v>
      </c>
      <c r="D43" s="81">
        <v>98</v>
      </c>
      <c r="E43" s="87" t="s">
        <v>1709</v>
      </c>
    </row>
    <row r="44" spans="1:5">
      <c r="A44" s="84" t="s">
        <v>767</v>
      </c>
      <c r="B44" s="84" t="s">
        <v>766</v>
      </c>
      <c r="C44" s="81" t="s">
        <v>1706</v>
      </c>
      <c r="D44" s="81">
        <v>170</v>
      </c>
      <c r="E44" s="87" t="s">
        <v>1709</v>
      </c>
    </row>
    <row r="45" spans="1:5">
      <c r="A45" s="84" t="s">
        <v>1252</v>
      </c>
      <c r="B45" s="84" t="s">
        <v>1251</v>
      </c>
      <c r="C45" s="81" t="s">
        <v>1706</v>
      </c>
      <c r="D45" s="81">
        <v>520</v>
      </c>
      <c r="E45" s="87" t="s">
        <v>1709</v>
      </c>
    </row>
    <row r="46" spans="1:5">
      <c r="A46" s="84" t="s">
        <v>472</v>
      </c>
      <c r="B46" s="84" t="s">
        <v>471</v>
      </c>
      <c r="C46" s="81" t="s">
        <v>1706</v>
      </c>
      <c r="D46" s="81">
        <v>3400</v>
      </c>
      <c r="E46" s="87" t="s">
        <v>1710</v>
      </c>
    </row>
    <row r="47" spans="1:5">
      <c r="A47" s="84" t="s">
        <v>476</v>
      </c>
      <c r="B47" s="84" t="s">
        <v>475</v>
      </c>
      <c r="C47" s="81" t="s">
        <v>1706</v>
      </c>
      <c r="D47" s="81">
        <v>5350</v>
      </c>
      <c r="E47" s="87" t="s">
        <v>1710</v>
      </c>
    </row>
    <row r="48" spans="1:5">
      <c r="A48" s="84" t="s">
        <v>183</v>
      </c>
      <c r="B48" s="84" t="s">
        <v>182</v>
      </c>
      <c r="C48" s="81" t="s">
        <v>1706</v>
      </c>
      <c r="D48" s="81">
        <v>2300</v>
      </c>
      <c r="E48" s="87" t="s">
        <v>1710</v>
      </c>
    </row>
    <row r="49" spans="1:9">
      <c r="A49" s="84" t="s">
        <v>564</v>
      </c>
      <c r="B49" s="84" t="s">
        <v>563</v>
      </c>
      <c r="C49" s="81" t="s">
        <v>1706</v>
      </c>
      <c r="D49" s="81">
        <v>0.13</v>
      </c>
      <c r="E49" s="87" t="s">
        <v>1710</v>
      </c>
    </row>
    <row r="50" spans="1:9">
      <c r="A50" s="84" t="s">
        <v>629</v>
      </c>
      <c r="B50" s="84" t="s">
        <v>1507</v>
      </c>
      <c r="C50" s="81" t="s">
        <v>1706</v>
      </c>
      <c r="D50" s="81">
        <v>11900</v>
      </c>
      <c r="E50" s="87" t="s">
        <v>1710</v>
      </c>
    </row>
    <row r="51" spans="1:9">
      <c r="A51" s="84" t="s">
        <v>739</v>
      </c>
      <c r="B51" s="84" t="s">
        <v>738</v>
      </c>
      <c r="C51" s="81" t="s">
        <v>1706</v>
      </c>
      <c r="D51" s="81">
        <v>3500</v>
      </c>
      <c r="E51" s="87" t="s">
        <v>1710</v>
      </c>
    </row>
    <row r="52" spans="1:9">
      <c r="A52" s="84" t="s">
        <v>731</v>
      </c>
      <c r="B52" s="84" t="s">
        <v>730</v>
      </c>
      <c r="C52" s="81" t="s">
        <v>1706</v>
      </c>
      <c r="D52" s="81">
        <v>160</v>
      </c>
      <c r="E52" s="87" t="s">
        <v>1710</v>
      </c>
    </row>
    <row r="53" spans="1:9">
      <c r="A53" s="84" t="s">
        <v>767</v>
      </c>
      <c r="B53" s="84" t="s">
        <v>766</v>
      </c>
      <c r="C53" s="81" t="s">
        <v>1706</v>
      </c>
      <c r="D53" s="81">
        <v>151</v>
      </c>
      <c r="E53" s="87" t="s">
        <v>1710</v>
      </c>
    </row>
    <row r="54" spans="1:9" s="53" customFormat="1">
      <c r="A54" s="88" t="s">
        <v>146</v>
      </c>
      <c r="B54" s="89" t="s">
        <v>145</v>
      </c>
      <c r="C54" s="90" t="s">
        <v>1706</v>
      </c>
      <c r="D54" s="90">
        <v>750</v>
      </c>
      <c r="E54" s="87" t="s">
        <v>1711</v>
      </c>
      <c r="I54" s="54"/>
    </row>
    <row r="55" spans="1:9">
      <c r="A55" s="84" t="s">
        <v>153</v>
      </c>
      <c r="B55" s="84" t="s">
        <v>154</v>
      </c>
      <c r="C55" s="81" t="s">
        <v>1706</v>
      </c>
      <c r="D55" s="81">
        <v>340</v>
      </c>
      <c r="E55" s="87" t="s">
        <v>1712</v>
      </c>
    </row>
    <row r="56" spans="1:9" s="53" customFormat="1">
      <c r="A56" s="91" t="s">
        <v>164</v>
      </c>
      <c r="B56" s="89" t="s">
        <v>166</v>
      </c>
      <c r="C56" s="90" t="s">
        <v>1706</v>
      </c>
      <c r="D56" s="90">
        <v>0.49</v>
      </c>
      <c r="E56" s="87" t="s">
        <v>1711</v>
      </c>
    </row>
    <row r="57" spans="1:9">
      <c r="A57" s="84" t="s">
        <v>169</v>
      </c>
      <c r="B57" s="84" t="s">
        <v>168</v>
      </c>
      <c r="C57" s="81" t="s">
        <v>1706</v>
      </c>
      <c r="D57" s="81">
        <v>570</v>
      </c>
      <c r="E57" s="87" t="s">
        <v>1712</v>
      </c>
    </row>
    <row r="58" spans="1:9">
      <c r="A58" s="84" t="s">
        <v>113</v>
      </c>
      <c r="B58" s="84" t="s">
        <v>112</v>
      </c>
      <c r="C58" s="81" t="s">
        <v>1706</v>
      </c>
      <c r="D58" s="81">
        <v>860000</v>
      </c>
      <c r="E58" s="87" t="s">
        <v>1712</v>
      </c>
      <c r="F58" s="12"/>
    </row>
    <row r="59" spans="1:9" s="53" customFormat="1">
      <c r="A59" s="91" t="s">
        <v>183</v>
      </c>
      <c r="B59" s="89" t="s">
        <v>182</v>
      </c>
      <c r="C59" s="90" t="s">
        <v>1706</v>
      </c>
      <c r="D59" s="90">
        <v>3.79</v>
      </c>
      <c r="E59" s="87" t="s">
        <v>1711</v>
      </c>
    </row>
    <row r="60" spans="1:9" s="53" customFormat="1">
      <c r="A60" s="91" t="s">
        <v>188</v>
      </c>
      <c r="B60" s="89" t="s">
        <v>190</v>
      </c>
      <c r="C60" s="90" t="s">
        <v>1706</v>
      </c>
      <c r="D60" s="90">
        <v>13.98</v>
      </c>
      <c r="E60" s="87" t="s">
        <v>1711</v>
      </c>
    </row>
    <row r="61" spans="1:9">
      <c r="A61" s="84" t="s">
        <v>197</v>
      </c>
      <c r="B61" s="84" t="s">
        <v>196</v>
      </c>
      <c r="C61" s="81" t="s">
        <v>1706</v>
      </c>
      <c r="D61" s="81">
        <v>1.4</v>
      </c>
      <c r="E61" s="87" t="s">
        <v>1712</v>
      </c>
    </row>
    <row r="62" spans="1:9" s="53" customFormat="1">
      <c r="A62" s="91" t="s">
        <v>209</v>
      </c>
      <c r="B62" s="89" t="s">
        <v>211</v>
      </c>
      <c r="C62" s="90" t="s">
        <v>1706</v>
      </c>
      <c r="D62" s="90">
        <v>145</v>
      </c>
      <c r="E62" s="87" t="s">
        <v>1711</v>
      </c>
    </row>
    <row r="63" spans="1:9" s="53" customFormat="1">
      <c r="A63" s="91" t="s">
        <v>214</v>
      </c>
      <c r="B63" s="89" t="s">
        <v>215</v>
      </c>
      <c r="C63" s="90" t="s">
        <v>1706</v>
      </c>
      <c r="D63" s="90">
        <v>20</v>
      </c>
      <c r="E63" s="87" t="s">
        <v>1711</v>
      </c>
    </row>
    <row r="64" spans="1:9" s="53" customFormat="1">
      <c r="A64" s="88" t="s">
        <v>219</v>
      </c>
      <c r="B64" s="92" t="s">
        <v>218</v>
      </c>
      <c r="C64" s="90" t="s">
        <v>1706</v>
      </c>
      <c r="D64" s="90">
        <v>0.374</v>
      </c>
      <c r="E64" s="87" t="s">
        <v>1711</v>
      </c>
    </row>
    <row r="65" spans="1:6" s="53" customFormat="1">
      <c r="A65" s="91" t="s">
        <v>231</v>
      </c>
      <c r="B65" s="89" t="s">
        <v>230</v>
      </c>
      <c r="C65" s="90" t="s">
        <v>1706</v>
      </c>
      <c r="D65" s="90">
        <v>37</v>
      </c>
      <c r="E65" s="87" t="s">
        <v>1711</v>
      </c>
    </row>
    <row r="66" spans="1:6" s="53" customFormat="1">
      <c r="A66" s="88" t="s">
        <v>146</v>
      </c>
      <c r="B66" s="89" t="s">
        <v>145</v>
      </c>
      <c r="C66" s="90" t="s">
        <v>1707</v>
      </c>
      <c r="D66" s="90">
        <v>87</v>
      </c>
      <c r="E66" s="87" t="s">
        <v>1711</v>
      </c>
    </row>
    <row r="67" spans="1:6" s="53" customFormat="1">
      <c r="A67" s="91" t="s">
        <v>153</v>
      </c>
      <c r="B67" s="89" t="s">
        <v>154</v>
      </c>
      <c r="C67" s="90" t="s">
        <v>1707</v>
      </c>
      <c r="D67" s="90">
        <v>150</v>
      </c>
      <c r="E67" s="87" t="s">
        <v>1711</v>
      </c>
    </row>
    <row r="68" spans="1:6" s="53" customFormat="1">
      <c r="A68" s="91" t="s">
        <v>164</v>
      </c>
      <c r="B68" s="89" t="s">
        <v>166</v>
      </c>
      <c r="C68" s="90" t="s">
        <v>1707</v>
      </c>
      <c r="D68" s="90">
        <v>0.25</v>
      </c>
      <c r="E68" s="87" t="s">
        <v>1711</v>
      </c>
    </row>
    <row r="69" spans="1:6">
      <c r="A69" s="84" t="s">
        <v>169</v>
      </c>
      <c r="B69" s="84" t="s">
        <v>168</v>
      </c>
      <c r="C69" s="81" t="s">
        <v>1707</v>
      </c>
      <c r="D69" s="81">
        <v>74</v>
      </c>
      <c r="E69" s="87" t="s">
        <v>1712</v>
      </c>
    </row>
    <row r="70" spans="1:6">
      <c r="A70" s="84" t="s">
        <v>113</v>
      </c>
      <c r="B70" s="84" t="s">
        <v>112</v>
      </c>
      <c r="C70" s="81" t="s">
        <v>1707</v>
      </c>
      <c r="D70" s="81">
        <v>230000</v>
      </c>
      <c r="E70" s="87" t="s">
        <v>1712</v>
      </c>
      <c r="F70" s="12"/>
    </row>
    <row r="71" spans="1:6" s="53" customFormat="1">
      <c r="A71" s="91" t="s">
        <v>183</v>
      </c>
      <c r="B71" s="89" t="s">
        <v>182</v>
      </c>
      <c r="C71" s="90" t="s">
        <v>1707</v>
      </c>
      <c r="D71" s="90">
        <v>2.85</v>
      </c>
      <c r="E71" s="87" t="s">
        <v>1711</v>
      </c>
    </row>
    <row r="72" spans="1:6">
      <c r="A72" s="84" t="s">
        <v>186</v>
      </c>
      <c r="B72" s="84" t="s">
        <v>185</v>
      </c>
      <c r="C72" s="81" t="s">
        <v>1707</v>
      </c>
      <c r="D72" s="81">
        <v>1000</v>
      </c>
      <c r="E72" s="87" t="s">
        <v>1712</v>
      </c>
    </row>
    <row r="73" spans="1:6" s="53" customFormat="1">
      <c r="A73" s="88" t="s">
        <v>186</v>
      </c>
      <c r="B73" s="89" t="s">
        <v>185</v>
      </c>
      <c r="C73" s="90" t="s">
        <v>1707</v>
      </c>
      <c r="D73" s="90">
        <v>1000</v>
      </c>
      <c r="E73" s="87" t="s">
        <v>1711</v>
      </c>
    </row>
    <row r="74" spans="1:6" s="53" customFormat="1">
      <c r="A74" s="91" t="s">
        <v>188</v>
      </c>
      <c r="B74" s="89" t="s">
        <v>190</v>
      </c>
      <c r="C74" s="90" t="s">
        <v>1707</v>
      </c>
      <c r="D74" s="90">
        <v>0.54500000000000004</v>
      </c>
      <c r="E74" s="87" t="s">
        <v>1711</v>
      </c>
    </row>
    <row r="75" spans="1:6">
      <c r="A75" s="84" t="s">
        <v>197</v>
      </c>
      <c r="B75" s="84" t="s">
        <v>196</v>
      </c>
      <c r="C75" s="81" t="s">
        <v>1707</v>
      </c>
      <c r="D75" s="81">
        <v>0.77</v>
      </c>
      <c r="E75" s="87" t="s">
        <v>1712</v>
      </c>
    </row>
    <row r="76" spans="1:6" s="53" customFormat="1">
      <c r="A76" s="91" t="s">
        <v>209</v>
      </c>
      <c r="B76" s="89" t="s">
        <v>211</v>
      </c>
      <c r="C76" s="90" t="s">
        <v>1707</v>
      </c>
      <c r="D76" s="90">
        <v>16.100000000000001</v>
      </c>
      <c r="E76" s="87" t="s">
        <v>1711</v>
      </c>
    </row>
    <row r="77" spans="1:6" s="53" customFormat="1">
      <c r="A77" s="91" t="s">
        <v>214</v>
      </c>
      <c r="B77" s="89" t="s">
        <v>215</v>
      </c>
      <c r="C77" s="90" t="s">
        <v>1707</v>
      </c>
      <c r="D77" s="90">
        <v>5</v>
      </c>
      <c r="E77" s="87" t="s">
        <v>1711</v>
      </c>
    </row>
    <row r="78" spans="1:6" s="53" customFormat="1">
      <c r="A78" s="91" t="s">
        <v>231</v>
      </c>
      <c r="B78" s="89" t="s">
        <v>230</v>
      </c>
      <c r="C78" s="90" t="s">
        <v>1707</v>
      </c>
      <c r="D78" s="90">
        <v>37</v>
      </c>
      <c r="E78" s="87" t="s">
        <v>1711</v>
      </c>
    </row>
    <row r="79" spans="1:6" ht="56.25" customHeight="1">
      <c r="A79" s="185" t="s">
        <v>1713</v>
      </c>
      <c r="B79" s="185"/>
      <c r="C79" s="185"/>
      <c r="D79" s="185"/>
      <c r="E79" s="186"/>
    </row>
    <row r="80" spans="1:6" ht="48.75" customHeight="1">
      <c r="A80" s="187" t="s">
        <v>1823</v>
      </c>
      <c r="B80" s="186"/>
      <c r="C80" s="186"/>
      <c r="D80" s="186"/>
      <c r="E80" s="186"/>
    </row>
    <row r="81" spans="1:1">
      <c r="A81" s="11" t="s">
        <v>1824</v>
      </c>
    </row>
  </sheetData>
  <mergeCells count="2">
    <mergeCell ref="A79:E79"/>
    <mergeCell ref="A80:E80"/>
  </mergeCells>
  <conditionalFormatting sqref="B54 B56 B59:B60 B62:B68 B71 B73:B74">
    <cfRule type="containsText" dxfId="2" priority="2" operator="containsText" text="&lt;">
      <formula>NOT(ISERROR(SEARCH("&lt;",B54)))</formula>
    </cfRule>
  </conditionalFormatting>
  <conditionalFormatting sqref="B76:B79">
    <cfRule type="containsText" dxfId="1" priority="1" operator="containsText" text="&lt;">
      <formula>NOT(ISERROR(SEARCH("&lt;",B76)))</formula>
    </cfRule>
  </conditionalFormatting>
  <hyperlinks>
    <hyperlink ref="E2" r:id="rId1" location="aquatic-benchmarks" xr:uid="{5F4FA2BD-DED0-4E43-B542-F30FBCFCA6EB}"/>
    <hyperlink ref="E19" r:id="rId2" location="aquatic-benchmarks" xr:uid="{90B48D24-5430-4860-BA52-B392948D50AC}"/>
    <hyperlink ref="E37" r:id="rId3" location="aquatic-benchmarks" xr:uid="{549D546A-D224-4BE2-98B0-68E2294A6224}"/>
    <hyperlink ref="E46" r:id="rId4" location="aquatic-benchmarks" xr:uid="{9BC45C3C-AA47-4C12-A87C-BBC73975147C}"/>
    <hyperlink ref="E54" r:id="rId5" xr:uid="{076C47CA-1C03-4208-871F-F45BD7C78487}"/>
    <hyperlink ref="E56" r:id="rId6" xr:uid="{20E49D9B-3981-4404-A1C6-87192ECF55E1}"/>
    <hyperlink ref="E59" r:id="rId7" xr:uid="{149DF718-6BE4-4EBD-83C6-E8C9078F4429}"/>
    <hyperlink ref="E60" r:id="rId8" xr:uid="{E9B6D913-1330-48BD-978D-AA1C6F578791}"/>
    <hyperlink ref="E62:E68" r:id="rId9" display="MTDEQ ALS" xr:uid="{B5E71FE9-A260-4BA2-9C5D-145B3E4B684A}"/>
    <hyperlink ref="E71" r:id="rId10" xr:uid="{D83E5AA5-70BF-4D79-B44B-BEFA2F18E4E2}"/>
    <hyperlink ref="E76:E78" r:id="rId11" display="MTDEQ ALS" xr:uid="{BE1E34BE-000E-40F4-94EA-B7E257B2A9D1}"/>
    <hyperlink ref="E73:E74" r:id="rId12" display="MTDEQ ALS" xr:uid="{0CAF1E56-842A-4B0B-87AC-3A7976FA52B5}"/>
    <hyperlink ref="E55" r:id="rId13" xr:uid="{B3FEAC5C-9A1F-40C2-A7A5-B44A11BDEC6C}"/>
    <hyperlink ref="E57" r:id="rId14" xr:uid="{62FD7292-2DB2-477C-AC08-D70BEC1B83EE}"/>
    <hyperlink ref="E58" r:id="rId15" xr:uid="{21BBD12C-08B9-48E6-9AC5-287BE35AC139}"/>
    <hyperlink ref="E69" r:id="rId16" xr:uid="{E00C738F-4B1C-46D8-AAB9-A2A6E8EE4C48}"/>
    <hyperlink ref="E70" r:id="rId17" xr:uid="{A484F855-B882-4E8A-9CD2-54502DE1E829}"/>
    <hyperlink ref="E72" r:id="rId18" xr:uid="{1704A661-C225-4861-9331-2B2CFB849AC3}"/>
    <hyperlink ref="E75" r:id="rId19" xr:uid="{C806C5E0-2085-431A-9629-30045D5D6B08}"/>
    <hyperlink ref="E61" r:id="rId20" xr:uid="{E67F1D05-61B7-47AA-921E-EC4A4E51D995}"/>
    <hyperlink ref="E22" r:id="rId21" location="aquatic-benchmarks" xr:uid="{4B58B2B0-E699-4302-8587-91AB57F0364F}"/>
  </hyperlinks>
  <pageMargins left="0.7" right="0.7" top="0.75" bottom="0.75" header="0.3" footer="0.3"/>
  <pageSetup scale="59" orientation="portrait" r:id="rId2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AA8F-1166-48C9-B90B-0F92F835DD49}">
  <sheetPr>
    <pageSetUpPr fitToPage="1"/>
  </sheetPr>
  <dimension ref="A1:J64"/>
  <sheetViews>
    <sheetView topLeftCell="A21" workbookViewId="0">
      <selection activeCell="H52" sqref="H52"/>
    </sheetView>
  </sheetViews>
  <sheetFormatPr defaultColWidth="48" defaultRowHeight="15"/>
  <cols>
    <col min="1" max="1" width="12.140625" style="53" bestFit="1" customWidth="1"/>
    <col min="2" max="2" width="22.7109375" style="53" bestFit="1" customWidth="1"/>
    <col min="3" max="3" width="14.140625" style="53" bestFit="1" customWidth="1"/>
    <col min="4" max="4" width="18" style="6" bestFit="1" customWidth="1"/>
    <col min="5" max="5" width="22.85546875" style="6" bestFit="1" customWidth="1"/>
    <col min="6" max="6" width="22.7109375" style="53" bestFit="1" customWidth="1"/>
    <col min="7" max="7" width="7" style="53" bestFit="1" customWidth="1"/>
    <col min="8" max="8" width="42.7109375" style="53" bestFit="1" customWidth="1"/>
    <col min="9" max="9" width="63.42578125" style="53" bestFit="1" customWidth="1"/>
    <col min="10" max="10" width="48" style="53"/>
    <col min="11" max="16384" width="48" style="2"/>
  </cols>
  <sheetData>
    <row r="1" spans="1:8" s="53" customFormat="1">
      <c r="A1" s="93" t="s">
        <v>1701</v>
      </c>
      <c r="B1" s="93" t="s">
        <v>1702</v>
      </c>
      <c r="C1" s="93" t="s">
        <v>1714</v>
      </c>
      <c r="D1" s="94" t="s">
        <v>1704</v>
      </c>
      <c r="E1" s="94" t="s">
        <v>1705</v>
      </c>
    </row>
    <row r="2" spans="1:8" s="53" customFormat="1">
      <c r="A2" s="91" t="s">
        <v>1197</v>
      </c>
      <c r="B2" s="89" t="s">
        <v>1196</v>
      </c>
      <c r="C2" s="91" t="s">
        <v>1715</v>
      </c>
      <c r="D2" s="90">
        <v>50</v>
      </c>
      <c r="E2" s="95" t="s">
        <v>1716</v>
      </c>
      <c r="F2" s="2"/>
      <c r="G2" s="3"/>
      <c r="H2" s="56"/>
    </row>
    <row r="3" spans="1:8" s="53" customFormat="1">
      <c r="A3" s="91" t="s">
        <v>833</v>
      </c>
      <c r="B3" s="89" t="s">
        <v>832</v>
      </c>
      <c r="C3" s="91" t="s">
        <v>1715</v>
      </c>
      <c r="D3" s="90">
        <v>200</v>
      </c>
      <c r="E3" s="95" t="s">
        <v>1717</v>
      </c>
      <c r="F3" s="2"/>
      <c r="G3" s="3"/>
      <c r="H3" s="55"/>
    </row>
    <row r="4" spans="1:8" s="53" customFormat="1">
      <c r="A4" s="91" t="s">
        <v>1244</v>
      </c>
      <c r="B4" s="89" t="s">
        <v>1243</v>
      </c>
      <c r="C4" s="91" t="s">
        <v>1715</v>
      </c>
      <c r="D4" s="90">
        <v>90</v>
      </c>
      <c r="E4" s="95" t="s">
        <v>1718</v>
      </c>
      <c r="F4" s="2"/>
      <c r="G4" s="3"/>
      <c r="H4" s="55"/>
    </row>
    <row r="5" spans="1:8" s="53" customFormat="1">
      <c r="A5" s="91" t="s">
        <v>1185</v>
      </c>
      <c r="B5" s="91" t="s">
        <v>1184</v>
      </c>
      <c r="C5" s="91" t="s">
        <v>1715</v>
      </c>
      <c r="D5" s="90">
        <v>0.1</v>
      </c>
      <c r="E5" s="96" t="s">
        <v>1719</v>
      </c>
      <c r="F5" s="152"/>
      <c r="G5" s="3"/>
      <c r="H5" s="55"/>
    </row>
    <row r="6" spans="1:8" s="53" customFormat="1">
      <c r="A6" s="91" t="s">
        <v>1350</v>
      </c>
      <c r="B6" s="91" t="s">
        <v>1720</v>
      </c>
      <c r="C6" s="91" t="s">
        <v>1715</v>
      </c>
      <c r="D6" s="90">
        <v>0.1</v>
      </c>
      <c r="E6" s="95" t="s">
        <v>1721</v>
      </c>
      <c r="F6" s="152"/>
      <c r="G6" s="3"/>
      <c r="H6" s="55"/>
    </row>
    <row r="7" spans="1:8" s="53" customFormat="1">
      <c r="A7" s="91" t="s">
        <v>148</v>
      </c>
      <c r="B7" s="91" t="s">
        <v>150</v>
      </c>
      <c r="C7" s="91" t="s">
        <v>1715</v>
      </c>
      <c r="D7" s="90">
        <v>6</v>
      </c>
      <c r="E7" s="97" t="s">
        <v>1722</v>
      </c>
      <c r="F7" s="152"/>
      <c r="G7" s="3"/>
      <c r="H7" s="55"/>
    </row>
    <row r="8" spans="1:8" s="53" customFormat="1">
      <c r="A8" s="91" t="s">
        <v>153</v>
      </c>
      <c r="B8" s="91" t="s">
        <v>154</v>
      </c>
      <c r="C8" s="91" t="s">
        <v>1715</v>
      </c>
      <c r="D8" s="90">
        <v>0.1</v>
      </c>
      <c r="E8" s="98" t="s">
        <v>1723</v>
      </c>
      <c r="F8" s="2"/>
      <c r="G8" s="3"/>
      <c r="H8" s="57"/>
    </row>
    <row r="9" spans="1:8" s="53" customFormat="1">
      <c r="A9" s="91" t="s">
        <v>470</v>
      </c>
      <c r="B9" s="91" t="s">
        <v>469</v>
      </c>
      <c r="C9" s="91" t="s">
        <v>1715</v>
      </c>
      <c r="D9" s="90">
        <v>3</v>
      </c>
      <c r="E9" s="97" t="s">
        <v>1722</v>
      </c>
      <c r="F9" s="2"/>
      <c r="G9" s="3"/>
      <c r="H9" s="55"/>
    </row>
    <row r="10" spans="1:8" s="53" customFormat="1">
      <c r="A10" s="91" t="s">
        <v>472</v>
      </c>
      <c r="B10" s="91" t="s">
        <v>471</v>
      </c>
      <c r="C10" s="91" t="s">
        <v>1715</v>
      </c>
      <c r="D10" s="90">
        <v>1200</v>
      </c>
      <c r="E10" s="95" t="s">
        <v>1718</v>
      </c>
      <c r="F10" s="2"/>
      <c r="G10" s="3"/>
      <c r="H10" s="58"/>
    </row>
    <row r="11" spans="1:8" s="53" customFormat="1">
      <c r="A11" s="91" t="s">
        <v>156</v>
      </c>
      <c r="B11" s="91" t="s">
        <v>155</v>
      </c>
      <c r="C11" s="91" t="s">
        <v>1715</v>
      </c>
      <c r="D11" s="90">
        <v>1300</v>
      </c>
      <c r="E11" s="96" t="s">
        <v>1724</v>
      </c>
      <c r="F11" s="2"/>
      <c r="G11" s="3"/>
      <c r="H11" s="56"/>
    </row>
    <row r="12" spans="1:8" s="53" customFormat="1">
      <c r="A12" s="91" t="s">
        <v>476</v>
      </c>
      <c r="B12" s="91" t="s">
        <v>475</v>
      </c>
      <c r="C12" s="91" t="s">
        <v>1715</v>
      </c>
      <c r="D12" s="90">
        <v>30</v>
      </c>
      <c r="E12" s="95" t="s">
        <v>1717</v>
      </c>
      <c r="F12" s="2"/>
      <c r="G12" s="3"/>
      <c r="H12" s="58"/>
    </row>
    <row r="13" spans="1:8" s="53" customFormat="1">
      <c r="A13" s="91" t="s">
        <v>1242</v>
      </c>
      <c r="B13" s="91" t="s">
        <v>1241</v>
      </c>
      <c r="C13" s="91" t="s">
        <v>1715</v>
      </c>
      <c r="D13" s="90">
        <v>0.1</v>
      </c>
      <c r="E13" s="96" t="s">
        <v>1719</v>
      </c>
      <c r="F13" s="2"/>
      <c r="G13" s="3"/>
      <c r="H13" s="55"/>
    </row>
    <row r="14" spans="1:8" s="53" customFormat="1">
      <c r="A14" s="91" t="s">
        <v>161</v>
      </c>
      <c r="B14" s="91" t="s">
        <v>160</v>
      </c>
      <c r="C14" s="91" t="s">
        <v>1715</v>
      </c>
      <c r="D14" s="90">
        <v>500</v>
      </c>
      <c r="E14" s="95" t="s">
        <v>1725</v>
      </c>
      <c r="F14" s="2"/>
      <c r="G14" s="3"/>
      <c r="H14" s="57"/>
    </row>
    <row r="15" spans="1:8" s="53" customFormat="1">
      <c r="A15" s="91" t="s">
        <v>261</v>
      </c>
      <c r="B15" s="91" t="s">
        <v>260</v>
      </c>
      <c r="C15" s="91" t="s">
        <v>1715</v>
      </c>
      <c r="D15" s="90">
        <v>0.1</v>
      </c>
      <c r="E15" s="96" t="s">
        <v>1719</v>
      </c>
      <c r="F15" s="2"/>
      <c r="G15" s="3"/>
      <c r="H15" s="55"/>
    </row>
    <row r="16" spans="1:8" s="53" customFormat="1">
      <c r="A16" s="91" t="s">
        <v>164</v>
      </c>
      <c r="B16" s="91" t="s">
        <v>166</v>
      </c>
      <c r="C16" s="91" t="s">
        <v>1715</v>
      </c>
      <c r="D16" s="90">
        <v>0.5</v>
      </c>
      <c r="E16" s="95" t="s">
        <v>1717</v>
      </c>
      <c r="F16" s="2"/>
      <c r="G16" s="3"/>
      <c r="H16" s="57"/>
    </row>
    <row r="17" spans="1:8" s="53" customFormat="1">
      <c r="A17" s="91" t="s">
        <v>1252</v>
      </c>
      <c r="B17" s="91" t="s">
        <v>1251</v>
      </c>
      <c r="C17" s="91" t="s">
        <v>1715</v>
      </c>
      <c r="D17" s="90">
        <v>700</v>
      </c>
      <c r="E17" s="95" t="s">
        <v>1726</v>
      </c>
      <c r="F17" s="2"/>
      <c r="G17" s="3"/>
      <c r="H17" s="55"/>
    </row>
    <row r="18" spans="1:8" s="53" customFormat="1">
      <c r="A18" s="91" t="s">
        <v>175</v>
      </c>
      <c r="B18" s="91" t="s">
        <v>174</v>
      </c>
      <c r="C18" s="91" t="s">
        <v>1715</v>
      </c>
      <c r="D18" s="99">
        <v>0.11</v>
      </c>
      <c r="E18" s="100" t="s">
        <v>1727</v>
      </c>
      <c r="F18" s="2"/>
      <c r="G18" s="3"/>
      <c r="H18" s="57"/>
    </row>
    <row r="19" spans="1:8" s="53" customFormat="1">
      <c r="A19" s="91" t="s">
        <v>452</v>
      </c>
      <c r="B19" s="91" t="s">
        <v>1728</v>
      </c>
      <c r="C19" s="91" t="s">
        <v>1715</v>
      </c>
      <c r="D19" s="90">
        <v>3</v>
      </c>
      <c r="E19" s="95" t="s">
        <v>1729</v>
      </c>
      <c r="F19" s="2"/>
      <c r="G19" s="3"/>
      <c r="H19" s="55"/>
    </row>
    <row r="20" spans="1:8" s="53" customFormat="1">
      <c r="A20" s="91" t="s">
        <v>183</v>
      </c>
      <c r="B20" s="91" t="s">
        <v>182</v>
      </c>
      <c r="C20" s="91" t="s">
        <v>1715</v>
      </c>
      <c r="D20" s="90">
        <v>1300</v>
      </c>
      <c r="E20" s="97" t="s">
        <v>1722</v>
      </c>
      <c r="F20" s="2"/>
      <c r="G20" s="3"/>
      <c r="H20" s="55"/>
    </row>
    <row r="21" spans="1:8" s="53" customFormat="1">
      <c r="A21" s="91" t="s">
        <v>1357</v>
      </c>
      <c r="B21" s="91" t="s">
        <v>1356</v>
      </c>
      <c r="C21" s="91" t="s">
        <v>1715</v>
      </c>
      <c r="D21" s="90">
        <v>0.7</v>
      </c>
      <c r="E21" s="96" t="s">
        <v>1724</v>
      </c>
      <c r="F21" s="2"/>
      <c r="G21" s="3"/>
      <c r="H21" s="59"/>
    </row>
    <row r="22" spans="1:8" s="53" customFormat="1">
      <c r="A22" s="91" t="s">
        <v>273</v>
      </c>
      <c r="B22" s="91" t="s">
        <v>272</v>
      </c>
      <c r="C22" s="91" t="s">
        <v>1715</v>
      </c>
      <c r="D22" s="90">
        <v>10</v>
      </c>
      <c r="E22" s="95" t="s">
        <v>1726</v>
      </c>
      <c r="F22" s="2"/>
      <c r="G22" s="3"/>
      <c r="H22" s="55"/>
    </row>
    <row r="23" spans="1:8" s="53" customFormat="1">
      <c r="A23" s="91" t="s">
        <v>1281</v>
      </c>
      <c r="B23" s="91" t="s">
        <v>1280</v>
      </c>
      <c r="C23" s="91" t="s">
        <v>1715</v>
      </c>
      <c r="D23" s="90">
        <v>40</v>
      </c>
      <c r="E23" s="95" t="s">
        <v>1716</v>
      </c>
      <c r="F23" s="2"/>
      <c r="G23" s="3"/>
      <c r="H23" s="58"/>
    </row>
    <row r="24" spans="1:8" s="53" customFormat="1">
      <c r="A24" s="91" t="s">
        <v>116</v>
      </c>
      <c r="B24" s="91" t="s">
        <v>115</v>
      </c>
      <c r="C24" s="91" t="s">
        <v>1715</v>
      </c>
      <c r="D24" s="90">
        <v>1500</v>
      </c>
      <c r="E24" s="96" t="s">
        <v>1724</v>
      </c>
      <c r="F24" s="2"/>
      <c r="G24" s="3"/>
      <c r="H24" s="57"/>
    </row>
    <row r="25" spans="1:8" s="53" customFormat="1">
      <c r="A25" s="91" t="s">
        <v>629</v>
      </c>
      <c r="B25" s="91" t="s">
        <v>1507</v>
      </c>
      <c r="C25" s="91" t="s">
        <v>1715</v>
      </c>
      <c r="D25" s="90">
        <v>500</v>
      </c>
      <c r="E25" s="95" t="s">
        <v>1730</v>
      </c>
      <c r="F25" s="2"/>
      <c r="G25" s="3"/>
      <c r="H25" s="55"/>
    </row>
    <row r="26" spans="1:8" s="53" customFormat="1">
      <c r="A26" s="91" t="s">
        <v>1287</v>
      </c>
      <c r="B26" s="91" t="s">
        <v>1286</v>
      </c>
      <c r="C26" s="91" t="s">
        <v>1715</v>
      </c>
      <c r="D26" s="90">
        <v>80</v>
      </c>
      <c r="E26" s="95" t="s">
        <v>1729</v>
      </c>
      <c r="F26" s="2"/>
      <c r="G26" s="3"/>
      <c r="H26" s="55"/>
    </row>
    <row r="27" spans="1:8" s="53" customFormat="1">
      <c r="A27" s="91" t="s">
        <v>188</v>
      </c>
      <c r="B27" s="91" t="s">
        <v>190</v>
      </c>
      <c r="C27" s="91" t="s">
        <v>1715</v>
      </c>
      <c r="D27" s="90">
        <v>0.1</v>
      </c>
      <c r="E27" s="98" t="s">
        <v>1723</v>
      </c>
      <c r="F27" s="2"/>
      <c r="G27" s="3"/>
      <c r="H27" s="57"/>
    </row>
    <row r="28" spans="1:8" s="53" customFormat="1">
      <c r="A28" s="91" t="s">
        <v>195</v>
      </c>
      <c r="B28" s="91" t="s">
        <v>194</v>
      </c>
      <c r="C28" s="91" t="s">
        <v>1715</v>
      </c>
      <c r="D28" s="90">
        <v>100</v>
      </c>
      <c r="E28" s="95" t="s">
        <v>1716</v>
      </c>
      <c r="F28" s="2"/>
      <c r="G28" s="3"/>
      <c r="H28" s="55"/>
    </row>
    <row r="29" spans="1:8" s="53" customFormat="1">
      <c r="A29" s="91" t="s">
        <v>197</v>
      </c>
      <c r="B29" s="91" t="s">
        <v>196</v>
      </c>
      <c r="C29" s="91" t="s">
        <v>1715</v>
      </c>
      <c r="D29" s="90">
        <v>2</v>
      </c>
      <c r="E29" s="96" t="s">
        <v>1719</v>
      </c>
      <c r="F29" s="2"/>
      <c r="G29" s="3"/>
      <c r="H29" s="55"/>
    </row>
    <row r="30" spans="1:8" s="53" customFormat="1">
      <c r="A30" s="91" t="s">
        <v>1359</v>
      </c>
      <c r="B30" s="91" t="s">
        <v>1358</v>
      </c>
      <c r="C30" s="91" t="s">
        <v>1715</v>
      </c>
      <c r="D30" s="90">
        <v>0.1</v>
      </c>
      <c r="E30" s="95" t="s">
        <v>1731</v>
      </c>
      <c r="F30" s="2"/>
      <c r="G30" s="3"/>
      <c r="H30" s="56"/>
    </row>
    <row r="31" spans="1:8" s="53" customFormat="1">
      <c r="A31" s="91" t="s">
        <v>1298</v>
      </c>
      <c r="B31" s="91" t="s">
        <v>1732</v>
      </c>
      <c r="C31" s="91" t="s">
        <v>1715</v>
      </c>
      <c r="D31" s="90">
        <v>300</v>
      </c>
      <c r="E31" s="95" t="s">
        <v>1716</v>
      </c>
      <c r="F31" s="2"/>
      <c r="G31" s="3"/>
      <c r="H31" s="55"/>
    </row>
    <row r="32" spans="1:8" s="53" customFormat="1">
      <c r="A32" s="91" t="s">
        <v>209</v>
      </c>
      <c r="B32" s="91" t="s">
        <v>211</v>
      </c>
      <c r="C32" s="91" t="s">
        <v>1715</v>
      </c>
      <c r="D32" s="90">
        <v>70</v>
      </c>
      <c r="E32" s="96" t="s">
        <v>1724</v>
      </c>
      <c r="F32" s="2"/>
      <c r="G32" s="3"/>
      <c r="H32" s="57"/>
    </row>
    <row r="33" spans="1:8" s="53" customFormat="1">
      <c r="A33" s="91" t="s">
        <v>118</v>
      </c>
      <c r="B33" s="91" t="s">
        <v>117</v>
      </c>
      <c r="C33" s="91" t="s">
        <v>1715</v>
      </c>
      <c r="D33" s="90">
        <v>10000</v>
      </c>
      <c r="E33" s="96" t="s">
        <v>1719</v>
      </c>
      <c r="F33" s="2"/>
      <c r="G33" s="3"/>
      <c r="H33" s="55"/>
    </row>
    <row r="34" spans="1:8" s="53" customFormat="1">
      <c r="A34" s="91" t="s">
        <v>1365</v>
      </c>
      <c r="B34" s="91" t="s">
        <v>1442</v>
      </c>
      <c r="C34" s="91" t="s">
        <v>1715</v>
      </c>
      <c r="D34" s="90">
        <v>0.01</v>
      </c>
      <c r="E34" s="96" t="s">
        <v>1719</v>
      </c>
      <c r="F34" s="2"/>
      <c r="G34" s="3"/>
      <c r="H34" s="57"/>
    </row>
    <row r="35" spans="1:8" s="53" customFormat="1">
      <c r="A35" s="91" t="s">
        <v>1366</v>
      </c>
      <c r="B35" s="91" t="s">
        <v>1451</v>
      </c>
      <c r="C35" s="91" t="s">
        <v>1715</v>
      </c>
      <c r="D35" s="90">
        <v>1E-4</v>
      </c>
      <c r="E35" s="98" t="s">
        <v>1733</v>
      </c>
      <c r="F35" s="2"/>
      <c r="G35" s="3"/>
      <c r="H35" s="57"/>
    </row>
    <row r="36" spans="1:8" s="53" customFormat="1">
      <c r="A36" s="91" t="s">
        <v>731</v>
      </c>
      <c r="B36" s="91" t="s">
        <v>730</v>
      </c>
      <c r="C36" s="91" t="s">
        <v>1715</v>
      </c>
      <c r="D36" s="90">
        <v>100</v>
      </c>
      <c r="E36" s="95" t="s">
        <v>1726</v>
      </c>
      <c r="F36" s="2"/>
      <c r="G36" s="3"/>
      <c r="H36" s="55"/>
    </row>
    <row r="37" spans="1:8" s="53" customFormat="1">
      <c r="A37" s="91" t="s">
        <v>1362</v>
      </c>
      <c r="B37" s="91" t="s">
        <v>1361</v>
      </c>
      <c r="C37" s="91" t="s">
        <v>1715</v>
      </c>
      <c r="D37" s="90">
        <v>0.3</v>
      </c>
      <c r="E37" s="95" t="s">
        <v>1734</v>
      </c>
      <c r="F37" s="2"/>
      <c r="G37" s="3"/>
      <c r="H37" s="57"/>
    </row>
    <row r="38" spans="1:8" s="53" customFormat="1">
      <c r="A38" s="91" t="s">
        <v>214</v>
      </c>
      <c r="B38" s="91" t="s">
        <v>215</v>
      </c>
      <c r="C38" s="91" t="s">
        <v>1715</v>
      </c>
      <c r="D38" s="90">
        <v>30</v>
      </c>
      <c r="E38" s="95" t="s">
        <v>1726</v>
      </c>
      <c r="F38" s="2"/>
      <c r="G38" s="3"/>
      <c r="H38" s="56"/>
    </row>
    <row r="39" spans="1:8" s="53" customFormat="1">
      <c r="A39" s="91" t="s">
        <v>221</v>
      </c>
      <c r="B39" s="91" t="s">
        <v>220</v>
      </c>
      <c r="C39" s="91" t="s">
        <v>1715</v>
      </c>
      <c r="D39" s="90">
        <v>3000</v>
      </c>
      <c r="E39" s="95" t="s">
        <v>1735</v>
      </c>
      <c r="F39" s="2"/>
      <c r="G39" s="3"/>
      <c r="H39" s="55"/>
    </row>
    <row r="40" spans="1:8" s="53" customFormat="1">
      <c r="A40" s="91" t="s">
        <v>1327</v>
      </c>
      <c r="B40" s="91" t="s">
        <v>1326</v>
      </c>
      <c r="C40" s="91" t="s">
        <v>1715</v>
      </c>
      <c r="D40" s="90">
        <v>100</v>
      </c>
      <c r="E40" s="96" t="s">
        <v>1719</v>
      </c>
      <c r="F40" s="2"/>
      <c r="G40" s="3"/>
      <c r="H40" s="55"/>
    </row>
    <row r="41" spans="1:8" s="53" customFormat="1">
      <c r="A41" s="91" t="s">
        <v>767</v>
      </c>
      <c r="B41" s="91" t="s">
        <v>766</v>
      </c>
      <c r="C41" s="91" t="s">
        <v>1715</v>
      </c>
      <c r="D41" s="90">
        <v>190</v>
      </c>
      <c r="E41" s="95" t="s">
        <v>1718</v>
      </c>
      <c r="F41" s="2"/>
      <c r="G41" s="3"/>
      <c r="H41" s="55"/>
    </row>
    <row r="42" spans="1:8" s="53" customFormat="1">
      <c r="A42" s="91" t="s">
        <v>223</v>
      </c>
      <c r="B42" s="91" t="s">
        <v>222</v>
      </c>
      <c r="C42" s="91" t="s">
        <v>1715</v>
      </c>
      <c r="D42" s="90">
        <v>0.5</v>
      </c>
      <c r="E42" s="96" t="s">
        <v>1719</v>
      </c>
      <c r="F42" s="2"/>
      <c r="G42" s="3"/>
      <c r="H42" s="55"/>
    </row>
    <row r="43" spans="1:8" s="53" customFormat="1">
      <c r="A43" s="91" t="s">
        <v>1340</v>
      </c>
      <c r="B43" s="91" t="s">
        <v>1339</v>
      </c>
      <c r="C43" s="91" t="s">
        <v>1715</v>
      </c>
      <c r="D43" s="90">
        <v>70</v>
      </c>
      <c r="E43" s="95" t="s">
        <v>1716</v>
      </c>
      <c r="F43" s="2"/>
      <c r="G43" s="3"/>
      <c r="H43" s="57"/>
    </row>
    <row r="44" spans="1:8" s="53" customFormat="1">
      <c r="A44" s="91" t="s">
        <v>283</v>
      </c>
      <c r="B44" s="91" t="s">
        <v>282</v>
      </c>
      <c r="C44" s="91" t="s">
        <v>1715</v>
      </c>
      <c r="D44" s="90">
        <v>0.1</v>
      </c>
      <c r="E44" s="96" t="s">
        <v>1719</v>
      </c>
      <c r="F44" s="2"/>
      <c r="G44" s="3"/>
      <c r="H44" s="55"/>
    </row>
    <row r="45" spans="1:8" s="53" customFormat="1">
      <c r="A45" s="91" t="s">
        <v>289</v>
      </c>
      <c r="B45" s="91" t="s">
        <v>288</v>
      </c>
      <c r="C45" s="91" t="s">
        <v>1715</v>
      </c>
      <c r="D45" s="90">
        <v>20</v>
      </c>
      <c r="E45" s="95" t="s">
        <v>1736</v>
      </c>
      <c r="F45" s="2"/>
      <c r="G45" s="3"/>
      <c r="H45" s="57"/>
    </row>
    <row r="46" spans="1:8" s="53" customFormat="1">
      <c r="A46" s="91" t="s">
        <v>226</v>
      </c>
      <c r="B46" s="91" t="s">
        <v>225</v>
      </c>
      <c r="C46" s="91" t="s">
        <v>1715</v>
      </c>
      <c r="D46" s="90">
        <v>0.1</v>
      </c>
      <c r="E46" s="98" t="s">
        <v>1723</v>
      </c>
      <c r="F46" s="2"/>
      <c r="G46" s="3"/>
      <c r="H46" s="55"/>
    </row>
    <row r="47" spans="1:8" s="53" customFormat="1">
      <c r="A47" s="91" t="s">
        <v>229</v>
      </c>
      <c r="B47" s="91" t="s">
        <v>228</v>
      </c>
      <c r="C47" s="91" t="s">
        <v>1715</v>
      </c>
      <c r="D47" s="90">
        <v>50</v>
      </c>
      <c r="E47" s="95" t="s">
        <v>1737</v>
      </c>
      <c r="F47" s="2"/>
      <c r="G47" s="3"/>
      <c r="H47" s="57"/>
    </row>
    <row r="48" spans="1:8" s="53" customFormat="1">
      <c r="A48" s="91" t="s">
        <v>231</v>
      </c>
      <c r="B48" s="91" t="s">
        <v>230</v>
      </c>
      <c r="C48" s="91" t="s">
        <v>1715</v>
      </c>
      <c r="D48" s="90">
        <v>2000</v>
      </c>
      <c r="E48" s="95" t="s">
        <v>1737</v>
      </c>
      <c r="F48" s="2"/>
      <c r="G48" s="3"/>
      <c r="H48" s="55"/>
    </row>
    <row r="49" spans="1:10" s="53" customFormat="1">
      <c r="A49" s="91" t="s">
        <v>1357</v>
      </c>
      <c r="B49" s="91" t="s">
        <v>1356</v>
      </c>
      <c r="C49" s="91" t="s">
        <v>1738</v>
      </c>
      <c r="D49" s="90">
        <v>15</v>
      </c>
      <c r="E49" s="95" t="s">
        <v>1739</v>
      </c>
    </row>
    <row r="50" spans="1:10" s="53" customFormat="1">
      <c r="A50" s="91" t="s">
        <v>1359</v>
      </c>
      <c r="B50" s="91" t="s">
        <v>1358</v>
      </c>
      <c r="C50" s="91" t="s">
        <v>1738</v>
      </c>
      <c r="D50" s="90">
        <v>8</v>
      </c>
      <c r="E50" s="95" t="s">
        <v>1739</v>
      </c>
    </row>
    <row r="51" spans="1:10" s="61" customFormat="1">
      <c r="A51" s="91" t="s">
        <v>1740</v>
      </c>
      <c r="B51" s="91" t="s">
        <v>1741</v>
      </c>
      <c r="C51" s="91" t="s">
        <v>1738</v>
      </c>
      <c r="D51" s="90">
        <v>126</v>
      </c>
      <c r="E51" s="95" t="s">
        <v>1742</v>
      </c>
      <c r="F51" s="53"/>
      <c r="G51" s="60"/>
      <c r="H51" s="53"/>
      <c r="I51" s="53"/>
      <c r="J51" s="53"/>
    </row>
    <row r="52" spans="1:10" s="53" customFormat="1" ht="51" customHeight="1">
      <c r="A52" s="185" t="s">
        <v>1743</v>
      </c>
      <c r="B52" s="185"/>
      <c r="C52" s="185"/>
      <c r="D52" s="185"/>
      <c r="E52" s="186"/>
    </row>
    <row r="53" spans="1:10" s="53" customFormat="1" ht="189.75" customHeight="1">
      <c r="A53" s="188" t="s">
        <v>1744</v>
      </c>
      <c r="B53" s="188"/>
      <c r="C53" s="188"/>
      <c r="D53" s="188"/>
      <c r="E53" s="186"/>
    </row>
    <row r="54" spans="1:10" s="53" customFormat="1">
      <c r="A54" s="187"/>
      <c r="B54" s="187"/>
      <c r="C54" s="187"/>
      <c r="D54" s="187"/>
      <c r="E54" s="6"/>
    </row>
    <row r="55" spans="1:10" s="53" customFormat="1">
      <c r="B55" s="22"/>
      <c r="D55" s="6"/>
      <c r="E55" s="6"/>
    </row>
    <row r="56" spans="1:10" s="53" customFormat="1">
      <c r="B56" s="22"/>
      <c r="D56" s="6"/>
      <c r="E56" s="6"/>
    </row>
    <row r="57" spans="1:10" s="53" customFormat="1">
      <c r="B57" s="22"/>
      <c r="D57" s="6"/>
      <c r="E57" s="6"/>
    </row>
    <row r="58" spans="1:10" s="53" customFormat="1">
      <c r="B58" s="22"/>
      <c r="D58" s="6"/>
      <c r="E58" s="6"/>
    </row>
    <row r="59" spans="1:10" s="53" customFormat="1">
      <c r="B59" s="22"/>
      <c r="D59" s="6"/>
      <c r="E59" s="6"/>
    </row>
    <row r="60" spans="1:10" s="53" customFormat="1">
      <c r="B60" s="22"/>
      <c r="D60" s="6"/>
      <c r="E60" s="6"/>
    </row>
    <row r="61" spans="1:10" s="53" customFormat="1">
      <c r="B61" s="22"/>
      <c r="D61" s="6"/>
      <c r="E61" s="6"/>
    </row>
    <row r="62" spans="1:10" s="53" customFormat="1">
      <c r="B62" s="22"/>
      <c r="D62" s="6"/>
      <c r="E62" s="6"/>
    </row>
    <row r="63" spans="1:10" s="53" customFormat="1">
      <c r="B63" s="22"/>
      <c r="D63" s="6"/>
      <c r="E63" s="6"/>
    </row>
    <row r="64" spans="1:10" s="53" customFormat="1">
      <c r="B64" s="22"/>
      <c r="D64" s="6"/>
      <c r="E64" s="6"/>
    </row>
  </sheetData>
  <mergeCells count="3">
    <mergeCell ref="A54:D54"/>
    <mergeCell ref="A52:E52"/>
    <mergeCell ref="A53:E53"/>
  </mergeCells>
  <conditionalFormatting sqref="B52:B64">
    <cfRule type="containsText" dxfId="0" priority="1" operator="containsText" text="&lt;">
      <formula>NOT(ISERROR(SEARCH("&lt;",B52)))</formula>
    </cfRule>
  </conditionalFormatting>
  <hyperlinks>
    <hyperlink ref="E6" r:id="rId1" location="NaN" xr:uid="{EBCB184A-3FEF-4B23-83A0-F53DE652301A}"/>
    <hyperlink ref="E12" r:id="rId2" location="NaN" xr:uid="{BCF77BA2-F630-4944-A9EB-AA1F44BC97EF}"/>
    <hyperlink ref="E14" r:id="rId3" location="NaN" xr:uid="{FD2CAFB4-7910-426F-9443-EE69AC1CEE6E}"/>
    <hyperlink ref="E15" r:id="rId4" location="Organic" xr:uid="{AD1CDF04-F7CA-4863-822A-7D359184F033}"/>
    <hyperlink ref="E13" r:id="rId5" location="Organic" xr:uid="{A1974BC6-E3FD-4D1B-8A95-32CB031D04D2}"/>
    <hyperlink ref="E5" r:id="rId6" location="Organic" xr:uid="{E655BB2C-43EC-42E9-885D-23238BEAC1FF}"/>
    <hyperlink ref="E7" r:id="rId7" location="Organic" xr:uid="{849FD895-F165-492F-84A4-ECBB7DB3C1D3}"/>
    <hyperlink ref="E9" r:id="rId8" location="Organic" xr:uid="{EFCB6919-88B5-48DE-9E25-1EDA8008636E}"/>
    <hyperlink ref="E10" r:id="rId9" xr:uid="{5BBBB851-8F27-47C5-920F-4BF77B95D7E8}"/>
    <hyperlink ref="E11" r:id="rId10" xr:uid="{3A440621-7536-47DF-A38E-45A31FAD4B07}"/>
    <hyperlink ref="E8" r:id="rId11" location="Organic" xr:uid="{4AD0139D-0625-4EC7-8ABD-29D27F64B5B3}"/>
    <hyperlink ref="E16" r:id="rId12" location="NaN" xr:uid="{0D46C271-F866-4641-81A4-FFE54C29C1B4}"/>
    <hyperlink ref="E17" r:id="rId13" location="NaN" xr:uid="{007FBE77-F6F0-4013-939E-EBE0B04B6222}"/>
    <hyperlink ref="E19" r:id="rId14" location="NaN" xr:uid="{3CA6A962-14D7-4E63-983D-39C2E0F69F09}"/>
    <hyperlink ref="E22" r:id="rId15" location="NaN" xr:uid="{783E72AD-8A04-4810-8B49-432B3A58E3BC}"/>
    <hyperlink ref="E23" r:id="rId16" location="NaN" xr:uid="{68C8FCCC-410B-4458-8675-A239A1E6C9AC}"/>
    <hyperlink ref="E25" r:id="rId17" location="NaN" xr:uid="{A1600E1D-38FA-4CCC-BC41-EF0BC93DB7C6}"/>
    <hyperlink ref="E26" r:id="rId18" location="NaN" xr:uid="{1B9C0C4F-8890-4D66-9DDF-26474ACF62C2}"/>
    <hyperlink ref="E20" r:id="rId19" location="Organic" xr:uid="{D7E27945-FB67-4F09-8648-25FD49CD7E4F}"/>
    <hyperlink ref="E21" r:id="rId20" xr:uid="{99E6D1AD-75D0-4AC8-B697-A6BC64F9432C}"/>
    <hyperlink ref="E24" r:id="rId21" xr:uid="{A1BE3729-03AE-4550-A8FA-BCBE5AE9D8B0}"/>
    <hyperlink ref="E27" r:id="rId22" location="Organic" xr:uid="{31F4EF23-D870-4114-9BD9-7341CEF83A47}"/>
    <hyperlink ref="E18" r:id="rId23" xr:uid="{AD7B223C-425A-4710-8B49-5CB47775F510}"/>
    <hyperlink ref="E28" r:id="rId24" location="NaN" xr:uid="{D1564EC6-B0C3-4E2D-B75A-D44E8A555A2F}"/>
    <hyperlink ref="E30" r:id="rId25" location="NaN" xr:uid="{FF18125F-BD52-44AC-9EBC-E58DC1CE151B}"/>
    <hyperlink ref="E31" r:id="rId26" location="NaN" xr:uid="{9FD83A9B-59A1-4361-A5F8-B0BACA7A79C9}"/>
    <hyperlink ref="E35" r:id="rId27" location="Organic" xr:uid="{8FA7BB6E-B8E5-4006-B25D-B9D3A1B12C31}"/>
    <hyperlink ref="E33" r:id="rId28" location="Organic" xr:uid="{CDF3D54F-04D4-4ACC-88FA-8D713CE764ED}"/>
    <hyperlink ref="E29" r:id="rId29" location="Organic" xr:uid="{04D8B15A-4AA9-4A81-A04F-92CA2BBB6BE1}"/>
    <hyperlink ref="E32" r:id="rId30" xr:uid="{7848F6EE-1CCF-4769-8FAA-7949A1C2B66E}"/>
    <hyperlink ref="E34" r:id="rId31" location="Organic" xr:uid="{94A6336B-04F1-48AD-AF01-E3829A2CDA99}"/>
    <hyperlink ref="E36" r:id="rId32" location="NaN" xr:uid="{B92BCD84-FFA8-4E9B-9E5D-8CD4A7821FA2}"/>
    <hyperlink ref="E38" r:id="rId33" location="NaN" xr:uid="{2B7DF083-8770-42BF-9E10-4AD7CF1233D5}"/>
    <hyperlink ref="E39" r:id="rId34" location="NaN" xr:uid="{03CF83D6-6C87-4410-AA11-FA4F22287232}"/>
    <hyperlink ref="E43" r:id="rId35" location="NaN" xr:uid="{F0E7945E-F548-408E-9D75-075034723949}"/>
    <hyperlink ref="E45" r:id="rId36" location="NaN" xr:uid="{F8772756-F4DD-4385-938A-7613D30CD172}"/>
    <hyperlink ref="E44" r:id="rId37" location="Organic" xr:uid="{755677DA-AA6B-4672-9E6D-B7BFCF1FA004}"/>
    <hyperlink ref="E42" r:id="rId38" location="Organic" xr:uid="{AED859CA-0F83-412D-8F47-8892D1B12F77}"/>
    <hyperlink ref="E40" r:id="rId39" location="Organic" xr:uid="{C3D21CFC-B0F8-4EFB-868E-D361DDC34BB8}"/>
    <hyperlink ref="E41" r:id="rId40" xr:uid="{6AD98756-2699-4F43-8AB2-418F3862319D}"/>
    <hyperlink ref="E37" r:id="rId41" xr:uid="{580F52AC-179C-45F3-8EF1-235A9AE492AF}"/>
    <hyperlink ref="E47" r:id="rId42" location="NaN" xr:uid="{05509083-0854-4276-A834-B18774E1236E}"/>
    <hyperlink ref="E48" r:id="rId43" location="NaN" xr:uid="{991E1103-7329-43D9-BE3E-4889D1EE3415}"/>
    <hyperlink ref="E46" r:id="rId44" location="Organic" xr:uid="{5E154B98-41F3-4DB5-B9E8-8824134DBD2B}"/>
    <hyperlink ref="E2" r:id="rId45" location="NaN" xr:uid="{9858DA24-341F-452F-B215-2E1452A44779}"/>
    <hyperlink ref="E3" r:id="rId46" location="NaN" xr:uid="{A986AB30-52F8-4DAC-AB5C-BF70844D13FF}"/>
    <hyperlink ref="E4" r:id="rId47" xr:uid="{0673FBB9-2585-48F9-BACC-E6ECB57A0F36}"/>
    <hyperlink ref="E49" r:id="rId48" xr:uid="{D4AFF568-A71E-41B8-9F6A-0C7C8F7E0401}"/>
    <hyperlink ref="E50" r:id="rId49" xr:uid="{6F5A4F22-DDFC-449B-936F-95A65950384E}"/>
    <hyperlink ref="E51" r:id="rId50" xr:uid="{926AC85C-E26C-4401-8CB9-34070B9E6DE9}"/>
  </hyperlinks>
  <pageMargins left="0.7" right="0.7" top="0.75" bottom="0.75" header="0.3" footer="0.3"/>
  <pageSetup scale="68" orientation="portrait" r:id="rId5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A848-E4F5-453D-B544-B02FC0DABABB}">
  <sheetPr>
    <pageSetUpPr fitToPage="1"/>
  </sheetPr>
  <dimension ref="A1:R48"/>
  <sheetViews>
    <sheetView workbookViewId="0">
      <selection activeCell="K6" sqref="K6"/>
    </sheetView>
  </sheetViews>
  <sheetFormatPr defaultRowHeight="15"/>
  <cols>
    <col min="1" max="1" width="48.140625" style="2" customWidth="1"/>
    <col min="2" max="2" width="11.85546875" style="3" bestFit="1" customWidth="1"/>
    <col min="3" max="3" width="17.85546875" style="3" bestFit="1" customWidth="1"/>
    <col min="4" max="4" width="29.85546875" style="3" bestFit="1" customWidth="1"/>
    <col min="5" max="5" width="14.5703125" style="33" bestFit="1" customWidth="1"/>
    <col min="6" max="7" width="12.28515625" style="3" bestFit="1" customWidth="1"/>
    <col min="8" max="8" width="19.42578125" style="3" bestFit="1" customWidth="1"/>
    <col min="9" max="9" width="12.140625" style="3" bestFit="1" customWidth="1"/>
    <col min="10" max="10" width="16.42578125" style="3" bestFit="1" customWidth="1"/>
    <col min="11" max="11" width="14.28515625" style="3" bestFit="1" customWidth="1"/>
    <col min="12" max="12" width="18" style="3" bestFit="1" customWidth="1"/>
    <col min="13" max="13" width="10.5703125" style="3" bestFit="1" customWidth="1"/>
    <col min="14" max="14" width="12.28515625" style="3" bestFit="1" customWidth="1"/>
    <col min="15" max="15" width="17.140625" style="3" bestFit="1" customWidth="1"/>
    <col min="16" max="16" width="10.7109375" style="3" bestFit="1" customWidth="1"/>
    <col min="17" max="17" width="12.140625" style="3" bestFit="1" customWidth="1"/>
    <col min="18" max="18" width="12.28515625" style="3" bestFit="1" customWidth="1"/>
    <col min="19" max="19" width="17.28515625" style="2" bestFit="1" customWidth="1"/>
    <col min="20" max="20" width="17.85546875" style="2" bestFit="1" customWidth="1"/>
    <col min="21" max="21" width="16.42578125" style="2" bestFit="1" customWidth="1"/>
    <col min="22" max="22" width="12.140625" style="2" bestFit="1" customWidth="1"/>
    <col min="23" max="23" width="15.140625" style="2" bestFit="1" customWidth="1"/>
    <col min="24" max="24" width="19" style="2" bestFit="1" customWidth="1"/>
    <col min="25" max="25" width="16.140625" style="2" bestFit="1" customWidth="1"/>
    <col min="26" max="26" width="24.85546875" style="2" bestFit="1" customWidth="1"/>
    <col min="27" max="27" width="23.5703125" style="2" bestFit="1" customWidth="1"/>
    <col min="28" max="28" width="20.7109375" style="2" bestFit="1" customWidth="1"/>
    <col min="29" max="29" width="23.140625" style="2" bestFit="1" customWidth="1"/>
    <col min="30" max="30" width="20.7109375" style="2" bestFit="1" customWidth="1"/>
    <col min="31" max="31" width="17.7109375" style="2" bestFit="1" customWidth="1"/>
    <col min="32" max="32" width="21.140625" style="2" bestFit="1" customWidth="1"/>
    <col min="33" max="33" width="13.28515625" style="2" bestFit="1" customWidth="1"/>
    <col min="34" max="34" width="12" style="2" bestFit="1" customWidth="1"/>
    <col min="35" max="16384" width="9.140625" style="2"/>
  </cols>
  <sheetData>
    <row r="1" spans="1:18" s="1" customFormat="1" ht="14.25">
      <c r="A1" s="101" t="s">
        <v>13</v>
      </c>
      <c r="B1" s="86" t="s">
        <v>14</v>
      </c>
      <c r="C1" s="86" t="s">
        <v>16</v>
      </c>
      <c r="D1" s="86" t="s">
        <v>1745</v>
      </c>
      <c r="E1" s="102" t="s">
        <v>1746</v>
      </c>
      <c r="F1" s="86" t="s">
        <v>1747</v>
      </c>
      <c r="G1" s="86" t="s">
        <v>1748</v>
      </c>
      <c r="H1" s="86" t="s">
        <v>1749</v>
      </c>
      <c r="I1" s="102" t="s">
        <v>1750</v>
      </c>
      <c r="J1" s="86" t="s">
        <v>1751</v>
      </c>
      <c r="K1" s="86" t="s">
        <v>1752</v>
      </c>
      <c r="L1" s="86" t="s">
        <v>1753</v>
      </c>
      <c r="M1" s="86" t="s">
        <v>1754</v>
      </c>
      <c r="N1" s="86" t="s">
        <v>1755</v>
      </c>
      <c r="O1" s="86" t="s">
        <v>1756</v>
      </c>
      <c r="P1" s="86" t="s">
        <v>1757</v>
      </c>
      <c r="Q1" s="86" t="s">
        <v>1758</v>
      </c>
      <c r="R1" s="86" t="s">
        <v>1759</v>
      </c>
    </row>
    <row r="2" spans="1:18">
      <c r="A2" s="80" t="s">
        <v>1760</v>
      </c>
      <c r="B2" s="81" t="s">
        <v>23</v>
      </c>
      <c r="C2" s="81">
        <v>2023</v>
      </c>
      <c r="D2" s="81" t="s">
        <v>1761</v>
      </c>
      <c r="E2" s="103">
        <v>3.3886274683979738</v>
      </c>
      <c r="F2" s="104">
        <v>0.101333333333333</v>
      </c>
      <c r="G2" s="105">
        <v>2.0882352941176499E-3</v>
      </c>
      <c r="H2" s="105">
        <v>4.08163265306122E-2</v>
      </c>
      <c r="I2" s="105" t="s">
        <v>1377</v>
      </c>
      <c r="J2" s="105">
        <v>2.6315789473684201E-3</v>
      </c>
      <c r="K2" s="103">
        <v>2.3746701846965701</v>
      </c>
      <c r="L2" s="105">
        <v>2.0743919885550698E-2</v>
      </c>
      <c r="M2" s="105" t="s">
        <v>1377</v>
      </c>
      <c r="N2" s="105">
        <v>6.7142857142857097E-4</v>
      </c>
      <c r="O2" s="105">
        <v>1.3103448275862101E-2</v>
      </c>
      <c r="P2" s="105">
        <v>5.5E-2</v>
      </c>
      <c r="Q2" s="105">
        <v>7.4866310160427815E-2</v>
      </c>
      <c r="R2" s="104">
        <v>0.70270270270270296</v>
      </c>
    </row>
    <row r="3" spans="1:18">
      <c r="A3" s="80" t="s">
        <v>1762</v>
      </c>
      <c r="B3" s="81" t="s">
        <v>29</v>
      </c>
      <c r="C3" s="81">
        <v>2023</v>
      </c>
      <c r="D3" s="81" t="s">
        <v>1761</v>
      </c>
      <c r="E3" s="104">
        <v>0.57872295856954004</v>
      </c>
      <c r="F3" s="105">
        <v>9.6000000000000002E-2</v>
      </c>
      <c r="G3" s="105">
        <v>2.94117647058824E-3</v>
      </c>
      <c r="H3" s="105">
        <v>1.4285714285714299E-2</v>
      </c>
      <c r="I3" s="105" t="s">
        <v>1377</v>
      </c>
      <c r="J3" s="105">
        <v>1.2280701754386E-3</v>
      </c>
      <c r="K3" s="106" t="s">
        <v>1763</v>
      </c>
      <c r="L3" s="105">
        <v>1.5021459227467801E-2</v>
      </c>
      <c r="M3" s="105" t="s">
        <v>1377</v>
      </c>
      <c r="N3" s="105">
        <v>3.9285714285714298E-4</v>
      </c>
      <c r="O3" s="105">
        <v>3.4482758620689698E-3</v>
      </c>
      <c r="P3" s="105">
        <v>0.04</v>
      </c>
      <c r="Q3" s="105" t="s">
        <v>1763</v>
      </c>
      <c r="R3" s="104">
        <v>0.40540540540540498</v>
      </c>
    </row>
    <row r="4" spans="1:18">
      <c r="A4" s="80" t="s">
        <v>1764</v>
      </c>
      <c r="B4" s="81" t="s">
        <v>32</v>
      </c>
      <c r="C4" s="81">
        <v>2023</v>
      </c>
      <c r="D4" s="81" t="s">
        <v>1761</v>
      </c>
      <c r="E4" s="104">
        <v>0.64975293328911909</v>
      </c>
      <c r="F4" s="105">
        <v>3.46666666666667E-2</v>
      </c>
      <c r="G4" s="105">
        <v>4.4117647058823503E-3</v>
      </c>
      <c r="H4" s="105">
        <v>1.02040816326531E-2</v>
      </c>
      <c r="I4" s="105" t="s">
        <v>1377</v>
      </c>
      <c r="J4" s="105" t="s">
        <v>1763</v>
      </c>
      <c r="K4" s="106" t="s">
        <v>1763</v>
      </c>
      <c r="L4" s="105">
        <v>5.0071530758226002E-3</v>
      </c>
      <c r="M4" s="105" t="s">
        <v>1377</v>
      </c>
      <c r="N4" s="105">
        <v>7.4285714285714298E-4</v>
      </c>
      <c r="O4" s="105">
        <v>6.2068965517241403E-3</v>
      </c>
      <c r="P4" s="105">
        <v>7.4999999999999997E-2</v>
      </c>
      <c r="Q4" s="105" t="s">
        <v>1763</v>
      </c>
      <c r="R4" s="104">
        <v>0.51351351351351304</v>
      </c>
    </row>
    <row r="5" spans="1:18">
      <c r="A5" s="80" t="s">
        <v>1765</v>
      </c>
      <c r="B5" s="81" t="s">
        <v>36</v>
      </c>
      <c r="C5" s="81">
        <v>2023</v>
      </c>
      <c r="D5" s="81" t="s">
        <v>1761</v>
      </c>
      <c r="E5" s="103">
        <v>1.6815464712341819</v>
      </c>
      <c r="F5" s="104">
        <v>0.24</v>
      </c>
      <c r="G5" s="105">
        <v>2.4705882352941199E-2</v>
      </c>
      <c r="H5" s="105">
        <v>4.08163265306122E-2</v>
      </c>
      <c r="I5" s="105" t="s">
        <v>1377</v>
      </c>
      <c r="J5" s="105">
        <v>1.57894736842105E-3</v>
      </c>
      <c r="K5" s="104">
        <v>0.52770448548812698</v>
      </c>
      <c r="L5" s="105">
        <v>5.5793991416309002E-2</v>
      </c>
      <c r="M5" s="105" t="s">
        <v>1377</v>
      </c>
      <c r="N5" s="105">
        <v>2.9357142857142798E-3</v>
      </c>
      <c r="O5" s="105">
        <v>2.7586206896551699E-2</v>
      </c>
      <c r="P5" s="105">
        <v>0.02</v>
      </c>
      <c r="Q5" s="105">
        <v>1.0695187165775402E-2</v>
      </c>
      <c r="R5" s="104">
        <v>0.72972972972973005</v>
      </c>
    </row>
    <row r="6" spans="1:18">
      <c r="A6" s="80" t="s">
        <v>42</v>
      </c>
      <c r="B6" s="81" t="s">
        <v>43</v>
      </c>
      <c r="C6" s="81">
        <v>2022</v>
      </c>
      <c r="D6" s="81" t="s">
        <v>1761</v>
      </c>
      <c r="E6" s="104">
        <v>0.69280665638517203</v>
      </c>
      <c r="F6" s="104">
        <v>0.16266666666666699</v>
      </c>
      <c r="G6" s="105" t="s">
        <v>1763</v>
      </c>
      <c r="H6" s="105" t="s">
        <v>1763</v>
      </c>
      <c r="I6" s="105" t="s">
        <v>1377</v>
      </c>
      <c r="J6" s="105" t="s">
        <v>1763</v>
      </c>
      <c r="K6" s="104">
        <v>0.26385224274406299</v>
      </c>
      <c r="L6" s="105">
        <v>5.0071530758225999E-2</v>
      </c>
      <c r="M6" s="105" t="s">
        <v>1377</v>
      </c>
      <c r="N6" s="105" t="s">
        <v>1763</v>
      </c>
      <c r="O6" s="105" t="s">
        <v>1763</v>
      </c>
      <c r="P6" s="105" t="s">
        <v>1763</v>
      </c>
      <c r="Q6" s="105" t="s">
        <v>1763</v>
      </c>
      <c r="R6" s="104">
        <v>0.21621621621621601</v>
      </c>
    </row>
    <row r="7" spans="1:18">
      <c r="A7" s="80" t="s">
        <v>1766</v>
      </c>
      <c r="B7" s="81" t="s">
        <v>43</v>
      </c>
      <c r="C7" s="81">
        <v>2023</v>
      </c>
      <c r="D7" s="81" t="s">
        <v>1761</v>
      </c>
      <c r="E7" s="104">
        <v>0.7014949296374221</v>
      </c>
      <c r="F7" s="104">
        <v>0.114666666666667</v>
      </c>
      <c r="G7" s="105">
        <v>2.5588235294117601E-3</v>
      </c>
      <c r="H7" s="105">
        <v>2.04081632653061E-2</v>
      </c>
      <c r="I7" s="105" t="s">
        <v>1377</v>
      </c>
      <c r="J7" s="105">
        <v>8.7719298245614004E-4</v>
      </c>
      <c r="K7" s="106" t="s">
        <v>1763</v>
      </c>
      <c r="L7" s="105">
        <v>3.0758226037195999E-2</v>
      </c>
      <c r="M7" s="105" t="s">
        <v>1377</v>
      </c>
      <c r="N7" s="105">
        <v>8.2142857142857104E-4</v>
      </c>
      <c r="O7" s="105">
        <v>6.8965517241379301E-3</v>
      </c>
      <c r="P7" s="105">
        <v>0.03</v>
      </c>
      <c r="Q7" s="105">
        <v>8.0213903743315516E-3</v>
      </c>
      <c r="R7" s="104">
        <v>0.48648648648648701</v>
      </c>
    </row>
    <row r="8" spans="1:18">
      <c r="A8" s="80" t="s">
        <v>46</v>
      </c>
      <c r="B8" s="81" t="s">
        <v>47</v>
      </c>
      <c r="C8" s="81">
        <v>2022</v>
      </c>
      <c r="D8" s="81" t="s">
        <v>1761</v>
      </c>
      <c r="E8" s="104">
        <v>0.43442674253200514</v>
      </c>
      <c r="F8" s="104">
        <v>0.21733333333333299</v>
      </c>
      <c r="G8" s="105" t="s">
        <v>1763</v>
      </c>
      <c r="H8" s="105" t="s">
        <v>1763</v>
      </c>
      <c r="I8" s="105" t="s">
        <v>1377</v>
      </c>
      <c r="J8" s="105">
        <v>8.7719298245614004E-4</v>
      </c>
      <c r="K8" s="106" t="s">
        <v>1763</v>
      </c>
      <c r="L8" s="105" t="s">
        <v>1763</v>
      </c>
      <c r="M8" s="105" t="s">
        <v>1377</v>
      </c>
      <c r="N8" s="105" t="s">
        <v>1763</v>
      </c>
      <c r="O8" s="105" t="s">
        <v>1763</v>
      </c>
      <c r="P8" s="105" t="s">
        <v>1763</v>
      </c>
      <c r="Q8" s="105" t="s">
        <v>1763</v>
      </c>
      <c r="R8" s="104">
        <v>0.21621621621621601</v>
      </c>
    </row>
    <row r="9" spans="1:18">
      <c r="A9" s="80" t="s">
        <v>1767</v>
      </c>
      <c r="B9" s="81" t="s">
        <v>47</v>
      </c>
      <c r="C9" s="81">
        <v>2023</v>
      </c>
      <c r="D9" s="81" t="s">
        <v>1761</v>
      </c>
      <c r="E9" s="104">
        <v>0.58542140546315558</v>
      </c>
      <c r="F9" s="104">
        <v>0.102666666666667</v>
      </c>
      <c r="G9" s="105">
        <v>2.6176470588235301E-3</v>
      </c>
      <c r="H9" s="105">
        <v>2.04081632653061E-2</v>
      </c>
      <c r="I9" s="105" t="s">
        <v>1377</v>
      </c>
      <c r="J9" s="105">
        <v>8.7719298245614004E-4</v>
      </c>
      <c r="K9" s="106" t="s">
        <v>1763</v>
      </c>
      <c r="L9" s="105">
        <v>2.93276108726752E-2</v>
      </c>
      <c r="M9" s="105" t="s">
        <v>1377</v>
      </c>
      <c r="N9" s="105">
        <v>8.4285714285713598E-4</v>
      </c>
      <c r="O9" s="105">
        <v>8.2758620689655192E-3</v>
      </c>
      <c r="P9" s="105">
        <v>1.4999999999999999E-2</v>
      </c>
      <c r="Q9" s="105" t="s">
        <v>1763</v>
      </c>
      <c r="R9" s="104">
        <v>0.40540540540540498</v>
      </c>
    </row>
    <row r="10" spans="1:18">
      <c r="A10" s="80" t="s">
        <v>1768</v>
      </c>
      <c r="B10" s="81" t="s">
        <v>50</v>
      </c>
      <c r="C10" s="81">
        <v>2023</v>
      </c>
      <c r="D10" s="81" t="s">
        <v>1761</v>
      </c>
      <c r="E10" s="103">
        <v>1.4279768019217842</v>
      </c>
      <c r="F10" s="104">
        <v>0.248</v>
      </c>
      <c r="G10" s="105">
        <v>1.7647058823529401E-2</v>
      </c>
      <c r="H10" s="105">
        <v>4.08163265306122E-2</v>
      </c>
      <c r="I10" s="105" t="s">
        <v>1377</v>
      </c>
      <c r="J10" s="105">
        <v>1.7543859649122801E-3</v>
      </c>
      <c r="K10" s="104">
        <v>0.52770448548812698</v>
      </c>
      <c r="L10" s="105">
        <v>0.10729613733905601</v>
      </c>
      <c r="M10" s="105" t="s">
        <v>1377</v>
      </c>
      <c r="N10" s="105">
        <v>2.49285714285714E-3</v>
      </c>
      <c r="O10" s="105">
        <v>2.41379310344828E-2</v>
      </c>
      <c r="P10" s="105">
        <v>1.4999999999999999E-2</v>
      </c>
      <c r="Q10" s="105">
        <v>1.0695187165775402E-2</v>
      </c>
      <c r="R10" s="104">
        <v>0.43243243243243201</v>
      </c>
    </row>
    <row r="11" spans="1:18">
      <c r="A11" s="80" t="s">
        <v>1769</v>
      </c>
      <c r="B11" s="81" t="s">
        <v>53</v>
      </c>
      <c r="C11" s="81">
        <v>2023</v>
      </c>
      <c r="D11" s="81" t="s">
        <v>1761</v>
      </c>
      <c r="E11" s="104">
        <v>0.66861980774163754</v>
      </c>
      <c r="F11" s="104">
        <v>0.14799999999999999</v>
      </c>
      <c r="G11" s="105">
        <v>2.7058823529411799E-3</v>
      </c>
      <c r="H11" s="105">
        <v>2.04081632653061E-2</v>
      </c>
      <c r="I11" s="105" t="s">
        <v>1377</v>
      </c>
      <c r="J11" s="105">
        <v>1.0526315789473699E-3</v>
      </c>
      <c r="K11" s="106" t="s">
        <v>1763</v>
      </c>
      <c r="L11" s="105">
        <v>3.8626609442060103E-2</v>
      </c>
      <c r="M11" s="105" t="s">
        <v>1377</v>
      </c>
      <c r="N11" s="105">
        <v>1.4285714285714301E-3</v>
      </c>
      <c r="O11" s="105">
        <v>8.9655172413793099E-3</v>
      </c>
      <c r="P11" s="105">
        <v>1.4999999999999999E-2</v>
      </c>
      <c r="Q11" s="105" t="s">
        <v>1763</v>
      </c>
      <c r="R11" s="104">
        <v>0.43243243243243201</v>
      </c>
    </row>
    <row r="12" spans="1:18">
      <c r="A12" s="80" t="s">
        <v>55</v>
      </c>
      <c r="B12" s="81" t="s">
        <v>56</v>
      </c>
      <c r="C12" s="81">
        <v>2022</v>
      </c>
      <c r="D12" s="81" t="s">
        <v>1761</v>
      </c>
      <c r="E12" s="104">
        <v>0.60237476526658507</v>
      </c>
      <c r="F12" s="104">
        <v>0.14933333333333301</v>
      </c>
      <c r="G12" s="105" t="s">
        <v>1763</v>
      </c>
      <c r="H12" s="105" t="s">
        <v>1763</v>
      </c>
      <c r="I12" s="105" t="s">
        <v>1377</v>
      </c>
      <c r="J12" s="105" t="s">
        <v>1763</v>
      </c>
      <c r="K12" s="104">
        <v>0.26385224274406299</v>
      </c>
      <c r="L12" s="105" t="s">
        <v>1763</v>
      </c>
      <c r="M12" s="105" t="s">
        <v>1377</v>
      </c>
      <c r="N12" s="105" t="s">
        <v>1763</v>
      </c>
      <c r="O12" s="105" t="s">
        <v>1763</v>
      </c>
      <c r="P12" s="105" t="s">
        <v>1763</v>
      </c>
      <c r="Q12" s="105" t="s">
        <v>1763</v>
      </c>
      <c r="R12" s="104">
        <v>0.18918918918918901</v>
      </c>
    </row>
    <row r="13" spans="1:18">
      <c r="A13" s="80" t="s">
        <v>1770</v>
      </c>
      <c r="B13" s="81" t="s">
        <v>56</v>
      </c>
      <c r="C13" s="81">
        <v>2023</v>
      </c>
      <c r="D13" s="81" t="s">
        <v>1761</v>
      </c>
      <c r="E13" s="104">
        <v>0.67261828325318551</v>
      </c>
      <c r="F13" s="104">
        <v>0.12533333333333299</v>
      </c>
      <c r="G13" s="105">
        <v>2.82352941176471E-3</v>
      </c>
      <c r="H13" s="105">
        <v>1.6326530612244899E-2</v>
      </c>
      <c r="I13" s="105" t="s">
        <v>1377</v>
      </c>
      <c r="J13" s="105">
        <v>8.7719298245614004E-4</v>
      </c>
      <c r="K13" s="106" t="s">
        <v>1763</v>
      </c>
      <c r="L13" s="105">
        <v>3.29041487839771E-2</v>
      </c>
      <c r="M13" s="105" t="s">
        <v>1377</v>
      </c>
      <c r="N13" s="105">
        <v>9.2857142857142195E-4</v>
      </c>
      <c r="O13" s="105">
        <v>8.9655172413793099E-3</v>
      </c>
      <c r="P13" s="105">
        <v>2.5000000000000001E-2</v>
      </c>
      <c r="Q13" s="105" t="s">
        <v>1763</v>
      </c>
      <c r="R13" s="104">
        <v>0.45945945945945899</v>
      </c>
    </row>
    <row r="14" spans="1:18">
      <c r="A14" s="80" t="s">
        <v>58</v>
      </c>
      <c r="B14" s="81" t="s">
        <v>59</v>
      </c>
      <c r="C14" s="81">
        <v>2022</v>
      </c>
      <c r="D14" s="81" t="s">
        <v>1761</v>
      </c>
      <c r="E14" s="104">
        <v>0.64477021334624385</v>
      </c>
      <c r="F14" s="104">
        <v>0.16400000000000001</v>
      </c>
      <c r="G14" s="105" t="s">
        <v>1763</v>
      </c>
      <c r="H14" s="105" t="s">
        <v>1763</v>
      </c>
      <c r="I14" s="105" t="s">
        <v>1377</v>
      </c>
      <c r="J14" s="105">
        <v>7.0175438596491201E-4</v>
      </c>
      <c r="K14" s="104">
        <v>0.26385224274406299</v>
      </c>
      <c r="L14" s="105" t="s">
        <v>1763</v>
      </c>
      <c r="M14" s="105" t="s">
        <v>1377</v>
      </c>
      <c r="N14" s="105" t="s">
        <v>1763</v>
      </c>
      <c r="O14" s="105" t="s">
        <v>1763</v>
      </c>
      <c r="P14" s="105" t="s">
        <v>1763</v>
      </c>
      <c r="Q14" s="105" t="s">
        <v>1763</v>
      </c>
      <c r="R14" s="104">
        <v>0.21621621621621601</v>
      </c>
    </row>
    <row r="15" spans="1:18">
      <c r="A15" s="80" t="s">
        <v>1771</v>
      </c>
      <c r="B15" s="81" t="s">
        <v>59</v>
      </c>
      <c r="C15" s="81">
        <v>2023</v>
      </c>
      <c r="D15" s="81" t="s">
        <v>1761</v>
      </c>
      <c r="E15" s="103">
        <v>1.7779055703019242</v>
      </c>
      <c r="F15" s="104">
        <v>0.26533333333333298</v>
      </c>
      <c r="G15" s="105">
        <v>2.3529411764705902E-3</v>
      </c>
      <c r="H15" s="105">
        <v>4.08163265306122E-2</v>
      </c>
      <c r="I15" s="105" t="s">
        <v>1377</v>
      </c>
      <c r="J15" s="105">
        <v>2.1052631578947398E-3</v>
      </c>
      <c r="K15" s="104">
        <v>0.52770448548812698</v>
      </c>
      <c r="L15" s="105">
        <v>8.5836909871244593E-2</v>
      </c>
      <c r="M15" s="105" t="s">
        <v>1377</v>
      </c>
      <c r="N15" s="105">
        <v>1.43571428571428E-3</v>
      </c>
      <c r="O15" s="105">
        <v>1.4482758620689699E-2</v>
      </c>
      <c r="P15" s="105" t="s">
        <v>1763</v>
      </c>
      <c r="Q15" s="105" t="s">
        <v>1763</v>
      </c>
      <c r="R15" s="104">
        <v>0.83783783783783805</v>
      </c>
    </row>
    <row r="16" spans="1:18">
      <c r="A16" s="80" t="s">
        <v>1772</v>
      </c>
      <c r="B16" s="81" t="s">
        <v>62</v>
      </c>
      <c r="C16" s="81">
        <v>2023</v>
      </c>
      <c r="D16" s="81" t="s">
        <v>1761</v>
      </c>
      <c r="E16" s="104">
        <v>0.78620402769355602</v>
      </c>
      <c r="F16" s="104">
        <v>0.17066666666666699</v>
      </c>
      <c r="G16" s="105">
        <v>2.8529411764705902E-3</v>
      </c>
      <c r="H16" s="105">
        <v>2.04081632653061E-2</v>
      </c>
      <c r="I16" s="105" t="s">
        <v>1377</v>
      </c>
      <c r="J16" s="105">
        <v>1.2280701754386E-3</v>
      </c>
      <c r="K16" s="106" t="s">
        <v>1763</v>
      </c>
      <c r="L16" s="105">
        <v>4.2918454935622297E-2</v>
      </c>
      <c r="M16" s="105" t="s">
        <v>1377</v>
      </c>
      <c r="N16" s="105">
        <v>1.25E-3</v>
      </c>
      <c r="O16" s="105">
        <v>1.03448275862069E-2</v>
      </c>
      <c r="P16" s="105">
        <v>1.4999999999999999E-2</v>
      </c>
      <c r="Q16" s="105">
        <v>8.0213903743315516E-3</v>
      </c>
      <c r="R16" s="104">
        <v>0.51351351351351304</v>
      </c>
    </row>
    <row r="17" spans="1:18">
      <c r="A17" s="80" t="s">
        <v>1656</v>
      </c>
      <c r="B17" s="81" t="s">
        <v>62</v>
      </c>
      <c r="C17" s="81">
        <v>2022</v>
      </c>
      <c r="D17" s="81" t="s">
        <v>1761</v>
      </c>
      <c r="E17" s="104">
        <v>0.64823441438939267</v>
      </c>
      <c r="F17" s="104">
        <v>0.19466666666666699</v>
      </c>
      <c r="G17" s="105" t="s">
        <v>1763</v>
      </c>
      <c r="H17" s="105" t="s">
        <v>1763</v>
      </c>
      <c r="I17" s="105" t="s">
        <v>1377</v>
      </c>
      <c r="J17" s="105">
        <v>5.2631578947368398E-4</v>
      </c>
      <c r="K17" s="104">
        <v>0.26385224274406299</v>
      </c>
      <c r="L17" s="105" t="s">
        <v>1763</v>
      </c>
      <c r="M17" s="105" t="s">
        <v>1377</v>
      </c>
      <c r="N17" s="105" t="s">
        <v>1763</v>
      </c>
      <c r="O17" s="105" t="s">
        <v>1763</v>
      </c>
      <c r="P17" s="105" t="s">
        <v>1763</v>
      </c>
      <c r="Q17" s="105" t="s">
        <v>1763</v>
      </c>
      <c r="R17" s="104">
        <v>0.18918918918918901</v>
      </c>
    </row>
    <row r="18" spans="1:18">
      <c r="A18" s="80" t="s">
        <v>64</v>
      </c>
      <c r="B18" s="81" t="s">
        <v>65</v>
      </c>
      <c r="C18" s="81">
        <v>2022</v>
      </c>
      <c r="D18" s="81" t="s">
        <v>1761</v>
      </c>
      <c r="E18" s="104">
        <v>0.67810354667957684</v>
      </c>
      <c r="F18" s="104">
        <v>0.197333333333333</v>
      </c>
      <c r="G18" s="105" t="s">
        <v>1763</v>
      </c>
      <c r="H18" s="105" t="s">
        <v>1763</v>
      </c>
      <c r="I18" s="105" t="s">
        <v>1377</v>
      </c>
      <c r="J18" s="105">
        <v>7.0175438596491201E-4</v>
      </c>
      <c r="K18" s="104">
        <v>0.26385224274406299</v>
      </c>
      <c r="L18" s="105" t="s">
        <v>1763</v>
      </c>
      <c r="M18" s="105" t="s">
        <v>1377</v>
      </c>
      <c r="N18" s="105" t="s">
        <v>1763</v>
      </c>
      <c r="O18" s="105" t="s">
        <v>1763</v>
      </c>
      <c r="P18" s="105" t="s">
        <v>1763</v>
      </c>
      <c r="Q18" s="105" t="s">
        <v>1763</v>
      </c>
      <c r="R18" s="104">
        <v>0.21621621621621601</v>
      </c>
    </row>
    <row r="19" spans="1:18">
      <c r="A19" s="80" t="s">
        <v>1773</v>
      </c>
      <c r="B19" s="81" t="s">
        <v>65</v>
      </c>
      <c r="C19" s="81">
        <v>2023</v>
      </c>
      <c r="D19" s="81" t="s">
        <v>1761</v>
      </c>
      <c r="E19" s="104">
        <v>0.72881710236083586</v>
      </c>
      <c r="F19" s="104">
        <v>0.16266666666666699</v>
      </c>
      <c r="G19" s="105">
        <v>2.7058823529411799E-3</v>
      </c>
      <c r="H19" s="105">
        <v>2.04081632653061E-2</v>
      </c>
      <c r="I19" s="105" t="s">
        <v>1377</v>
      </c>
      <c r="J19" s="105">
        <v>1.2280701754386E-3</v>
      </c>
      <c r="K19" s="105" t="s">
        <v>1763</v>
      </c>
      <c r="L19" s="105">
        <v>4.50643776824034E-2</v>
      </c>
      <c r="M19" s="105" t="s">
        <v>1377</v>
      </c>
      <c r="N19" s="105">
        <v>1.25E-3</v>
      </c>
      <c r="O19" s="105">
        <v>1.1034482758620699E-2</v>
      </c>
      <c r="P19" s="105">
        <v>2.5000000000000001E-2</v>
      </c>
      <c r="Q19" s="105" t="s">
        <v>1763</v>
      </c>
      <c r="R19" s="104">
        <v>0.45945945945945899</v>
      </c>
    </row>
    <row r="20" spans="1:18">
      <c r="A20" s="80" t="s">
        <v>1774</v>
      </c>
      <c r="B20" s="81" t="s">
        <v>68</v>
      </c>
      <c r="C20" s="81">
        <v>2023</v>
      </c>
      <c r="D20" s="81" t="s">
        <v>1761</v>
      </c>
      <c r="E20" s="104">
        <v>0.73521420266018256</v>
      </c>
      <c r="F20" s="104">
        <v>0.17333333333333301</v>
      </c>
      <c r="G20" s="105">
        <v>2.7352941176470602E-3</v>
      </c>
      <c r="H20" s="105">
        <v>2.04081632653061E-2</v>
      </c>
      <c r="I20" s="105" t="s">
        <v>1377</v>
      </c>
      <c r="J20" s="105">
        <v>1.2280701754386E-3</v>
      </c>
      <c r="K20" s="105" t="s">
        <v>1763</v>
      </c>
      <c r="L20" s="105">
        <v>4.5779685264663798E-2</v>
      </c>
      <c r="M20" s="105" t="s">
        <v>1377</v>
      </c>
      <c r="N20" s="105">
        <v>1.2357142857142901E-3</v>
      </c>
      <c r="O20" s="105">
        <v>1.1034482758620699E-2</v>
      </c>
      <c r="P20" s="105">
        <v>0.02</v>
      </c>
      <c r="Q20" s="105" t="s">
        <v>1763</v>
      </c>
      <c r="R20" s="104">
        <v>0.45945945945945899</v>
      </c>
    </row>
    <row r="21" spans="1:18">
      <c r="A21" s="80"/>
      <c r="B21" s="81"/>
      <c r="C21" s="81"/>
      <c r="D21" s="81"/>
      <c r="E21" s="105"/>
      <c r="F21" s="105"/>
      <c r="G21" s="105"/>
      <c r="H21" s="105"/>
      <c r="I21" s="105"/>
      <c r="J21" s="105"/>
      <c r="K21" s="105"/>
      <c r="L21" s="105"/>
      <c r="M21" s="105"/>
      <c r="N21" s="105"/>
      <c r="O21" s="105"/>
      <c r="P21" s="105"/>
      <c r="Q21" s="105"/>
      <c r="R21" s="105"/>
    </row>
    <row r="22" spans="1:18">
      <c r="A22" s="107" t="s">
        <v>1760</v>
      </c>
      <c r="B22" s="81" t="s">
        <v>23</v>
      </c>
      <c r="C22" s="108">
        <v>2023</v>
      </c>
      <c r="D22" s="108" t="s">
        <v>1775</v>
      </c>
      <c r="E22" s="109">
        <v>5.8622466852981479</v>
      </c>
      <c r="F22" s="110">
        <v>0.87356321839080497</v>
      </c>
      <c r="G22" s="111">
        <v>4.7333333333333298E-3</v>
      </c>
      <c r="H22" s="111">
        <v>0.08</v>
      </c>
      <c r="I22" s="111">
        <v>5.7391304347826104E-3</v>
      </c>
      <c r="J22" s="111">
        <v>2.0270270270270299E-2</v>
      </c>
      <c r="K22" s="111">
        <v>3.1578947368421102</v>
      </c>
      <c r="L22" s="110">
        <v>0.53211009174311696</v>
      </c>
      <c r="M22" s="110">
        <v>0.14599999999999999</v>
      </c>
      <c r="N22" s="111">
        <v>1.22077922077922E-3</v>
      </c>
      <c r="O22" s="110">
        <v>0.118012422360248</v>
      </c>
      <c r="P22" s="110">
        <v>0.22</v>
      </c>
      <c r="Q22" s="111" t="s">
        <v>1377</v>
      </c>
      <c r="R22" s="110">
        <v>0.70270270270270296</v>
      </c>
    </row>
    <row r="23" spans="1:18">
      <c r="A23" s="107" t="s">
        <v>1762</v>
      </c>
      <c r="B23" s="81" t="s">
        <v>29</v>
      </c>
      <c r="C23" s="108">
        <v>2023</v>
      </c>
      <c r="D23" s="108" t="s">
        <v>1775</v>
      </c>
      <c r="E23" s="109">
        <v>1.9889916343765699</v>
      </c>
      <c r="F23" s="110">
        <v>0.82758620689655205</v>
      </c>
      <c r="G23" s="111">
        <v>6.6666666666666697E-3</v>
      </c>
      <c r="H23" s="111">
        <v>2.8000000000000001E-2</v>
      </c>
      <c r="I23" s="111">
        <v>3.7826086956521698E-3</v>
      </c>
      <c r="J23" s="111">
        <v>9.45945945945946E-3</v>
      </c>
      <c r="K23" s="111" t="s">
        <v>1763</v>
      </c>
      <c r="L23" s="110">
        <v>0.38532110091743099</v>
      </c>
      <c r="M23" s="110">
        <v>0.13100000000000001</v>
      </c>
      <c r="N23" s="111">
        <v>7.1428571428571396E-4</v>
      </c>
      <c r="O23" s="111">
        <v>3.1055900621118002E-2</v>
      </c>
      <c r="P23" s="110">
        <v>0.16</v>
      </c>
      <c r="Q23" s="111" t="s">
        <v>1377</v>
      </c>
      <c r="R23" s="110">
        <v>0.40540540540540498</v>
      </c>
    </row>
    <row r="24" spans="1:18">
      <c r="A24" s="107" t="s">
        <v>1764</v>
      </c>
      <c r="B24" s="81" t="s">
        <v>32</v>
      </c>
      <c r="C24" s="108">
        <v>2023</v>
      </c>
      <c r="D24" s="108" t="s">
        <v>1775</v>
      </c>
      <c r="E24" s="109">
        <v>1.3714905082759916</v>
      </c>
      <c r="F24" s="110">
        <v>0.29885057471264398</v>
      </c>
      <c r="G24" s="111">
        <v>0.01</v>
      </c>
      <c r="H24" s="111">
        <v>0.02</v>
      </c>
      <c r="I24" s="111">
        <v>2.84347826086957E-2</v>
      </c>
      <c r="J24" s="111" t="s">
        <v>1763</v>
      </c>
      <c r="K24" s="111" t="s">
        <v>1763</v>
      </c>
      <c r="L24" s="110">
        <v>0.12844036697247699</v>
      </c>
      <c r="M24" s="110">
        <v>1.4999999999999999E-2</v>
      </c>
      <c r="N24" s="111">
        <v>1.35064935064935E-3</v>
      </c>
      <c r="O24" s="111">
        <v>5.5900621118012403E-2</v>
      </c>
      <c r="P24" s="110">
        <v>0.3</v>
      </c>
      <c r="Q24" s="111" t="s">
        <v>1377</v>
      </c>
      <c r="R24" s="110">
        <v>0.51351351351351304</v>
      </c>
    </row>
    <row r="25" spans="1:18" ht="13.5" customHeight="1">
      <c r="A25" s="107" t="s">
        <v>1765</v>
      </c>
      <c r="B25" s="81" t="s">
        <v>36</v>
      </c>
      <c r="C25" s="108">
        <v>2023</v>
      </c>
      <c r="D25" s="108" t="s">
        <v>1775</v>
      </c>
      <c r="E25" s="109">
        <v>5.9085893229552484</v>
      </c>
      <c r="F25" s="109">
        <v>2.0689655172413799</v>
      </c>
      <c r="G25" s="111">
        <v>5.6000000000000001E-2</v>
      </c>
      <c r="H25" s="111">
        <v>0.08</v>
      </c>
      <c r="I25" s="111">
        <v>0.1</v>
      </c>
      <c r="J25" s="111">
        <v>1.2162162162162199E-2</v>
      </c>
      <c r="K25" s="111">
        <v>0.70175438596491202</v>
      </c>
      <c r="L25" s="109">
        <v>1.4311926605504599</v>
      </c>
      <c r="M25" s="110">
        <v>0.39500000000000002</v>
      </c>
      <c r="N25" s="111">
        <v>5.3376623376623304E-3</v>
      </c>
      <c r="O25" s="110">
        <v>0.24844720496894401</v>
      </c>
      <c r="P25" s="111">
        <v>0.08</v>
      </c>
      <c r="Q25" s="111" t="s">
        <v>1377</v>
      </c>
      <c r="R25" s="110">
        <v>0.72972972972973005</v>
      </c>
    </row>
    <row r="26" spans="1:18">
      <c r="A26" s="107" t="s">
        <v>1766</v>
      </c>
      <c r="B26" s="81" t="s">
        <v>43</v>
      </c>
      <c r="C26" s="108">
        <v>2022</v>
      </c>
      <c r="D26" s="108" t="s">
        <v>1775</v>
      </c>
      <c r="E26" s="109">
        <v>3.5127524512372816</v>
      </c>
      <c r="F26" s="109">
        <v>1.40229885057471</v>
      </c>
      <c r="G26" s="111" t="s">
        <v>1763</v>
      </c>
      <c r="H26" s="111" t="s">
        <v>1763</v>
      </c>
      <c r="I26" s="111">
        <v>6.9565217391304402E-3</v>
      </c>
      <c r="J26" s="111" t="s">
        <v>1763</v>
      </c>
      <c r="K26" s="111">
        <v>0.35087719298245601</v>
      </c>
      <c r="L26" s="109">
        <v>1.28440366972477</v>
      </c>
      <c r="M26" s="110">
        <v>0.252</v>
      </c>
      <c r="N26" s="111" t="s">
        <v>1763</v>
      </c>
      <c r="O26" s="111" t="s">
        <v>1763</v>
      </c>
      <c r="P26" s="111" t="s">
        <v>1763</v>
      </c>
      <c r="Q26" s="111" t="s">
        <v>1377</v>
      </c>
      <c r="R26" s="110">
        <v>0.21621621621621601</v>
      </c>
    </row>
    <row r="27" spans="1:18">
      <c r="A27" s="107" t="s">
        <v>1766</v>
      </c>
      <c r="B27" s="81" t="s">
        <v>43</v>
      </c>
      <c r="C27" s="108">
        <v>2023</v>
      </c>
      <c r="D27" s="108" t="s">
        <v>1775</v>
      </c>
      <c r="E27" s="109">
        <v>2.7223625150978439</v>
      </c>
      <c r="F27" s="110">
        <v>0.98850574712643702</v>
      </c>
      <c r="G27" s="111">
        <v>5.7999999999999996E-3</v>
      </c>
      <c r="H27" s="111">
        <v>0.04</v>
      </c>
      <c r="I27" s="111">
        <v>5.21739130434783E-3</v>
      </c>
      <c r="J27" s="111">
        <v>6.7567567567567597E-3</v>
      </c>
      <c r="K27" s="111" t="s">
        <v>1763</v>
      </c>
      <c r="L27" s="110">
        <v>0.78899082568807299</v>
      </c>
      <c r="M27" s="110">
        <v>0.217</v>
      </c>
      <c r="N27" s="111">
        <v>1.4935064935064899E-3</v>
      </c>
      <c r="O27" s="111">
        <v>6.2111801242236003E-2</v>
      </c>
      <c r="P27" s="110">
        <v>0.12</v>
      </c>
      <c r="Q27" s="111" t="s">
        <v>1377</v>
      </c>
      <c r="R27" s="110">
        <v>0.48648648648648701</v>
      </c>
    </row>
    <row r="28" spans="1:18">
      <c r="A28" s="107" t="s">
        <v>46</v>
      </c>
      <c r="B28" s="81" t="s">
        <v>47</v>
      </c>
      <c r="C28" s="108">
        <v>2022</v>
      </c>
      <c r="D28" s="108" t="s">
        <v>1775</v>
      </c>
      <c r="E28" s="109">
        <v>2.3740579304942075</v>
      </c>
      <c r="F28" s="109">
        <v>1.8735632183908</v>
      </c>
      <c r="G28" s="111" t="s">
        <v>1763</v>
      </c>
      <c r="H28" s="111" t="s">
        <v>1763</v>
      </c>
      <c r="I28" s="111">
        <v>6.5217391304347797E-3</v>
      </c>
      <c r="J28" s="111">
        <v>6.7567567567567597E-3</v>
      </c>
      <c r="K28" s="111" t="s">
        <v>1763</v>
      </c>
      <c r="L28" s="112" t="s">
        <v>1763</v>
      </c>
      <c r="M28" s="110">
        <v>0.27100000000000002</v>
      </c>
      <c r="N28" s="111" t="s">
        <v>1763</v>
      </c>
      <c r="O28" s="111" t="s">
        <v>1763</v>
      </c>
      <c r="P28" s="111" t="s">
        <v>1763</v>
      </c>
      <c r="Q28" s="111" t="s">
        <v>1377</v>
      </c>
      <c r="R28" s="110">
        <v>0.21621621621621601</v>
      </c>
    </row>
    <row r="29" spans="1:18">
      <c r="A29" s="107" t="s">
        <v>1767</v>
      </c>
      <c r="B29" s="81" t="s">
        <v>47</v>
      </c>
      <c r="C29" s="108">
        <v>2023</v>
      </c>
      <c r="D29" s="108" t="s">
        <v>1775</v>
      </c>
      <c r="E29" s="109">
        <v>2.444687086808143</v>
      </c>
      <c r="F29" s="110">
        <v>0.88505747126436796</v>
      </c>
      <c r="G29" s="111">
        <v>5.9333333333333304E-3</v>
      </c>
      <c r="H29" s="111">
        <v>0.04</v>
      </c>
      <c r="I29" s="111">
        <v>7.1739130434782597E-3</v>
      </c>
      <c r="J29" s="111">
        <v>6.7567567567567597E-3</v>
      </c>
      <c r="K29" s="111" t="s">
        <v>1763</v>
      </c>
      <c r="L29" s="110">
        <v>0.75229357798165097</v>
      </c>
      <c r="M29" s="110">
        <v>0.20599999999999999</v>
      </c>
      <c r="N29" s="111">
        <v>1.53246753246752E-3</v>
      </c>
      <c r="O29" s="111">
        <v>7.4534161490683204E-2</v>
      </c>
      <c r="P29" s="111">
        <v>0.06</v>
      </c>
      <c r="Q29" s="111" t="s">
        <v>1377</v>
      </c>
      <c r="R29" s="110">
        <v>0.40540540540540498</v>
      </c>
    </row>
    <row r="30" spans="1:18">
      <c r="A30" s="107" t="s">
        <v>1768</v>
      </c>
      <c r="B30" s="81" t="s">
        <v>50</v>
      </c>
      <c r="C30" s="108">
        <v>2023</v>
      </c>
      <c r="D30" s="108" t="s">
        <v>1775</v>
      </c>
      <c r="E30" s="109">
        <v>7.6982834988642566</v>
      </c>
      <c r="F30" s="109">
        <v>2.1379310344827598</v>
      </c>
      <c r="G30" s="111">
        <v>0.04</v>
      </c>
      <c r="H30" s="111">
        <v>0.08</v>
      </c>
      <c r="I30" s="111">
        <v>1.8434782608695702E-2</v>
      </c>
      <c r="J30" s="111">
        <v>1.35135135135135E-2</v>
      </c>
      <c r="K30" s="111">
        <v>0.70175438596491202</v>
      </c>
      <c r="L30" s="109">
        <v>2.75229357798165</v>
      </c>
      <c r="M30" s="109">
        <v>1.24</v>
      </c>
      <c r="N30" s="111">
        <v>4.5324675324675302E-3</v>
      </c>
      <c r="O30" s="110">
        <v>0.217391304347826</v>
      </c>
      <c r="P30" s="111">
        <v>0.06</v>
      </c>
      <c r="Q30" s="111" t="s">
        <v>1377</v>
      </c>
      <c r="R30" s="110">
        <v>0.43243243243243201</v>
      </c>
    </row>
    <row r="31" spans="1:18">
      <c r="A31" s="107" t="s">
        <v>1769</v>
      </c>
      <c r="B31" s="81" t="s">
        <v>53</v>
      </c>
      <c r="C31" s="108">
        <v>2023</v>
      </c>
      <c r="D31" s="108" t="s">
        <v>1775</v>
      </c>
      <c r="E31" s="109">
        <v>3.0896608968642281</v>
      </c>
      <c r="F31" s="109">
        <v>1.27586206896552</v>
      </c>
      <c r="G31" s="111">
        <v>6.13333333333333E-3</v>
      </c>
      <c r="H31" s="111">
        <v>0.04</v>
      </c>
      <c r="I31" s="111">
        <v>7.9565217391304403E-3</v>
      </c>
      <c r="J31" s="111">
        <v>8.1081081081081103E-3</v>
      </c>
      <c r="K31" s="111" t="s">
        <v>1763</v>
      </c>
      <c r="L31" s="110">
        <v>0.990825688073394</v>
      </c>
      <c r="M31" s="110">
        <v>0.185</v>
      </c>
      <c r="N31" s="111">
        <v>2.5974025974026E-3</v>
      </c>
      <c r="O31" s="111">
        <v>8.0745341614906804E-2</v>
      </c>
      <c r="P31" s="111">
        <v>0.06</v>
      </c>
      <c r="Q31" s="111" t="s">
        <v>1377</v>
      </c>
      <c r="R31" s="110">
        <v>0.43243243243243201</v>
      </c>
    </row>
    <row r="32" spans="1:18">
      <c r="A32" s="107" t="s">
        <v>55</v>
      </c>
      <c r="B32" s="81" t="s">
        <v>56</v>
      </c>
      <c r="C32" s="108">
        <v>2022</v>
      </c>
      <c r="D32" s="108" t="s">
        <v>1775</v>
      </c>
      <c r="E32" s="109">
        <v>1.9982487909672468</v>
      </c>
      <c r="F32" s="109">
        <v>1.28735632183908</v>
      </c>
      <c r="G32" s="111" t="s">
        <v>1763</v>
      </c>
      <c r="H32" s="111" t="s">
        <v>1763</v>
      </c>
      <c r="I32" s="111">
        <v>7.8260869565217397E-3</v>
      </c>
      <c r="J32" s="111" t="s">
        <v>1763</v>
      </c>
      <c r="K32" s="111">
        <v>0.35087719298245601</v>
      </c>
      <c r="L32" s="112" t="s">
        <v>1763</v>
      </c>
      <c r="M32" s="110">
        <v>0.16300000000000001</v>
      </c>
      <c r="N32" s="111" t="s">
        <v>1763</v>
      </c>
      <c r="O32" s="111" t="s">
        <v>1763</v>
      </c>
      <c r="P32" s="111" t="s">
        <v>1763</v>
      </c>
      <c r="Q32" s="111" t="s">
        <v>1377</v>
      </c>
      <c r="R32" s="110">
        <v>0.18918918918918901</v>
      </c>
    </row>
    <row r="33" spans="1:18">
      <c r="A33" s="107" t="s">
        <v>1770</v>
      </c>
      <c r="B33" s="81" t="s">
        <v>56</v>
      </c>
      <c r="C33" s="108">
        <v>2023</v>
      </c>
      <c r="D33" s="108" t="s">
        <v>1775</v>
      </c>
      <c r="E33" s="109">
        <v>2.8373289455777329</v>
      </c>
      <c r="F33" s="109">
        <v>1.0804597701149401</v>
      </c>
      <c r="G33" s="111">
        <v>6.4000000000000003E-3</v>
      </c>
      <c r="H33" s="111">
        <v>3.2000000000000001E-2</v>
      </c>
      <c r="I33" s="111">
        <v>8.7826086956521703E-3</v>
      </c>
      <c r="J33" s="111">
        <v>6.7567567567567597E-3</v>
      </c>
      <c r="K33" s="111" t="s">
        <v>1763</v>
      </c>
      <c r="L33" s="110">
        <v>0.84403669724770602</v>
      </c>
      <c r="M33" s="110">
        <v>0.217</v>
      </c>
      <c r="N33" s="111">
        <v>1.6883116883116801E-3</v>
      </c>
      <c r="O33" s="111">
        <v>8.0745341614906804E-2</v>
      </c>
      <c r="P33" s="111">
        <v>0.1</v>
      </c>
      <c r="Q33" s="111" t="s">
        <v>1377</v>
      </c>
      <c r="R33" s="110">
        <v>0.45945945945945899</v>
      </c>
    </row>
    <row r="34" spans="1:18">
      <c r="A34" s="107" t="s">
        <v>58</v>
      </c>
      <c r="B34" s="81" t="s">
        <v>59</v>
      </c>
      <c r="C34" s="108">
        <v>2022</v>
      </c>
      <c r="D34" s="108" t="s">
        <v>1775</v>
      </c>
      <c r="E34" s="109">
        <v>2.2007267006610531</v>
      </c>
      <c r="F34" s="109">
        <v>1.41379310344828</v>
      </c>
      <c r="G34" s="111" t="s">
        <v>1763</v>
      </c>
      <c r="H34" s="111" t="s">
        <v>1763</v>
      </c>
      <c r="I34" s="111">
        <v>1.04347826086957E-2</v>
      </c>
      <c r="J34" s="111">
        <v>5.40540540540541E-3</v>
      </c>
      <c r="K34" s="111">
        <v>0.35087719298245601</v>
      </c>
      <c r="L34" s="112" t="s">
        <v>1763</v>
      </c>
      <c r="M34" s="110">
        <v>0.20399999999999999</v>
      </c>
      <c r="N34" s="111" t="s">
        <v>1763</v>
      </c>
      <c r="O34" s="111" t="s">
        <v>1763</v>
      </c>
      <c r="P34" s="111" t="s">
        <v>1763</v>
      </c>
      <c r="Q34" s="111" t="s">
        <v>1377</v>
      </c>
      <c r="R34" s="110">
        <v>0.21621621621621601</v>
      </c>
    </row>
    <row r="35" spans="1:18">
      <c r="A35" s="107" t="s">
        <v>1771</v>
      </c>
      <c r="B35" s="81" t="s">
        <v>59</v>
      </c>
      <c r="C35" s="108">
        <v>2023</v>
      </c>
      <c r="D35" s="108" t="s">
        <v>1775</v>
      </c>
      <c r="E35" s="109">
        <v>6.8117259558827428</v>
      </c>
      <c r="F35" s="109">
        <v>2.2873563218390802</v>
      </c>
      <c r="G35" s="111">
        <v>5.3333333333333297E-3</v>
      </c>
      <c r="H35" s="111">
        <v>0.08</v>
      </c>
      <c r="I35" s="111">
        <v>1.03478260869565E-2</v>
      </c>
      <c r="J35" s="111">
        <v>1.62162162162162E-2</v>
      </c>
      <c r="K35" s="111">
        <v>0.70175438596491202</v>
      </c>
      <c r="L35" s="109">
        <v>2.2018348623853199</v>
      </c>
      <c r="M35" s="110">
        <v>0.53800000000000003</v>
      </c>
      <c r="N35" s="111">
        <v>2.6103896103895998E-3</v>
      </c>
      <c r="O35" s="110">
        <v>0.13043478260869601</v>
      </c>
      <c r="P35" s="111" t="s">
        <v>1763</v>
      </c>
      <c r="Q35" s="111" t="s">
        <v>1377</v>
      </c>
      <c r="R35" s="110">
        <v>0.83783783783783805</v>
      </c>
    </row>
    <row r="36" spans="1:18">
      <c r="A36" s="107" t="s">
        <v>1772</v>
      </c>
      <c r="B36" s="81" t="s">
        <v>62</v>
      </c>
      <c r="C36" s="108">
        <v>2023</v>
      </c>
      <c r="D36" s="108" t="s">
        <v>1775</v>
      </c>
      <c r="E36" s="109">
        <v>3.6008009982192535</v>
      </c>
      <c r="F36" s="109">
        <v>1.4712643678160899</v>
      </c>
      <c r="G36" s="111">
        <v>6.46666666666667E-3</v>
      </c>
      <c r="H36" s="111">
        <v>0.04</v>
      </c>
      <c r="I36" s="111">
        <v>1.07391304347826E-2</v>
      </c>
      <c r="J36" s="111">
        <v>9.45945945945946E-3</v>
      </c>
      <c r="K36" s="111" t="s">
        <v>1763</v>
      </c>
      <c r="L36" s="109">
        <v>1.1009174311926599</v>
      </c>
      <c r="M36" s="110">
        <v>0.29299999999999998</v>
      </c>
      <c r="N36" s="111">
        <v>2.27272727272727E-3</v>
      </c>
      <c r="O36" s="111">
        <v>9.3167701863354005E-2</v>
      </c>
      <c r="P36" s="111">
        <v>0.06</v>
      </c>
      <c r="Q36" s="111" t="s">
        <v>1377</v>
      </c>
      <c r="R36" s="110">
        <v>0.51351351351351304</v>
      </c>
    </row>
    <row r="37" spans="1:18">
      <c r="A37" s="107" t="s">
        <v>1656</v>
      </c>
      <c r="B37" s="81" t="s">
        <v>62</v>
      </c>
      <c r="C37" s="108">
        <v>2022</v>
      </c>
      <c r="D37" s="108" t="s">
        <v>1775</v>
      </c>
      <c r="E37" s="109">
        <v>2.4397161383746249</v>
      </c>
      <c r="F37" s="109">
        <v>1.6781609195402301</v>
      </c>
      <c r="G37" s="111" t="s">
        <v>1763</v>
      </c>
      <c r="H37" s="111" t="s">
        <v>1763</v>
      </c>
      <c r="I37" s="111">
        <v>1.04347826086957E-2</v>
      </c>
      <c r="J37" s="111">
        <v>4.0540540540540499E-3</v>
      </c>
      <c r="K37" s="111">
        <v>0.35087719298245601</v>
      </c>
      <c r="L37" s="112" t="s">
        <v>1763</v>
      </c>
      <c r="M37" s="110">
        <v>0.20699999999999999</v>
      </c>
      <c r="N37" s="111" t="s">
        <v>1763</v>
      </c>
      <c r="O37" s="111" t="s">
        <v>1763</v>
      </c>
      <c r="P37" s="111" t="s">
        <v>1763</v>
      </c>
      <c r="Q37" s="111" t="s">
        <v>1377</v>
      </c>
      <c r="R37" s="110">
        <v>0.18918918918918901</v>
      </c>
    </row>
    <row r="38" spans="1:18">
      <c r="A38" s="107" t="s">
        <v>64</v>
      </c>
      <c r="B38" s="81" t="s">
        <v>65</v>
      </c>
      <c r="C38" s="108">
        <v>2022</v>
      </c>
      <c r="D38" s="108" t="s">
        <v>1775</v>
      </c>
      <c r="E38" s="109">
        <v>2.5106482398914367</v>
      </c>
      <c r="F38" s="109">
        <v>1.70114942528736</v>
      </c>
      <c r="G38" s="111" t="s">
        <v>1763</v>
      </c>
      <c r="H38" s="111" t="s">
        <v>1763</v>
      </c>
      <c r="I38" s="111">
        <v>0.01</v>
      </c>
      <c r="J38" s="111">
        <v>5.40540540540541E-3</v>
      </c>
      <c r="K38" s="111">
        <v>0.35087719298245601</v>
      </c>
      <c r="L38" s="112" t="s">
        <v>1763</v>
      </c>
      <c r="M38" s="110">
        <v>0.22700000000000001</v>
      </c>
      <c r="N38" s="111" t="s">
        <v>1763</v>
      </c>
      <c r="O38" s="111" t="s">
        <v>1763</v>
      </c>
      <c r="P38" s="111" t="s">
        <v>1763</v>
      </c>
      <c r="Q38" s="111" t="s">
        <v>1377</v>
      </c>
      <c r="R38" s="110">
        <v>0.21621621621621601</v>
      </c>
    </row>
    <row r="39" spans="1:18">
      <c r="A39" s="107" t="s">
        <v>1773</v>
      </c>
      <c r="B39" s="81" t="s">
        <v>65</v>
      </c>
      <c r="C39" s="108">
        <v>2023</v>
      </c>
      <c r="D39" s="108" t="s">
        <v>1775</v>
      </c>
      <c r="E39" s="109">
        <v>3.5679660148395569</v>
      </c>
      <c r="F39" s="109">
        <v>1.40229885057471</v>
      </c>
      <c r="G39" s="111">
        <v>6.13333333333333E-3</v>
      </c>
      <c r="H39" s="111">
        <v>0.04</v>
      </c>
      <c r="I39" s="111">
        <v>1.0999999999999999E-2</v>
      </c>
      <c r="J39" s="111">
        <v>9.45945945945946E-3</v>
      </c>
      <c r="K39" s="111" t="s">
        <v>1763</v>
      </c>
      <c r="L39" s="109">
        <v>1.15596330275229</v>
      </c>
      <c r="M39" s="110">
        <v>0.28199999999999997</v>
      </c>
      <c r="N39" s="111">
        <v>2.27272727272727E-3</v>
      </c>
      <c r="O39" s="111">
        <v>9.9378881987577605E-2</v>
      </c>
      <c r="P39" s="110">
        <v>0.1</v>
      </c>
      <c r="Q39" s="111" t="s">
        <v>1377</v>
      </c>
      <c r="R39" s="110">
        <v>0.45945945945945899</v>
      </c>
    </row>
    <row r="40" spans="1:18">
      <c r="A40" s="107" t="s">
        <v>1774</v>
      </c>
      <c r="B40" s="81" t="s">
        <v>68</v>
      </c>
      <c r="C40" s="108">
        <v>2023</v>
      </c>
      <c r="D40" s="108" t="s">
        <v>1775</v>
      </c>
      <c r="E40" s="109">
        <v>3.6738310934524043</v>
      </c>
      <c r="F40" s="109">
        <v>1.4942528735632199</v>
      </c>
      <c r="G40" s="111">
        <v>6.1999999999999998E-3</v>
      </c>
      <c r="H40" s="111">
        <v>0.04</v>
      </c>
      <c r="I40" s="111">
        <v>1.0521739130434801E-2</v>
      </c>
      <c r="J40" s="111">
        <v>9.45945945945946E-3</v>
      </c>
      <c r="K40" s="111" t="s">
        <v>1763</v>
      </c>
      <c r="L40" s="109">
        <v>1.1743119266055</v>
      </c>
      <c r="M40" s="110">
        <v>0.29799999999999999</v>
      </c>
      <c r="N40" s="111">
        <v>2.24675324675325E-3</v>
      </c>
      <c r="O40" s="111">
        <v>9.9378881987577605E-2</v>
      </c>
      <c r="P40" s="111">
        <v>0.08</v>
      </c>
      <c r="Q40" s="111" t="s">
        <v>1377</v>
      </c>
      <c r="R40" s="110">
        <v>0.45945945945945899</v>
      </c>
    </row>
    <row r="41" spans="1:18">
      <c r="E41" s="41"/>
      <c r="F41" s="41"/>
      <c r="G41" s="41"/>
      <c r="H41" s="41"/>
      <c r="I41" s="41"/>
      <c r="J41" s="41"/>
      <c r="K41" s="41"/>
      <c r="L41" s="41"/>
      <c r="M41" s="41"/>
      <c r="N41" s="41"/>
      <c r="O41" s="41"/>
      <c r="P41" s="41"/>
      <c r="Q41" s="41"/>
      <c r="R41" s="41"/>
    </row>
    <row r="42" spans="1:18">
      <c r="A42" s="16" t="s">
        <v>1776</v>
      </c>
    </row>
    <row r="43" spans="1:18" ht="18">
      <c r="A43" s="44" t="s">
        <v>1777</v>
      </c>
    </row>
    <row r="44" spans="1:18">
      <c r="A44" s="45" t="s">
        <v>1778</v>
      </c>
    </row>
    <row r="45" spans="1:18">
      <c r="A45" s="35" t="s">
        <v>1779</v>
      </c>
      <c r="B45" s="46"/>
    </row>
    <row r="46" spans="1:18">
      <c r="A46" s="35" t="s">
        <v>1635</v>
      </c>
      <c r="B46" s="46"/>
    </row>
    <row r="48" spans="1:18">
      <c r="A48" s="18" t="s">
        <v>1364</v>
      </c>
    </row>
  </sheetData>
  <hyperlinks>
    <hyperlink ref="A45" r:id="rId1" xr:uid="{A09BACCF-D143-44DF-9D4A-E0DC575B098D}"/>
    <hyperlink ref="A46" r:id="rId2" display="https://www.epa.gov/wqc/national-recommended-water-quality-criteria-aquatic-life-criteria-table" xr:uid="{7A567059-F372-4CFE-9F55-E87E5AD76D01}"/>
  </hyperlinks>
  <pageMargins left="0.7" right="0.7" top="0.75" bottom="0.75" header="0.3" footer="0.3"/>
  <pageSetup scale="29"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16531-5F7F-4C9C-A4ED-0090A417B6ED}">
  <sheetPr>
    <pageSetUpPr fitToPage="1"/>
  </sheetPr>
  <dimension ref="A1:AY210"/>
  <sheetViews>
    <sheetView zoomScaleNormal="100" workbookViewId="0">
      <selection activeCell="G2" sqref="G2"/>
    </sheetView>
  </sheetViews>
  <sheetFormatPr defaultRowHeight="15"/>
  <cols>
    <col min="1" max="1" width="50.28515625" style="2" customWidth="1"/>
    <col min="2" max="2" width="9.5703125" style="2" bestFit="1" customWidth="1"/>
    <col min="3" max="3" width="13.85546875" style="11" bestFit="1" customWidth="1"/>
    <col min="4" max="4" width="23.85546875" style="2" bestFit="1" customWidth="1"/>
    <col min="5" max="5" width="12.5703125" style="33" bestFit="1" customWidth="1"/>
    <col min="6" max="6" width="14" style="3" bestFit="1" customWidth="1"/>
    <col min="7" max="7" width="12" style="3" bestFit="1" customWidth="1"/>
    <col min="8" max="8" width="17" style="3" bestFit="1" customWidth="1"/>
    <col min="9" max="9" width="8.5703125" style="3" bestFit="1" customWidth="1"/>
    <col min="10" max="10" width="10.85546875" style="3" bestFit="1" customWidth="1"/>
    <col min="11" max="11" width="13.42578125" style="3" bestFit="1" customWidth="1"/>
    <col min="12" max="12" width="13.28515625" style="3" bestFit="1" customWidth="1"/>
    <col min="13" max="13" width="10.7109375" style="3" bestFit="1" customWidth="1"/>
    <col min="14" max="14" width="16.85546875" style="2" bestFit="1" customWidth="1"/>
    <col min="15" max="15" width="18.140625" style="2" bestFit="1" customWidth="1"/>
    <col min="16" max="16" width="9.42578125" style="2" bestFit="1" customWidth="1"/>
    <col min="17" max="17" width="14.28515625" style="2" bestFit="1" customWidth="1"/>
    <col min="18" max="18" width="17.28515625" style="2" bestFit="1" customWidth="1"/>
    <col min="19" max="19" width="17.85546875" style="2" bestFit="1" customWidth="1"/>
    <col min="20" max="20" width="16.42578125" style="2" bestFit="1" customWidth="1"/>
    <col min="21" max="21" width="12.140625" style="2" bestFit="1" customWidth="1"/>
    <col min="22" max="22" width="15.140625" style="2" bestFit="1" customWidth="1"/>
    <col min="23" max="23" width="19" style="2" bestFit="1" customWidth="1"/>
    <col min="24" max="24" width="16.140625" style="2" bestFit="1" customWidth="1"/>
    <col min="25" max="25" width="24.85546875" style="2" bestFit="1" customWidth="1"/>
    <col min="26" max="26" width="23.5703125" style="2" bestFit="1" customWidth="1"/>
    <col min="27" max="27" width="20.7109375" style="2" bestFit="1" customWidth="1"/>
    <col min="28" max="28" width="23.140625" style="2" bestFit="1" customWidth="1"/>
    <col min="29" max="29" width="20.7109375" style="2" bestFit="1" customWidth="1"/>
    <col min="30" max="30" width="17.7109375" style="2" bestFit="1" customWidth="1"/>
    <col min="31" max="31" width="21.140625" style="2" bestFit="1" customWidth="1"/>
    <col min="32" max="32" width="13.28515625" style="2" bestFit="1" customWidth="1"/>
    <col min="33" max="33" width="12" style="2" bestFit="1" customWidth="1"/>
    <col min="34" max="16384" width="9.140625" style="2"/>
  </cols>
  <sheetData>
    <row r="1" spans="1:14" s="42" customFormat="1" ht="14.25">
      <c r="A1" s="113" t="s">
        <v>13</v>
      </c>
      <c r="B1" s="113" t="s">
        <v>14</v>
      </c>
      <c r="C1" s="85" t="s">
        <v>16</v>
      </c>
      <c r="D1" s="101" t="s">
        <v>1745</v>
      </c>
      <c r="E1" s="102" t="s">
        <v>1746</v>
      </c>
      <c r="F1" s="102" t="s">
        <v>1780</v>
      </c>
      <c r="G1" s="114" t="s">
        <v>182</v>
      </c>
      <c r="H1" s="102" t="s">
        <v>1781</v>
      </c>
      <c r="I1" s="102" t="s">
        <v>1782</v>
      </c>
      <c r="J1" s="102" t="s">
        <v>1783</v>
      </c>
      <c r="K1" s="102" t="s">
        <v>1784</v>
      </c>
      <c r="L1" s="102" t="s">
        <v>1785</v>
      </c>
      <c r="M1" s="102" t="s">
        <v>1786</v>
      </c>
    </row>
    <row r="2" spans="1:14">
      <c r="A2" s="80" t="s">
        <v>1760</v>
      </c>
      <c r="B2" s="80" t="s">
        <v>23</v>
      </c>
      <c r="C2" s="84">
        <v>2023</v>
      </c>
      <c r="D2" s="80" t="s">
        <v>1787</v>
      </c>
      <c r="E2" s="115">
        <v>0.99889012208657002</v>
      </c>
      <c r="F2" s="106" t="s">
        <v>1763</v>
      </c>
      <c r="G2" s="104">
        <v>0.99889012208657002</v>
      </c>
      <c r="H2" s="105" t="s">
        <v>1377</v>
      </c>
      <c r="I2" s="116" t="s">
        <v>1763</v>
      </c>
      <c r="J2" s="116" t="s">
        <v>1763</v>
      </c>
      <c r="K2" s="116" t="s">
        <v>1763</v>
      </c>
      <c r="L2" s="116" t="s">
        <v>1763</v>
      </c>
      <c r="M2" s="116" t="s">
        <v>1763</v>
      </c>
    </row>
    <row r="3" spans="1:14">
      <c r="A3" s="80" t="s">
        <v>1762</v>
      </c>
      <c r="B3" s="80" t="s">
        <v>29</v>
      </c>
      <c r="C3" s="84">
        <v>2023</v>
      </c>
      <c r="D3" s="80" t="s">
        <v>1787</v>
      </c>
      <c r="E3" s="105" t="s">
        <v>1763</v>
      </c>
      <c r="F3" s="105" t="s">
        <v>1763</v>
      </c>
      <c r="G3" s="105" t="s">
        <v>1763</v>
      </c>
      <c r="H3" s="105" t="s">
        <v>1377</v>
      </c>
      <c r="I3" s="116" t="s">
        <v>1763</v>
      </c>
      <c r="J3" s="116" t="s">
        <v>1763</v>
      </c>
      <c r="K3" s="116" t="s">
        <v>1763</v>
      </c>
      <c r="L3" s="116" t="s">
        <v>1763</v>
      </c>
      <c r="M3" s="116" t="s">
        <v>1763</v>
      </c>
    </row>
    <row r="4" spans="1:14">
      <c r="A4" s="80" t="s">
        <v>1764</v>
      </c>
      <c r="B4" s="80" t="s">
        <v>32</v>
      </c>
      <c r="C4" s="84">
        <v>2023</v>
      </c>
      <c r="D4" s="80" t="s">
        <v>1787</v>
      </c>
      <c r="E4" s="117">
        <v>5.6818181818181798E-5</v>
      </c>
      <c r="F4" s="105" t="s">
        <v>1763</v>
      </c>
      <c r="G4" s="105" t="s">
        <v>1763</v>
      </c>
      <c r="H4" s="105" t="s">
        <v>1377</v>
      </c>
      <c r="I4" s="118">
        <v>5.6818181818181798E-5</v>
      </c>
      <c r="J4" s="116" t="s">
        <v>1763</v>
      </c>
      <c r="K4" s="116" t="s">
        <v>1763</v>
      </c>
      <c r="L4" s="116" t="s">
        <v>1763</v>
      </c>
      <c r="M4" s="81" t="s">
        <v>1763</v>
      </c>
    </row>
    <row r="5" spans="1:14">
      <c r="A5" s="80" t="s">
        <v>1765</v>
      </c>
      <c r="B5" s="80" t="s">
        <v>36</v>
      </c>
      <c r="C5" s="84">
        <v>2023</v>
      </c>
      <c r="D5" s="80" t="s">
        <v>1787</v>
      </c>
      <c r="E5" s="115">
        <v>0.22364913254164492</v>
      </c>
      <c r="F5" s="105">
        <v>1.20408163265305E-3</v>
      </c>
      <c r="G5" s="104">
        <v>0.221975582685905</v>
      </c>
      <c r="H5" s="105" t="s">
        <v>1377</v>
      </c>
      <c r="I5" s="116" t="s">
        <v>1763</v>
      </c>
      <c r="J5" s="118">
        <v>4.2801556420233503E-5</v>
      </c>
      <c r="K5" s="116">
        <v>3.2666666666666602E-4</v>
      </c>
      <c r="L5" s="118">
        <v>1E-4</v>
      </c>
      <c r="M5" s="116" t="s">
        <v>1763</v>
      </c>
      <c r="N5" s="32"/>
    </row>
    <row r="6" spans="1:14">
      <c r="A6" s="80" t="s">
        <v>1766</v>
      </c>
      <c r="B6" s="80" t="s">
        <v>43</v>
      </c>
      <c r="C6" s="84">
        <v>2022</v>
      </c>
      <c r="D6" s="80" t="s">
        <v>1787</v>
      </c>
      <c r="E6" s="115">
        <v>0.110987791342952</v>
      </c>
      <c r="F6" s="105" t="s">
        <v>1763</v>
      </c>
      <c r="G6" s="104">
        <v>0.110987791342952</v>
      </c>
      <c r="H6" s="105" t="s">
        <v>1377</v>
      </c>
      <c r="I6" s="116" t="s">
        <v>1763</v>
      </c>
      <c r="J6" s="116" t="s">
        <v>1763</v>
      </c>
      <c r="K6" s="116" t="s">
        <v>1763</v>
      </c>
      <c r="L6" s="116" t="s">
        <v>1763</v>
      </c>
      <c r="M6" s="116" t="s">
        <v>1763</v>
      </c>
    </row>
    <row r="7" spans="1:14">
      <c r="A7" s="80" t="s">
        <v>1768</v>
      </c>
      <c r="B7" s="80" t="s">
        <v>50</v>
      </c>
      <c r="C7" s="84">
        <v>2023</v>
      </c>
      <c r="D7" s="80" t="s">
        <v>1787</v>
      </c>
      <c r="E7" s="115">
        <v>0.221975582685905</v>
      </c>
      <c r="F7" s="105" t="s">
        <v>1763</v>
      </c>
      <c r="G7" s="104">
        <v>0.221975582685905</v>
      </c>
      <c r="H7" s="105" t="s">
        <v>1377</v>
      </c>
      <c r="I7" s="116" t="s">
        <v>1763</v>
      </c>
      <c r="J7" s="116" t="s">
        <v>1763</v>
      </c>
      <c r="K7" s="116" t="s">
        <v>1763</v>
      </c>
      <c r="L7" s="116" t="s">
        <v>1763</v>
      </c>
      <c r="M7" s="116" t="s">
        <v>1763</v>
      </c>
    </row>
    <row r="8" spans="1:14">
      <c r="A8" s="80" t="s">
        <v>55</v>
      </c>
      <c r="B8" s="80" t="s">
        <v>56</v>
      </c>
      <c r="C8" s="84">
        <v>2022</v>
      </c>
      <c r="D8" s="80" t="s">
        <v>1787</v>
      </c>
      <c r="E8" s="115">
        <v>0.110987791342952</v>
      </c>
      <c r="F8" s="105" t="s">
        <v>1763</v>
      </c>
      <c r="G8" s="104">
        <v>0.110987791342952</v>
      </c>
      <c r="H8" s="105" t="s">
        <v>1377</v>
      </c>
      <c r="I8" s="116" t="s">
        <v>1763</v>
      </c>
      <c r="J8" s="116" t="s">
        <v>1763</v>
      </c>
      <c r="K8" s="116" t="s">
        <v>1763</v>
      </c>
      <c r="L8" s="116" t="s">
        <v>1763</v>
      </c>
      <c r="M8" s="116" t="s">
        <v>1763</v>
      </c>
    </row>
    <row r="9" spans="1:14">
      <c r="A9" s="80" t="s">
        <v>58</v>
      </c>
      <c r="B9" s="80" t="s">
        <v>59</v>
      </c>
      <c r="C9" s="84">
        <v>2022</v>
      </c>
      <c r="D9" s="80" t="s">
        <v>1787</v>
      </c>
      <c r="E9" s="115">
        <v>0.110987791342952</v>
      </c>
      <c r="F9" s="105" t="s">
        <v>1763</v>
      </c>
      <c r="G9" s="104">
        <v>0.110987791342952</v>
      </c>
      <c r="H9" s="105" t="s">
        <v>1377</v>
      </c>
      <c r="I9" s="116" t="s">
        <v>1763</v>
      </c>
      <c r="J9" s="116" t="s">
        <v>1763</v>
      </c>
      <c r="K9" s="116" t="s">
        <v>1763</v>
      </c>
      <c r="L9" s="116" t="s">
        <v>1763</v>
      </c>
      <c r="M9" s="116" t="s">
        <v>1763</v>
      </c>
    </row>
    <row r="10" spans="1:14">
      <c r="A10" s="80" t="s">
        <v>1771</v>
      </c>
      <c r="B10" s="80" t="s">
        <v>59</v>
      </c>
      <c r="C10" s="84">
        <v>2023</v>
      </c>
      <c r="D10" s="80" t="s">
        <v>1787</v>
      </c>
      <c r="E10" s="115">
        <v>0.221975582685905</v>
      </c>
      <c r="F10" s="105" t="s">
        <v>1763</v>
      </c>
      <c r="G10" s="104">
        <v>0.221975582685905</v>
      </c>
      <c r="H10" s="105" t="s">
        <v>1377</v>
      </c>
      <c r="I10" s="116" t="s">
        <v>1763</v>
      </c>
      <c r="J10" s="116" t="s">
        <v>1763</v>
      </c>
      <c r="K10" s="116" t="s">
        <v>1763</v>
      </c>
      <c r="L10" s="116" t="s">
        <v>1763</v>
      </c>
      <c r="M10" s="116" t="s">
        <v>1763</v>
      </c>
    </row>
    <row r="11" spans="1:14">
      <c r="A11" s="80" t="s">
        <v>1656</v>
      </c>
      <c r="B11" s="80" t="s">
        <v>62</v>
      </c>
      <c r="C11" s="84">
        <v>2022</v>
      </c>
      <c r="D11" s="80" t="s">
        <v>1787</v>
      </c>
      <c r="E11" s="115">
        <v>0.110987791342952</v>
      </c>
      <c r="F11" s="105" t="s">
        <v>1763</v>
      </c>
      <c r="G11" s="104">
        <v>0.110987791342952</v>
      </c>
      <c r="H11" s="105" t="s">
        <v>1377</v>
      </c>
      <c r="I11" s="116" t="s">
        <v>1763</v>
      </c>
      <c r="J11" s="116" t="s">
        <v>1763</v>
      </c>
      <c r="K11" s="116" t="s">
        <v>1763</v>
      </c>
      <c r="L11" s="116" t="s">
        <v>1763</v>
      </c>
      <c r="M11" s="116" t="s">
        <v>1763</v>
      </c>
    </row>
    <row r="12" spans="1:14">
      <c r="A12" s="80" t="s">
        <v>64</v>
      </c>
      <c r="B12" s="80" t="s">
        <v>65</v>
      </c>
      <c r="C12" s="84">
        <v>2022</v>
      </c>
      <c r="D12" s="80" t="s">
        <v>1787</v>
      </c>
      <c r="E12" s="115">
        <v>0.110987791342952</v>
      </c>
      <c r="F12" s="105" t="s">
        <v>1763</v>
      </c>
      <c r="G12" s="104">
        <v>0.110987791342952</v>
      </c>
      <c r="H12" s="105" t="s">
        <v>1377</v>
      </c>
      <c r="I12" s="116" t="s">
        <v>1763</v>
      </c>
      <c r="J12" s="116" t="s">
        <v>1763</v>
      </c>
      <c r="K12" s="116" t="s">
        <v>1763</v>
      </c>
      <c r="L12" s="116" t="s">
        <v>1763</v>
      </c>
      <c r="M12" s="116" t="s">
        <v>1763</v>
      </c>
    </row>
    <row r="13" spans="1:14">
      <c r="A13" s="80" t="s">
        <v>1760</v>
      </c>
      <c r="B13" s="80" t="s">
        <v>23</v>
      </c>
      <c r="C13" s="84">
        <v>2023</v>
      </c>
      <c r="D13" s="80" t="s">
        <v>1788</v>
      </c>
      <c r="E13" s="103">
        <v>8.1081081081081106</v>
      </c>
      <c r="F13" s="106" t="s">
        <v>1763</v>
      </c>
      <c r="G13" s="103">
        <v>8.1081081081081106</v>
      </c>
      <c r="H13" s="105" t="s">
        <v>1377</v>
      </c>
      <c r="I13" s="105" t="s">
        <v>1763</v>
      </c>
      <c r="J13" s="116" t="s">
        <v>1763</v>
      </c>
      <c r="K13" s="116" t="s">
        <v>1763</v>
      </c>
      <c r="L13" s="116" t="s">
        <v>1763</v>
      </c>
      <c r="M13" s="116" t="s">
        <v>1763</v>
      </c>
    </row>
    <row r="14" spans="1:14">
      <c r="A14" s="80" t="s">
        <v>1762</v>
      </c>
      <c r="B14" s="80" t="s">
        <v>29</v>
      </c>
      <c r="C14" s="84">
        <v>2023</v>
      </c>
      <c r="D14" s="80" t="s">
        <v>1788</v>
      </c>
      <c r="E14" s="105">
        <v>0</v>
      </c>
      <c r="F14" s="105" t="s">
        <v>1763</v>
      </c>
      <c r="G14" s="105" t="s">
        <v>1763</v>
      </c>
      <c r="H14" s="105" t="s">
        <v>1377</v>
      </c>
      <c r="I14" s="105" t="s">
        <v>1763</v>
      </c>
      <c r="J14" s="116" t="s">
        <v>1763</v>
      </c>
      <c r="K14" s="116" t="s">
        <v>1763</v>
      </c>
      <c r="L14" s="116" t="s">
        <v>1763</v>
      </c>
      <c r="M14" s="116" t="s">
        <v>1763</v>
      </c>
    </row>
    <row r="15" spans="1:14">
      <c r="A15" s="80" t="s">
        <v>1764</v>
      </c>
      <c r="B15" s="80" t="s">
        <v>32</v>
      </c>
      <c r="C15" s="84">
        <v>2023</v>
      </c>
      <c r="D15" s="80" t="s">
        <v>1788</v>
      </c>
      <c r="E15" s="105">
        <v>1.8322289156626501E-3</v>
      </c>
      <c r="F15" s="117">
        <v>2.5000000000000001E-5</v>
      </c>
      <c r="G15" s="105" t="s">
        <v>1763</v>
      </c>
      <c r="H15" s="105" t="s">
        <v>1377</v>
      </c>
      <c r="I15" s="105">
        <v>1.80722891566265E-3</v>
      </c>
      <c r="J15" s="116" t="s">
        <v>1763</v>
      </c>
      <c r="K15" s="105" t="s">
        <v>1763</v>
      </c>
      <c r="L15" s="116" t="s">
        <v>1763</v>
      </c>
      <c r="M15" s="116" t="s">
        <v>1763</v>
      </c>
    </row>
    <row r="16" spans="1:14">
      <c r="A16" s="80" t="s">
        <v>1765</v>
      </c>
      <c r="B16" s="80" t="s">
        <v>36</v>
      </c>
      <c r="C16" s="84">
        <v>2023</v>
      </c>
      <c r="D16" s="80" t="s">
        <v>1788</v>
      </c>
      <c r="E16" s="103">
        <v>1.805864124750068</v>
      </c>
      <c r="F16" s="105">
        <v>4.0227272727272499E-3</v>
      </c>
      <c r="G16" s="103">
        <v>1.8018018018018001</v>
      </c>
      <c r="H16" s="105" t="s">
        <v>1377</v>
      </c>
      <c r="I16" s="105" t="s">
        <v>1763</v>
      </c>
      <c r="J16" s="118">
        <v>1.2373453318335199E-5</v>
      </c>
      <c r="K16" s="117">
        <v>2.7222222222222199E-5</v>
      </c>
      <c r="L16" s="81" t="s">
        <v>1763</v>
      </c>
      <c r="M16" s="81" t="s">
        <v>1763</v>
      </c>
      <c r="N16" s="29"/>
    </row>
    <row r="17" spans="1:14">
      <c r="A17" s="80" t="s">
        <v>42</v>
      </c>
      <c r="B17" s="80" t="s">
        <v>43</v>
      </c>
      <c r="C17" s="84">
        <v>2022</v>
      </c>
      <c r="D17" s="80" t="s">
        <v>1788</v>
      </c>
      <c r="E17" s="104">
        <v>0.90090090090090102</v>
      </c>
      <c r="F17" s="105"/>
      <c r="G17" s="104">
        <v>0.90090090090090102</v>
      </c>
      <c r="H17" s="105" t="s">
        <v>1377</v>
      </c>
      <c r="I17" s="105"/>
      <c r="J17" s="116" t="s">
        <v>1763</v>
      </c>
      <c r="K17" s="116" t="s">
        <v>1763</v>
      </c>
      <c r="L17" s="116" t="s">
        <v>1763</v>
      </c>
      <c r="M17" s="116" t="s">
        <v>1763</v>
      </c>
    </row>
    <row r="18" spans="1:14">
      <c r="A18" s="80" t="s">
        <v>1768</v>
      </c>
      <c r="B18" s="80" t="s">
        <v>50</v>
      </c>
      <c r="C18" s="84">
        <v>2023</v>
      </c>
      <c r="D18" s="80" t="s">
        <v>1788</v>
      </c>
      <c r="E18" s="103">
        <v>1.8018018018018001</v>
      </c>
      <c r="F18" s="105"/>
      <c r="G18" s="103">
        <v>1.8018018018018001</v>
      </c>
      <c r="H18" s="105" t="s">
        <v>1377</v>
      </c>
      <c r="I18" s="105"/>
      <c r="J18" s="116" t="s">
        <v>1763</v>
      </c>
      <c r="K18" s="116" t="s">
        <v>1763</v>
      </c>
      <c r="L18" s="116" t="s">
        <v>1763</v>
      </c>
      <c r="M18" s="116" t="s">
        <v>1763</v>
      </c>
    </row>
    <row r="19" spans="1:14">
      <c r="A19" s="80" t="s">
        <v>55</v>
      </c>
      <c r="B19" s="80" t="s">
        <v>56</v>
      </c>
      <c r="C19" s="84">
        <v>2022</v>
      </c>
      <c r="D19" s="80" t="s">
        <v>1788</v>
      </c>
      <c r="E19" s="104">
        <v>0.90090090090090102</v>
      </c>
      <c r="F19" s="105"/>
      <c r="G19" s="104">
        <v>0.90090090090090102</v>
      </c>
      <c r="H19" s="105" t="s">
        <v>1377</v>
      </c>
      <c r="I19" s="105"/>
      <c r="J19" s="116" t="s">
        <v>1763</v>
      </c>
      <c r="K19" s="116" t="s">
        <v>1763</v>
      </c>
      <c r="L19" s="116" t="s">
        <v>1763</v>
      </c>
      <c r="M19" s="116" t="s">
        <v>1763</v>
      </c>
    </row>
    <row r="20" spans="1:14">
      <c r="A20" s="80" t="s">
        <v>58</v>
      </c>
      <c r="B20" s="80" t="s">
        <v>59</v>
      </c>
      <c r="C20" s="84">
        <v>2022</v>
      </c>
      <c r="D20" s="80" t="s">
        <v>1788</v>
      </c>
      <c r="E20" s="104">
        <v>0.90090090090090102</v>
      </c>
      <c r="F20" s="105"/>
      <c r="G20" s="104">
        <v>0.90090090090090102</v>
      </c>
      <c r="H20" s="105" t="s">
        <v>1377</v>
      </c>
      <c r="I20" s="105"/>
      <c r="J20" s="116" t="s">
        <v>1763</v>
      </c>
      <c r="K20" s="116" t="s">
        <v>1763</v>
      </c>
      <c r="L20" s="116" t="s">
        <v>1763</v>
      </c>
      <c r="M20" s="116" t="s">
        <v>1763</v>
      </c>
    </row>
    <row r="21" spans="1:14">
      <c r="A21" s="80" t="s">
        <v>1771</v>
      </c>
      <c r="B21" s="80" t="s">
        <v>59</v>
      </c>
      <c r="C21" s="84">
        <v>2023</v>
      </c>
      <c r="D21" s="80" t="s">
        <v>1788</v>
      </c>
      <c r="E21" s="103">
        <v>1.8018018018018001</v>
      </c>
      <c r="F21" s="105" t="s">
        <v>1763</v>
      </c>
      <c r="G21" s="103">
        <v>1.8018018018018001</v>
      </c>
      <c r="H21" s="105" t="s">
        <v>1377</v>
      </c>
      <c r="I21" s="105" t="s">
        <v>1763</v>
      </c>
      <c r="J21" s="116" t="s">
        <v>1763</v>
      </c>
      <c r="K21" s="116" t="s">
        <v>1763</v>
      </c>
      <c r="L21" s="116" t="s">
        <v>1763</v>
      </c>
      <c r="M21" s="116" t="s">
        <v>1763</v>
      </c>
    </row>
    <row r="22" spans="1:14">
      <c r="A22" s="80" t="s">
        <v>1656</v>
      </c>
      <c r="B22" s="80" t="s">
        <v>62</v>
      </c>
      <c r="C22" s="84">
        <v>2022</v>
      </c>
      <c r="D22" s="80" t="s">
        <v>1788</v>
      </c>
      <c r="E22" s="104">
        <v>0.90090090090090102</v>
      </c>
      <c r="F22" s="105"/>
      <c r="G22" s="104">
        <v>0.90090090090090102</v>
      </c>
      <c r="H22" s="105" t="s">
        <v>1377</v>
      </c>
      <c r="I22" s="105"/>
      <c r="J22" s="116" t="s">
        <v>1763</v>
      </c>
      <c r="K22" s="116" t="s">
        <v>1763</v>
      </c>
      <c r="L22" s="116" t="s">
        <v>1763</v>
      </c>
      <c r="M22" s="116" t="s">
        <v>1763</v>
      </c>
    </row>
    <row r="23" spans="1:14">
      <c r="A23" s="80" t="s">
        <v>64</v>
      </c>
      <c r="B23" s="80" t="s">
        <v>65</v>
      </c>
      <c r="C23" s="84">
        <v>2022</v>
      </c>
      <c r="D23" s="80" t="s">
        <v>1788</v>
      </c>
      <c r="E23" s="104">
        <v>0.90090090090090102</v>
      </c>
      <c r="F23" s="105"/>
      <c r="G23" s="104">
        <v>0.90090090090090102</v>
      </c>
      <c r="H23" s="105" t="s">
        <v>1377</v>
      </c>
      <c r="I23" s="105"/>
      <c r="J23" s="116" t="s">
        <v>1763</v>
      </c>
      <c r="K23" s="116" t="s">
        <v>1763</v>
      </c>
      <c r="L23" s="116" t="s">
        <v>1763</v>
      </c>
      <c r="M23" s="116" t="s">
        <v>1763</v>
      </c>
    </row>
    <row r="24" spans="1:14">
      <c r="A24" s="80" t="s">
        <v>1760</v>
      </c>
      <c r="B24" s="80" t="s">
        <v>23</v>
      </c>
      <c r="C24" s="84">
        <v>2023</v>
      </c>
      <c r="D24" s="80" t="s">
        <v>1789</v>
      </c>
      <c r="E24" s="104">
        <v>0.57324840764331197</v>
      </c>
      <c r="F24" s="105" t="s">
        <v>1763</v>
      </c>
      <c r="G24" s="104">
        <v>0.57324840764331197</v>
      </c>
      <c r="H24" s="105" t="s">
        <v>1763</v>
      </c>
      <c r="I24" s="81" t="s">
        <v>1763</v>
      </c>
      <c r="J24" s="105" t="s">
        <v>1763</v>
      </c>
      <c r="K24" s="105" t="s">
        <v>1763</v>
      </c>
      <c r="L24" s="81" t="s">
        <v>1763</v>
      </c>
      <c r="M24" s="116" t="s">
        <v>1763</v>
      </c>
    </row>
    <row r="25" spans="1:14">
      <c r="A25" s="80" t="s">
        <v>1762</v>
      </c>
      <c r="B25" s="80" t="s">
        <v>29</v>
      </c>
      <c r="C25" s="84">
        <v>2023</v>
      </c>
      <c r="D25" s="80" t="s">
        <v>1789</v>
      </c>
      <c r="E25" s="105" t="s">
        <v>1763</v>
      </c>
      <c r="F25" s="105" t="s">
        <v>1763</v>
      </c>
      <c r="G25" s="105" t="s">
        <v>1763</v>
      </c>
      <c r="H25" s="105" t="s">
        <v>1763</v>
      </c>
      <c r="I25" s="81" t="s">
        <v>1763</v>
      </c>
      <c r="J25" s="105" t="s">
        <v>1763</v>
      </c>
      <c r="K25" s="105" t="s">
        <v>1763</v>
      </c>
      <c r="L25" s="81" t="s">
        <v>1763</v>
      </c>
      <c r="M25" s="81" t="s">
        <v>1763</v>
      </c>
    </row>
    <row r="26" spans="1:14">
      <c r="A26" s="80" t="s">
        <v>1764</v>
      </c>
      <c r="B26" s="80" t="s">
        <v>32</v>
      </c>
      <c r="C26" s="84">
        <v>2023</v>
      </c>
      <c r="D26" s="80" t="s">
        <v>1789</v>
      </c>
      <c r="E26" s="105">
        <v>2.9885057471264099E-5</v>
      </c>
      <c r="F26" s="105" t="s">
        <v>1763</v>
      </c>
      <c r="G26" s="105" t="s">
        <v>1763</v>
      </c>
      <c r="H26" s="117">
        <v>2.9885057471264099E-5</v>
      </c>
      <c r="I26" s="81" t="s">
        <v>1763</v>
      </c>
      <c r="J26" s="105" t="s">
        <v>1763</v>
      </c>
      <c r="K26" s="105" t="s">
        <v>1763</v>
      </c>
      <c r="L26" s="81" t="s">
        <v>1763</v>
      </c>
      <c r="M26" s="116" t="s">
        <v>1763</v>
      </c>
    </row>
    <row r="27" spans="1:14">
      <c r="A27" s="80" t="s">
        <v>1765</v>
      </c>
      <c r="B27" s="80" t="s">
        <v>36</v>
      </c>
      <c r="C27" s="84">
        <v>2023</v>
      </c>
      <c r="D27" s="80" t="s">
        <v>1789</v>
      </c>
      <c r="E27" s="104">
        <v>0.12861361412596992</v>
      </c>
      <c r="F27" s="105">
        <v>7.5319148936169803E-4</v>
      </c>
      <c r="G27" s="104">
        <v>0.12738853503184699</v>
      </c>
      <c r="H27" s="105">
        <v>4.0919540229884799E-4</v>
      </c>
      <c r="I27" s="81" t="s">
        <v>1763</v>
      </c>
      <c r="J27" s="117">
        <v>5.1162790697674398E-5</v>
      </c>
      <c r="K27" s="117">
        <v>1.15294117647059E-5</v>
      </c>
      <c r="L27" s="81" t="s">
        <v>1763</v>
      </c>
      <c r="M27" s="81" t="s">
        <v>1763</v>
      </c>
      <c r="N27" s="29"/>
    </row>
    <row r="28" spans="1:14">
      <c r="A28" s="80" t="s">
        <v>1766</v>
      </c>
      <c r="B28" s="80" t="s">
        <v>43</v>
      </c>
      <c r="C28" s="84">
        <v>2022</v>
      </c>
      <c r="D28" s="80" t="s">
        <v>1789</v>
      </c>
      <c r="E28" s="105">
        <v>6.3694267515923594E-2</v>
      </c>
      <c r="F28" s="105" t="s">
        <v>1763</v>
      </c>
      <c r="G28" s="105">
        <v>6.3694267515923594E-2</v>
      </c>
      <c r="H28" s="105" t="s">
        <v>1763</v>
      </c>
      <c r="I28" s="81"/>
      <c r="J28" s="105" t="s">
        <v>1763</v>
      </c>
      <c r="K28" s="105" t="s">
        <v>1763</v>
      </c>
      <c r="L28" s="81"/>
      <c r="M28" s="116" t="s">
        <v>1763</v>
      </c>
    </row>
    <row r="29" spans="1:14">
      <c r="A29" s="80" t="s">
        <v>46</v>
      </c>
      <c r="B29" s="80" t="s">
        <v>47</v>
      </c>
      <c r="C29" s="84">
        <v>2022</v>
      </c>
      <c r="D29" s="80" t="s">
        <v>1789</v>
      </c>
      <c r="E29" s="105">
        <v>2.52873563218389E-5</v>
      </c>
      <c r="F29" s="105" t="s">
        <v>1763</v>
      </c>
      <c r="G29" s="105" t="s">
        <v>1763</v>
      </c>
      <c r="H29" s="117">
        <v>2.52873563218389E-5</v>
      </c>
      <c r="I29" s="81" t="s">
        <v>1763</v>
      </c>
      <c r="J29" s="105" t="s">
        <v>1763</v>
      </c>
      <c r="K29" s="105" t="s">
        <v>1763</v>
      </c>
      <c r="L29" s="81" t="s">
        <v>1763</v>
      </c>
      <c r="M29" s="116" t="s">
        <v>1763</v>
      </c>
    </row>
    <row r="30" spans="1:14">
      <c r="A30" s="80" t="s">
        <v>1767</v>
      </c>
      <c r="B30" s="80" t="s">
        <v>47</v>
      </c>
      <c r="C30" s="84">
        <v>2023</v>
      </c>
      <c r="D30" s="80" t="s">
        <v>1789</v>
      </c>
      <c r="E30" s="105">
        <v>5.9770114942528503E-5</v>
      </c>
      <c r="F30" s="105" t="s">
        <v>1763</v>
      </c>
      <c r="G30" s="105" t="s">
        <v>1763</v>
      </c>
      <c r="H30" s="117">
        <v>5.9770114942528503E-5</v>
      </c>
      <c r="I30" s="81" t="s">
        <v>1763</v>
      </c>
      <c r="J30" s="105" t="s">
        <v>1763</v>
      </c>
      <c r="K30" s="105" t="s">
        <v>1763</v>
      </c>
      <c r="L30" s="81" t="s">
        <v>1763</v>
      </c>
      <c r="M30" s="116" t="s">
        <v>1763</v>
      </c>
    </row>
    <row r="31" spans="1:14">
      <c r="A31" s="80" t="s">
        <v>1768</v>
      </c>
      <c r="B31" s="80" t="s">
        <v>50</v>
      </c>
      <c r="C31" s="84">
        <v>2023</v>
      </c>
      <c r="D31" s="80" t="s">
        <v>1789</v>
      </c>
      <c r="E31" s="104">
        <v>0.12765290284793895</v>
      </c>
      <c r="F31" s="105" t="s">
        <v>1763</v>
      </c>
      <c r="G31" s="104">
        <v>0.12738853503184699</v>
      </c>
      <c r="H31" s="105">
        <v>2.64367816091954E-4</v>
      </c>
      <c r="I31" s="81" t="s">
        <v>1763</v>
      </c>
      <c r="J31" s="105" t="s">
        <v>1763</v>
      </c>
      <c r="K31" s="105" t="s">
        <v>1763</v>
      </c>
      <c r="L31" s="81" t="s">
        <v>1763</v>
      </c>
      <c r="M31" s="116" t="s">
        <v>1763</v>
      </c>
    </row>
    <row r="32" spans="1:14">
      <c r="A32" s="80" t="s">
        <v>55</v>
      </c>
      <c r="B32" s="80" t="s">
        <v>56</v>
      </c>
      <c r="C32" s="84">
        <v>2022</v>
      </c>
      <c r="D32" s="80" t="s">
        <v>1789</v>
      </c>
      <c r="E32" s="105">
        <v>6.3717256021670721E-2</v>
      </c>
      <c r="F32" s="105" t="s">
        <v>1763</v>
      </c>
      <c r="G32" s="105">
        <v>6.3694267515923594E-2</v>
      </c>
      <c r="H32" s="117">
        <v>2.2988505747126399E-5</v>
      </c>
      <c r="I32" s="81" t="s">
        <v>1763</v>
      </c>
      <c r="J32" s="105" t="s">
        <v>1763</v>
      </c>
      <c r="K32" s="105" t="s">
        <v>1763</v>
      </c>
      <c r="L32" s="81" t="s">
        <v>1763</v>
      </c>
      <c r="M32" s="116" t="s">
        <v>1763</v>
      </c>
    </row>
    <row r="33" spans="1:14">
      <c r="A33" s="80" t="s">
        <v>58</v>
      </c>
      <c r="B33" s="80" t="s">
        <v>59</v>
      </c>
      <c r="C33" s="84">
        <v>2022</v>
      </c>
      <c r="D33" s="80" t="s">
        <v>1789</v>
      </c>
      <c r="E33" s="105">
        <v>6.3731049125118996E-2</v>
      </c>
      <c r="F33" s="105" t="s">
        <v>1763</v>
      </c>
      <c r="G33" s="105">
        <v>6.3694267515923594E-2</v>
      </c>
      <c r="H33" s="117">
        <v>3.67816091954023E-5</v>
      </c>
      <c r="I33" s="81" t="s">
        <v>1763</v>
      </c>
      <c r="J33" s="105" t="s">
        <v>1763</v>
      </c>
      <c r="K33" s="105" t="s">
        <v>1763</v>
      </c>
      <c r="L33" s="81" t="s">
        <v>1763</v>
      </c>
      <c r="M33" s="116" t="s">
        <v>1763</v>
      </c>
    </row>
    <row r="34" spans="1:14">
      <c r="A34" s="80" t="s">
        <v>1771</v>
      </c>
      <c r="B34" s="80" t="s">
        <v>59</v>
      </c>
      <c r="C34" s="84">
        <v>2023</v>
      </c>
      <c r="D34" s="80" t="s">
        <v>1789</v>
      </c>
      <c r="E34" s="104">
        <v>0.12738853503184699</v>
      </c>
      <c r="F34" s="105" t="s">
        <v>1763</v>
      </c>
      <c r="G34" s="104">
        <v>0.12738853503184699</v>
      </c>
      <c r="H34" s="105" t="s">
        <v>1763</v>
      </c>
      <c r="I34" s="81" t="s">
        <v>1763</v>
      </c>
      <c r="J34" s="105" t="s">
        <v>1763</v>
      </c>
      <c r="K34" s="105" t="s">
        <v>1763</v>
      </c>
      <c r="L34" s="81" t="s">
        <v>1763</v>
      </c>
      <c r="M34" s="116" t="s">
        <v>1763</v>
      </c>
    </row>
    <row r="35" spans="1:14">
      <c r="A35" s="80" t="s">
        <v>1772</v>
      </c>
      <c r="B35" s="80" t="s">
        <v>62</v>
      </c>
      <c r="C35" s="84">
        <v>2023</v>
      </c>
      <c r="D35" s="80" t="s">
        <v>1789</v>
      </c>
      <c r="E35" s="105">
        <v>5.7471264367816103E-5</v>
      </c>
      <c r="F35" s="105" t="s">
        <v>1763</v>
      </c>
      <c r="G35" s="105" t="s">
        <v>1763</v>
      </c>
      <c r="H35" s="117">
        <v>5.7471264367816103E-5</v>
      </c>
      <c r="I35" s="81" t="s">
        <v>1763</v>
      </c>
      <c r="J35" s="105" t="s">
        <v>1763</v>
      </c>
      <c r="K35" s="105" t="s">
        <v>1763</v>
      </c>
      <c r="L35" s="81" t="s">
        <v>1763</v>
      </c>
      <c r="M35" s="116" t="s">
        <v>1763</v>
      </c>
    </row>
    <row r="36" spans="1:14">
      <c r="A36" s="80" t="s">
        <v>1656</v>
      </c>
      <c r="B36" s="80" t="s">
        <v>62</v>
      </c>
      <c r="C36" s="84">
        <v>2022</v>
      </c>
      <c r="D36" s="80" t="s">
        <v>1789</v>
      </c>
      <c r="E36" s="105">
        <v>6.3719554872245426E-2</v>
      </c>
      <c r="F36" s="105" t="s">
        <v>1763</v>
      </c>
      <c r="G36" s="105">
        <v>6.3694267515923594E-2</v>
      </c>
      <c r="H36" s="117">
        <v>2.52873563218389E-5</v>
      </c>
      <c r="I36" s="81" t="s">
        <v>1763</v>
      </c>
      <c r="J36" s="105" t="s">
        <v>1763</v>
      </c>
      <c r="K36" s="105" t="s">
        <v>1763</v>
      </c>
      <c r="L36" s="81" t="s">
        <v>1763</v>
      </c>
      <c r="M36" s="116" t="s">
        <v>1763</v>
      </c>
    </row>
    <row r="37" spans="1:14">
      <c r="A37" s="80" t="s">
        <v>64</v>
      </c>
      <c r="B37" s="80" t="s">
        <v>65</v>
      </c>
      <c r="C37" s="84">
        <v>2022</v>
      </c>
      <c r="D37" s="80" t="s">
        <v>1789</v>
      </c>
      <c r="E37" s="105">
        <v>6.3694267515923594E-2</v>
      </c>
      <c r="F37" s="105" t="s">
        <v>1763</v>
      </c>
      <c r="G37" s="105">
        <v>6.3694267515923594E-2</v>
      </c>
      <c r="H37" s="117" t="s">
        <v>1763</v>
      </c>
      <c r="I37" s="81"/>
      <c r="J37" s="105" t="s">
        <v>1763</v>
      </c>
      <c r="K37" s="105" t="s">
        <v>1763</v>
      </c>
      <c r="L37" s="81"/>
      <c r="M37" s="116" t="s">
        <v>1763</v>
      </c>
    </row>
    <row r="38" spans="1:14">
      <c r="A38" s="80" t="s">
        <v>1774</v>
      </c>
      <c r="B38" s="80" t="s">
        <v>68</v>
      </c>
      <c r="C38" s="84">
        <v>2023</v>
      </c>
      <c r="D38" s="80" t="s">
        <v>1789</v>
      </c>
      <c r="E38" s="105">
        <v>3.4482758620689399E-5</v>
      </c>
      <c r="F38" s="105" t="s">
        <v>1763</v>
      </c>
      <c r="G38" s="105" t="s">
        <v>1763</v>
      </c>
      <c r="H38" s="117">
        <v>3.4482758620689399E-5</v>
      </c>
      <c r="I38" s="81" t="s">
        <v>1763</v>
      </c>
      <c r="J38" s="105" t="s">
        <v>1763</v>
      </c>
      <c r="K38" s="105" t="s">
        <v>1763</v>
      </c>
      <c r="L38" s="81" t="s">
        <v>1763</v>
      </c>
      <c r="M38" s="116" t="s">
        <v>1763</v>
      </c>
    </row>
    <row r="39" spans="1:14">
      <c r="A39" s="80" t="s">
        <v>1760</v>
      </c>
      <c r="B39" s="80" t="s">
        <v>23</v>
      </c>
      <c r="C39" s="84">
        <v>2023</v>
      </c>
      <c r="D39" s="80" t="s">
        <v>1790</v>
      </c>
      <c r="E39" s="103">
        <v>4.3902439024390203</v>
      </c>
      <c r="F39" s="105" t="s">
        <v>1763</v>
      </c>
      <c r="G39" s="103">
        <v>4.3902439024390203</v>
      </c>
      <c r="H39" s="105" t="s">
        <v>1763</v>
      </c>
      <c r="I39" s="116" t="s">
        <v>1763</v>
      </c>
      <c r="J39" s="116" t="s">
        <v>1763</v>
      </c>
      <c r="K39" s="81" t="s">
        <v>1763</v>
      </c>
      <c r="L39" s="81" t="s">
        <v>1763</v>
      </c>
      <c r="M39" s="81" t="s">
        <v>1763</v>
      </c>
    </row>
    <row r="40" spans="1:14">
      <c r="A40" s="80" t="s">
        <v>1762</v>
      </c>
      <c r="B40" s="80" t="s">
        <v>29</v>
      </c>
      <c r="C40" s="84">
        <v>2023</v>
      </c>
      <c r="D40" s="80" t="s">
        <v>1790</v>
      </c>
      <c r="E40" s="105" t="s">
        <v>1763</v>
      </c>
      <c r="F40" s="105" t="s">
        <v>1763</v>
      </c>
      <c r="G40" s="105" t="s">
        <v>1763</v>
      </c>
      <c r="H40" s="105" t="s">
        <v>1763</v>
      </c>
      <c r="I40" s="116" t="s">
        <v>1763</v>
      </c>
      <c r="J40" s="116" t="s">
        <v>1763</v>
      </c>
      <c r="K40" s="81" t="s">
        <v>1763</v>
      </c>
      <c r="L40" s="81" t="s">
        <v>1763</v>
      </c>
      <c r="M40" s="81" t="s">
        <v>1763</v>
      </c>
    </row>
    <row r="41" spans="1:14">
      <c r="A41" s="80" t="s">
        <v>1764</v>
      </c>
      <c r="B41" s="80" t="s">
        <v>32</v>
      </c>
      <c r="C41" s="84">
        <v>2023</v>
      </c>
      <c r="D41" s="80" t="s">
        <v>1790</v>
      </c>
      <c r="E41" s="105">
        <v>4.7375415282391801E-5</v>
      </c>
      <c r="F41" s="105" t="s">
        <v>1763</v>
      </c>
      <c r="G41" s="105" t="s">
        <v>1763</v>
      </c>
      <c r="H41" s="117">
        <v>3.02325581395347E-5</v>
      </c>
      <c r="I41" s="118">
        <v>1.7142857142857101E-5</v>
      </c>
      <c r="J41" s="116" t="s">
        <v>1763</v>
      </c>
      <c r="K41" s="81" t="s">
        <v>1763</v>
      </c>
      <c r="L41" s="81" t="s">
        <v>1763</v>
      </c>
      <c r="M41" s="81" t="s">
        <v>1763</v>
      </c>
      <c r="N41" s="34"/>
    </row>
    <row r="42" spans="1:14">
      <c r="A42" s="80" t="s">
        <v>1765</v>
      </c>
      <c r="B42" s="80" t="s">
        <v>36</v>
      </c>
      <c r="C42" s="84">
        <v>2023</v>
      </c>
      <c r="D42" s="80" t="s">
        <v>1790</v>
      </c>
      <c r="E42" s="104">
        <v>0.97742838530237353</v>
      </c>
      <c r="F42" s="105">
        <v>1.3615384615384501E-3</v>
      </c>
      <c r="G42" s="104">
        <v>0.97560975609756095</v>
      </c>
      <c r="H42" s="105">
        <v>4.1395348837209098E-4</v>
      </c>
      <c r="I42" s="116" t="s">
        <v>1763</v>
      </c>
      <c r="J42" s="118">
        <v>4.1353383458646599E-5</v>
      </c>
      <c r="K42" s="81" t="s">
        <v>1763</v>
      </c>
      <c r="L42" s="81" t="s">
        <v>1763</v>
      </c>
      <c r="M42" s="81" t="s">
        <v>1763</v>
      </c>
    </row>
    <row r="43" spans="1:14">
      <c r="A43" s="80" t="s">
        <v>42</v>
      </c>
      <c r="B43" s="80" t="s">
        <v>43</v>
      </c>
      <c r="C43" s="84">
        <v>2022</v>
      </c>
      <c r="D43" s="80" t="s">
        <v>1790</v>
      </c>
      <c r="E43" s="104">
        <v>0.48780487804878098</v>
      </c>
      <c r="F43" s="105"/>
      <c r="G43" s="104">
        <v>0.48780487804878098</v>
      </c>
      <c r="H43" s="117"/>
      <c r="I43" s="116"/>
      <c r="J43" s="116"/>
      <c r="K43" s="81"/>
      <c r="L43" s="81"/>
      <c r="M43" s="81"/>
    </row>
    <row r="44" spans="1:14">
      <c r="A44" s="80" t="s">
        <v>46</v>
      </c>
      <c r="B44" s="80" t="s">
        <v>47</v>
      </c>
      <c r="C44" s="84">
        <v>2022</v>
      </c>
      <c r="D44" s="80" t="s">
        <v>1790</v>
      </c>
      <c r="E44" s="105">
        <v>2.5581395348836999E-5</v>
      </c>
      <c r="F44" s="105" t="s">
        <v>1763</v>
      </c>
      <c r="G44" s="105" t="s">
        <v>1763</v>
      </c>
      <c r="H44" s="117">
        <v>2.5581395348836999E-5</v>
      </c>
      <c r="I44" s="116" t="s">
        <v>1763</v>
      </c>
      <c r="J44" s="116" t="s">
        <v>1763</v>
      </c>
      <c r="K44" s="81" t="s">
        <v>1763</v>
      </c>
      <c r="L44" s="81" t="s">
        <v>1763</v>
      </c>
      <c r="M44" s="81" t="s">
        <v>1763</v>
      </c>
    </row>
    <row r="45" spans="1:14">
      <c r="A45" s="80" t="s">
        <v>1767</v>
      </c>
      <c r="B45" s="80" t="s">
        <v>47</v>
      </c>
      <c r="C45" s="84">
        <v>2023</v>
      </c>
      <c r="D45" s="80" t="s">
        <v>1790</v>
      </c>
      <c r="E45" s="105">
        <v>6.0465116279069501E-5</v>
      </c>
      <c r="F45" s="105" t="s">
        <v>1763</v>
      </c>
      <c r="G45" s="105" t="s">
        <v>1763</v>
      </c>
      <c r="H45" s="117">
        <v>6.0465116279069501E-5</v>
      </c>
      <c r="I45" s="116" t="s">
        <v>1763</v>
      </c>
      <c r="J45" s="116" t="s">
        <v>1763</v>
      </c>
      <c r="K45" s="81" t="s">
        <v>1763</v>
      </c>
      <c r="L45" s="81" t="s">
        <v>1763</v>
      </c>
      <c r="M45" s="81" t="s">
        <v>1763</v>
      </c>
    </row>
    <row r="46" spans="1:14">
      <c r="A46" s="80" t="s">
        <v>1768</v>
      </c>
      <c r="B46" s="80" t="s">
        <v>50</v>
      </c>
      <c r="C46" s="84">
        <v>2023</v>
      </c>
      <c r="D46" s="80" t="s">
        <v>1790</v>
      </c>
      <c r="E46" s="104">
        <v>0.97587719795802608</v>
      </c>
      <c r="F46" s="105" t="s">
        <v>1763</v>
      </c>
      <c r="G46" s="104">
        <v>0.97560975609756095</v>
      </c>
      <c r="H46" s="105">
        <v>2.6744186046511598E-4</v>
      </c>
      <c r="I46" s="116" t="s">
        <v>1763</v>
      </c>
      <c r="J46" s="116" t="s">
        <v>1763</v>
      </c>
      <c r="K46" s="81" t="s">
        <v>1763</v>
      </c>
      <c r="L46" s="81" t="s">
        <v>1763</v>
      </c>
      <c r="M46" s="81" t="s">
        <v>1763</v>
      </c>
    </row>
    <row r="47" spans="1:14">
      <c r="A47" s="80" t="s">
        <v>1769</v>
      </c>
      <c r="B47" s="80" t="s">
        <v>53</v>
      </c>
      <c r="C47" s="84">
        <v>2023</v>
      </c>
      <c r="D47" s="80" t="s">
        <v>1790</v>
      </c>
      <c r="E47" s="105">
        <v>0</v>
      </c>
      <c r="F47" s="105"/>
      <c r="G47" s="105" t="s">
        <v>1763</v>
      </c>
      <c r="H47" s="105"/>
      <c r="I47" s="116"/>
      <c r="J47" s="116"/>
      <c r="K47" s="81"/>
      <c r="L47" s="81"/>
      <c r="M47" s="81"/>
    </row>
    <row r="48" spans="1:14">
      <c r="A48" s="80" t="s">
        <v>55</v>
      </c>
      <c r="B48" s="80" t="s">
        <v>56</v>
      </c>
      <c r="C48" s="84">
        <v>2022</v>
      </c>
      <c r="D48" s="80" t="s">
        <v>1790</v>
      </c>
      <c r="E48" s="104">
        <v>0.48782813386273449</v>
      </c>
      <c r="F48" s="105" t="s">
        <v>1763</v>
      </c>
      <c r="G48" s="104">
        <v>0.48780487804878098</v>
      </c>
      <c r="H48" s="117">
        <v>2.3255813953488401E-5</v>
      </c>
      <c r="I48" s="116" t="s">
        <v>1763</v>
      </c>
      <c r="J48" s="116" t="s">
        <v>1763</v>
      </c>
      <c r="K48" s="81" t="s">
        <v>1763</v>
      </c>
      <c r="L48" s="81" t="s">
        <v>1763</v>
      </c>
      <c r="M48" s="81" t="s">
        <v>1763</v>
      </c>
    </row>
    <row r="49" spans="1:14">
      <c r="A49" s="80" t="s">
        <v>58</v>
      </c>
      <c r="B49" s="80" t="s">
        <v>59</v>
      </c>
      <c r="C49" s="84">
        <v>2022</v>
      </c>
      <c r="D49" s="80" t="s">
        <v>1790</v>
      </c>
      <c r="E49" s="104">
        <v>0.48784208735110657</v>
      </c>
      <c r="F49" s="105" t="s">
        <v>1763</v>
      </c>
      <c r="G49" s="104">
        <v>0.48780487804878098</v>
      </c>
      <c r="H49" s="117">
        <v>3.7209302325581401E-5</v>
      </c>
      <c r="I49" s="116" t="s">
        <v>1763</v>
      </c>
      <c r="J49" s="116" t="s">
        <v>1763</v>
      </c>
      <c r="K49" s="81" t="s">
        <v>1763</v>
      </c>
      <c r="L49" s="81" t="s">
        <v>1763</v>
      </c>
      <c r="M49" s="81" t="s">
        <v>1763</v>
      </c>
    </row>
    <row r="50" spans="1:14">
      <c r="A50" s="80" t="s">
        <v>1771</v>
      </c>
      <c r="B50" s="80" t="s">
        <v>59</v>
      </c>
      <c r="C50" s="84">
        <v>2023</v>
      </c>
      <c r="D50" s="80" t="s">
        <v>1790</v>
      </c>
      <c r="E50" s="104">
        <v>0.97560975609756095</v>
      </c>
      <c r="F50" s="105" t="s">
        <v>1763</v>
      </c>
      <c r="G50" s="104">
        <v>0.97560975609756095</v>
      </c>
      <c r="H50" s="105" t="s">
        <v>1763</v>
      </c>
      <c r="I50" s="116" t="s">
        <v>1763</v>
      </c>
      <c r="J50" s="116" t="s">
        <v>1763</v>
      </c>
      <c r="K50" s="81" t="s">
        <v>1763</v>
      </c>
      <c r="L50" s="81" t="s">
        <v>1763</v>
      </c>
      <c r="M50" s="81" t="s">
        <v>1763</v>
      </c>
    </row>
    <row r="51" spans="1:14">
      <c r="A51" s="80" t="s">
        <v>1772</v>
      </c>
      <c r="B51" s="80" t="s">
        <v>62</v>
      </c>
      <c r="C51" s="84">
        <v>2023</v>
      </c>
      <c r="D51" s="80" t="s">
        <v>1790</v>
      </c>
      <c r="E51" s="105">
        <v>5.81395348837209E-5</v>
      </c>
      <c r="F51" s="105" t="s">
        <v>1763</v>
      </c>
      <c r="G51" s="105" t="s">
        <v>1763</v>
      </c>
      <c r="H51" s="117">
        <v>5.81395348837209E-5</v>
      </c>
      <c r="I51" s="116" t="s">
        <v>1763</v>
      </c>
      <c r="J51" s="116" t="s">
        <v>1763</v>
      </c>
      <c r="K51" s="81" t="s">
        <v>1763</v>
      </c>
      <c r="L51" s="81" t="s">
        <v>1763</v>
      </c>
      <c r="M51" s="81" t="s">
        <v>1763</v>
      </c>
    </row>
    <row r="52" spans="1:14">
      <c r="A52" s="80" t="s">
        <v>1656</v>
      </c>
      <c r="B52" s="80" t="s">
        <v>62</v>
      </c>
      <c r="C52" s="84">
        <v>2022</v>
      </c>
      <c r="D52" s="80" t="s">
        <v>1790</v>
      </c>
      <c r="E52" s="104">
        <v>0.48783045944412984</v>
      </c>
      <c r="F52" s="105" t="s">
        <v>1763</v>
      </c>
      <c r="G52" s="104">
        <v>0.48780487804878098</v>
      </c>
      <c r="H52" s="117">
        <v>2.5581395348836999E-5</v>
      </c>
      <c r="I52" s="116" t="s">
        <v>1763</v>
      </c>
      <c r="J52" s="116" t="s">
        <v>1763</v>
      </c>
      <c r="K52" s="81" t="s">
        <v>1763</v>
      </c>
      <c r="L52" s="81" t="s">
        <v>1763</v>
      </c>
      <c r="M52" s="81" t="s">
        <v>1763</v>
      </c>
    </row>
    <row r="53" spans="1:14">
      <c r="A53" s="80" t="s">
        <v>64</v>
      </c>
      <c r="B53" s="80" t="s">
        <v>65</v>
      </c>
      <c r="C53" s="84">
        <v>2022</v>
      </c>
      <c r="D53" s="80" t="s">
        <v>1790</v>
      </c>
      <c r="E53" s="104">
        <v>0.48780487804878098</v>
      </c>
      <c r="F53" s="105"/>
      <c r="G53" s="104">
        <v>0.48780487804878098</v>
      </c>
      <c r="H53" s="105"/>
      <c r="I53" s="116"/>
      <c r="J53" s="116"/>
      <c r="K53" s="81"/>
      <c r="L53" s="81"/>
      <c r="M53" s="81"/>
    </row>
    <row r="54" spans="1:14">
      <c r="A54" s="80" t="s">
        <v>1774</v>
      </c>
      <c r="B54" s="80" t="s">
        <v>68</v>
      </c>
      <c r="C54" s="84">
        <v>2023</v>
      </c>
      <c r="D54" s="80" t="s">
        <v>1790</v>
      </c>
      <c r="E54" s="105">
        <v>3.4883720930232299E-5</v>
      </c>
      <c r="F54" s="105" t="s">
        <v>1763</v>
      </c>
      <c r="G54" s="105" t="s">
        <v>1763</v>
      </c>
      <c r="H54" s="117">
        <v>3.4883720930232299E-5</v>
      </c>
      <c r="I54" s="116" t="s">
        <v>1763</v>
      </c>
      <c r="J54" s="116" t="s">
        <v>1763</v>
      </c>
      <c r="K54" s="81" t="s">
        <v>1763</v>
      </c>
      <c r="L54" s="81" t="s">
        <v>1763</v>
      </c>
      <c r="M54" s="81" t="s">
        <v>1763</v>
      </c>
    </row>
    <row r="55" spans="1:14">
      <c r="A55" s="80" t="s">
        <v>1760</v>
      </c>
      <c r="B55" s="80" t="s">
        <v>23</v>
      </c>
      <c r="C55" s="84">
        <v>2023</v>
      </c>
      <c r="D55" s="80" t="s">
        <v>1791</v>
      </c>
      <c r="E55" s="105">
        <v>3.9130434782608699E-3</v>
      </c>
      <c r="F55" s="105" t="s">
        <v>1763</v>
      </c>
      <c r="G55" s="105">
        <v>3.9130434782608699E-3</v>
      </c>
      <c r="H55" s="105"/>
      <c r="I55" s="116" t="s">
        <v>1763</v>
      </c>
      <c r="J55" s="116" t="s">
        <v>1763</v>
      </c>
      <c r="K55" s="81" t="s">
        <v>1763</v>
      </c>
      <c r="L55" s="116" t="s">
        <v>1763</v>
      </c>
      <c r="M55" s="116" t="s">
        <v>1763</v>
      </c>
      <c r="N55" s="30"/>
    </row>
    <row r="56" spans="1:14">
      <c r="A56" s="80" t="s">
        <v>1762</v>
      </c>
      <c r="B56" s="80" t="s">
        <v>29</v>
      </c>
      <c r="C56" s="84">
        <v>2023</v>
      </c>
      <c r="D56" s="80" t="s">
        <v>1791</v>
      </c>
      <c r="E56" s="105" t="s">
        <v>1763</v>
      </c>
      <c r="F56" s="105" t="s">
        <v>1763</v>
      </c>
      <c r="G56" s="105" t="s">
        <v>1763</v>
      </c>
      <c r="H56" s="105"/>
      <c r="I56" s="116" t="s">
        <v>1763</v>
      </c>
      <c r="J56" s="116" t="s">
        <v>1763</v>
      </c>
      <c r="K56" s="81" t="s">
        <v>1763</v>
      </c>
      <c r="L56" s="81" t="s">
        <v>1763</v>
      </c>
      <c r="M56" s="116" t="s">
        <v>1763</v>
      </c>
      <c r="N56" s="30"/>
    </row>
    <row r="57" spans="1:14">
      <c r="A57" s="80" t="s">
        <v>1764</v>
      </c>
      <c r="B57" s="80" t="s">
        <v>32</v>
      </c>
      <c r="C57" s="84">
        <v>2023</v>
      </c>
      <c r="D57" s="80" t="s">
        <v>1791</v>
      </c>
      <c r="E57" s="105">
        <v>1.1548461538461499E-2</v>
      </c>
      <c r="F57" s="105" t="s">
        <v>1763</v>
      </c>
      <c r="G57" s="105" t="s">
        <v>1763</v>
      </c>
      <c r="H57" s="105"/>
      <c r="I57" s="116">
        <v>1.1538461538461499E-2</v>
      </c>
      <c r="J57" s="116" t="s">
        <v>1763</v>
      </c>
      <c r="K57" s="116" t="s">
        <v>1763</v>
      </c>
      <c r="L57" s="116" t="s">
        <v>1763</v>
      </c>
      <c r="M57" s="118">
        <v>1.0000000000000001E-5</v>
      </c>
      <c r="N57" s="31"/>
    </row>
    <row r="58" spans="1:14">
      <c r="A58" s="80" t="s">
        <v>1765</v>
      </c>
      <c r="B58" s="80" t="s">
        <v>36</v>
      </c>
      <c r="C58" s="84">
        <v>2023</v>
      </c>
      <c r="D58" s="80" t="s">
        <v>1791</v>
      </c>
      <c r="E58" s="105">
        <v>1.0140610157106315E-3</v>
      </c>
      <c r="F58" s="117">
        <v>5.2058823529411503E-5</v>
      </c>
      <c r="G58" s="105">
        <v>8.6956521739130395E-4</v>
      </c>
      <c r="H58" s="105"/>
      <c r="I58" s="116" t="s">
        <v>1763</v>
      </c>
      <c r="J58" s="118">
        <v>9.2436974789916003E-5</v>
      </c>
      <c r="K58" s="81" t="s">
        <v>1763</v>
      </c>
      <c r="L58" s="81" t="s">
        <v>1763</v>
      </c>
      <c r="M58" s="116" t="s">
        <v>1763</v>
      </c>
      <c r="N58" s="30"/>
    </row>
    <row r="59" spans="1:14">
      <c r="A59" s="80" t="s">
        <v>42</v>
      </c>
      <c r="B59" s="80" t="s">
        <v>43</v>
      </c>
      <c r="C59" s="84">
        <v>2022</v>
      </c>
      <c r="D59" s="80" t="s">
        <v>1791</v>
      </c>
      <c r="E59" s="105">
        <v>4.3478260869565197E-4</v>
      </c>
      <c r="F59" s="105"/>
      <c r="G59" s="105">
        <v>4.3478260869565197E-4</v>
      </c>
      <c r="H59" s="105"/>
      <c r="I59" s="116"/>
      <c r="J59" s="116"/>
      <c r="K59" s="116" t="s">
        <v>1763</v>
      </c>
      <c r="L59" s="116" t="s">
        <v>1763</v>
      </c>
      <c r="M59" s="116" t="s">
        <v>1763</v>
      </c>
      <c r="N59" s="30"/>
    </row>
    <row r="60" spans="1:14">
      <c r="A60" s="80" t="s">
        <v>1768</v>
      </c>
      <c r="B60" s="80" t="s">
        <v>50</v>
      </c>
      <c r="C60" s="84">
        <v>2023</v>
      </c>
      <c r="D60" s="80" t="s">
        <v>1791</v>
      </c>
      <c r="E60" s="105">
        <v>8.6956521739130395E-4</v>
      </c>
      <c r="F60" s="105"/>
      <c r="G60" s="105">
        <v>8.6956521739130395E-4</v>
      </c>
      <c r="H60" s="105"/>
      <c r="I60" s="116"/>
      <c r="J60" s="116"/>
      <c r="K60" s="116" t="s">
        <v>1763</v>
      </c>
      <c r="L60" s="116" t="s">
        <v>1763</v>
      </c>
      <c r="M60" s="116" t="s">
        <v>1763</v>
      </c>
      <c r="N60" s="30"/>
    </row>
    <row r="61" spans="1:14">
      <c r="A61" s="80" t="s">
        <v>55</v>
      </c>
      <c r="B61" s="80" t="s">
        <v>56</v>
      </c>
      <c r="C61" s="84">
        <v>2022</v>
      </c>
      <c r="D61" s="80" t="s">
        <v>1791</v>
      </c>
      <c r="E61" s="105">
        <v>4.3478260869565197E-4</v>
      </c>
      <c r="F61" s="105"/>
      <c r="G61" s="105">
        <v>4.3478260869565197E-4</v>
      </c>
      <c r="H61" s="105"/>
      <c r="I61" s="116"/>
      <c r="J61" s="116"/>
      <c r="K61" s="116" t="s">
        <v>1763</v>
      </c>
      <c r="L61" s="116" t="s">
        <v>1763</v>
      </c>
      <c r="M61" s="116" t="s">
        <v>1763</v>
      </c>
      <c r="N61" s="30"/>
    </row>
    <row r="62" spans="1:14">
      <c r="A62" s="80" t="s">
        <v>58</v>
      </c>
      <c r="B62" s="80" t="s">
        <v>59</v>
      </c>
      <c r="C62" s="84">
        <v>2022</v>
      </c>
      <c r="D62" s="80" t="s">
        <v>1791</v>
      </c>
      <c r="E62" s="105">
        <v>4.3478260869565197E-4</v>
      </c>
      <c r="F62" s="105"/>
      <c r="G62" s="105">
        <v>4.3478260869565197E-4</v>
      </c>
      <c r="H62" s="105"/>
      <c r="I62" s="116"/>
      <c r="J62" s="116"/>
      <c r="K62" s="116" t="s">
        <v>1763</v>
      </c>
      <c r="L62" s="116" t="s">
        <v>1763</v>
      </c>
      <c r="M62" s="116" t="s">
        <v>1763</v>
      </c>
      <c r="N62" s="30"/>
    </row>
    <row r="63" spans="1:14">
      <c r="A63" s="80" t="s">
        <v>1771</v>
      </c>
      <c r="B63" s="80" t="s">
        <v>59</v>
      </c>
      <c r="C63" s="84">
        <v>2023</v>
      </c>
      <c r="D63" s="80" t="s">
        <v>1791</v>
      </c>
      <c r="E63" s="105">
        <v>8.8048958713920317E-4</v>
      </c>
      <c r="F63" s="105" t="s">
        <v>1763</v>
      </c>
      <c r="G63" s="105">
        <v>8.6956521739130395E-4</v>
      </c>
      <c r="H63" s="105"/>
      <c r="I63" s="116" t="s">
        <v>1763</v>
      </c>
      <c r="J63" s="118">
        <v>1.09243697478992E-5</v>
      </c>
      <c r="K63" s="116" t="s">
        <v>1763</v>
      </c>
      <c r="L63" s="116" t="s">
        <v>1763</v>
      </c>
      <c r="M63" s="116" t="s">
        <v>1763</v>
      </c>
      <c r="N63" s="30"/>
    </row>
    <row r="64" spans="1:14">
      <c r="A64" s="80" t="s">
        <v>1656</v>
      </c>
      <c r="B64" s="80" t="s">
        <v>62</v>
      </c>
      <c r="C64" s="84">
        <v>2022</v>
      </c>
      <c r="D64" s="80" t="s">
        <v>1791</v>
      </c>
      <c r="E64" s="105">
        <v>4.3478260869565197E-4</v>
      </c>
      <c r="F64" s="105"/>
      <c r="G64" s="105">
        <v>4.3478260869565197E-4</v>
      </c>
      <c r="H64" s="105"/>
      <c r="I64" s="116"/>
      <c r="J64" s="116"/>
      <c r="K64" s="116" t="s">
        <v>1763</v>
      </c>
      <c r="L64" s="116" t="s">
        <v>1763</v>
      </c>
      <c r="M64" s="116" t="s">
        <v>1763</v>
      </c>
      <c r="N64" s="30"/>
    </row>
    <row r="65" spans="1:51">
      <c r="A65" s="80" t="s">
        <v>64</v>
      </c>
      <c r="B65" s="80" t="s">
        <v>65</v>
      </c>
      <c r="C65" s="84">
        <v>2022</v>
      </c>
      <c r="D65" s="80" t="s">
        <v>1791</v>
      </c>
      <c r="E65" s="105">
        <v>4.3478260869565197E-4</v>
      </c>
      <c r="F65" s="105"/>
      <c r="G65" s="105">
        <v>4.3478260869565197E-4</v>
      </c>
      <c r="H65" s="105"/>
      <c r="I65" s="116"/>
      <c r="J65" s="116"/>
      <c r="K65" s="116" t="s">
        <v>1763</v>
      </c>
      <c r="L65" s="116" t="s">
        <v>1763</v>
      </c>
      <c r="M65" s="116" t="s">
        <v>1763</v>
      </c>
      <c r="N65" s="30"/>
    </row>
    <row r="66" spans="1:51">
      <c r="A66" s="80" t="s">
        <v>1760</v>
      </c>
      <c r="B66" s="80" t="s">
        <v>23</v>
      </c>
      <c r="C66" s="84">
        <v>2023</v>
      </c>
      <c r="D66" s="80" t="s">
        <v>1792</v>
      </c>
      <c r="E66" s="105">
        <v>1.1224489795918401E-5</v>
      </c>
      <c r="F66" s="105" t="s">
        <v>1763</v>
      </c>
      <c r="G66" s="105" t="s">
        <v>1377</v>
      </c>
      <c r="H66" s="105" t="s">
        <v>1763</v>
      </c>
      <c r="I66" s="105" t="s">
        <v>1763</v>
      </c>
      <c r="J66" s="105" t="s">
        <v>1763</v>
      </c>
      <c r="K66" s="105" t="s">
        <v>1763</v>
      </c>
      <c r="L66" s="81" t="s">
        <v>1763</v>
      </c>
      <c r="M66" s="117">
        <v>1.1224489795918401E-5</v>
      </c>
      <c r="N66" s="28"/>
    </row>
    <row r="67" spans="1:51">
      <c r="A67" s="80" t="s">
        <v>1762</v>
      </c>
      <c r="B67" s="80" t="s">
        <v>29</v>
      </c>
      <c r="C67" s="84">
        <v>2023</v>
      </c>
      <c r="D67" s="80" t="s">
        <v>1792</v>
      </c>
      <c r="E67" s="105" t="s">
        <v>1763</v>
      </c>
      <c r="F67" s="105" t="s">
        <v>1763</v>
      </c>
      <c r="G67" s="105" t="s">
        <v>1377</v>
      </c>
      <c r="H67" s="105" t="s">
        <v>1763</v>
      </c>
      <c r="I67" s="105" t="s">
        <v>1763</v>
      </c>
      <c r="J67" s="105" t="s">
        <v>1763</v>
      </c>
      <c r="K67" s="105" t="s">
        <v>1763</v>
      </c>
      <c r="L67" s="81" t="s">
        <v>1763</v>
      </c>
      <c r="M67" s="105" t="s">
        <v>1763</v>
      </c>
      <c r="N67" s="27"/>
    </row>
    <row r="68" spans="1:51">
      <c r="A68" s="80" t="s">
        <v>1764</v>
      </c>
      <c r="B68" s="80" t="s">
        <v>32</v>
      </c>
      <c r="C68" s="84">
        <v>2023</v>
      </c>
      <c r="D68" s="80" t="s">
        <v>1792</v>
      </c>
      <c r="E68" s="105">
        <v>5.5078849721706849E-4</v>
      </c>
      <c r="F68" s="117">
        <v>2.24489795918367E-5</v>
      </c>
      <c r="G68" s="105" t="s">
        <v>1377</v>
      </c>
      <c r="H68" s="117">
        <v>2.4999999999999801E-5</v>
      </c>
      <c r="I68" s="105">
        <v>4.8701298701298701E-4</v>
      </c>
      <c r="J68" s="105" t="s">
        <v>1763</v>
      </c>
      <c r="K68" s="105" t="s">
        <v>1763</v>
      </c>
      <c r="L68" s="81" t="s">
        <v>1763</v>
      </c>
      <c r="M68" s="117">
        <v>1.63265306122449E-5</v>
      </c>
      <c r="N68" s="28"/>
    </row>
    <row r="69" spans="1:51">
      <c r="A69" s="80" t="s">
        <v>1765</v>
      </c>
      <c r="B69" s="80" t="s">
        <v>36</v>
      </c>
      <c r="C69" s="84">
        <v>2023</v>
      </c>
      <c r="D69" s="80" t="s">
        <v>1792</v>
      </c>
      <c r="E69" s="105">
        <v>4.2843771516703584E-3</v>
      </c>
      <c r="F69" s="105">
        <v>3.6122448979591599E-3</v>
      </c>
      <c r="G69" s="105" t="s">
        <v>1377</v>
      </c>
      <c r="H69" s="105">
        <v>3.4230769230768999E-4</v>
      </c>
      <c r="I69" s="105" t="s">
        <v>1763</v>
      </c>
      <c r="J69" s="118">
        <v>9.6491228070175506E-5</v>
      </c>
      <c r="K69" s="105">
        <v>2.3333333333333301E-4</v>
      </c>
      <c r="L69" s="81" t="s">
        <v>1763</v>
      </c>
      <c r="M69" s="81" t="s">
        <v>1763</v>
      </c>
    </row>
    <row r="70" spans="1:51">
      <c r="A70" s="80" t="s">
        <v>46</v>
      </c>
      <c r="B70" s="80" t="s">
        <v>47</v>
      </c>
      <c r="C70" s="84">
        <v>2022</v>
      </c>
      <c r="D70" s="80" t="s">
        <v>1792</v>
      </c>
      <c r="E70" s="105">
        <v>2.1153846153846001E-5</v>
      </c>
      <c r="F70" s="105" t="s">
        <v>1763</v>
      </c>
      <c r="G70" s="105" t="s">
        <v>1377</v>
      </c>
      <c r="H70" s="117">
        <v>2.1153846153846001E-5</v>
      </c>
      <c r="I70" s="105" t="s">
        <v>1763</v>
      </c>
      <c r="J70" s="105" t="s">
        <v>1763</v>
      </c>
      <c r="K70" s="105" t="s">
        <v>1763</v>
      </c>
      <c r="L70" s="81" t="s">
        <v>1763</v>
      </c>
      <c r="M70" s="105" t="s">
        <v>1763</v>
      </c>
      <c r="N70" s="27"/>
    </row>
    <row r="71" spans="1:51">
      <c r="A71" s="80" t="s">
        <v>1767</v>
      </c>
      <c r="B71" s="80" t="s">
        <v>47</v>
      </c>
      <c r="C71" s="84">
        <v>2023</v>
      </c>
      <c r="D71" s="80" t="s">
        <v>1792</v>
      </c>
      <c r="E71" s="105">
        <v>4.9999999999999799E-5</v>
      </c>
      <c r="F71" s="105" t="s">
        <v>1763</v>
      </c>
      <c r="G71" s="105" t="s">
        <v>1377</v>
      </c>
      <c r="H71" s="117">
        <v>4.9999999999999799E-5</v>
      </c>
      <c r="I71" s="105" t="s">
        <v>1763</v>
      </c>
      <c r="J71" s="105" t="s">
        <v>1763</v>
      </c>
      <c r="K71" s="105" t="s">
        <v>1763</v>
      </c>
      <c r="L71" s="81" t="s">
        <v>1763</v>
      </c>
      <c r="M71" s="105" t="s">
        <v>1763</v>
      </c>
      <c r="N71" s="27"/>
    </row>
    <row r="72" spans="1:51" ht="14.25" customHeight="1">
      <c r="A72" s="80" t="s">
        <v>1768</v>
      </c>
      <c r="B72" s="80" t="s">
        <v>50</v>
      </c>
      <c r="C72" s="84">
        <v>2023</v>
      </c>
      <c r="D72" s="80" t="s">
        <v>1792</v>
      </c>
      <c r="E72" s="105">
        <v>2.2115384615384599E-4</v>
      </c>
      <c r="F72" s="105" t="s">
        <v>1763</v>
      </c>
      <c r="G72" s="105" t="s">
        <v>1377</v>
      </c>
      <c r="H72" s="105">
        <v>2.2115384615384599E-4</v>
      </c>
      <c r="I72" s="105" t="s">
        <v>1763</v>
      </c>
      <c r="J72" s="105" t="s">
        <v>1763</v>
      </c>
      <c r="K72" s="105" t="s">
        <v>1763</v>
      </c>
      <c r="L72" s="81" t="s">
        <v>1763</v>
      </c>
      <c r="M72" s="105" t="s">
        <v>1763</v>
      </c>
      <c r="N72" s="27"/>
    </row>
    <row r="73" spans="1:51">
      <c r="A73" s="80" t="s">
        <v>55</v>
      </c>
      <c r="B73" s="80" t="s">
        <v>56</v>
      </c>
      <c r="C73" s="84">
        <v>2022</v>
      </c>
      <c r="D73" s="80" t="s">
        <v>1792</v>
      </c>
      <c r="E73" s="105">
        <v>1.9230769230769201E-5</v>
      </c>
      <c r="F73" s="105" t="s">
        <v>1763</v>
      </c>
      <c r="G73" s="105" t="s">
        <v>1377</v>
      </c>
      <c r="H73" s="117">
        <v>1.9230769230769201E-5</v>
      </c>
      <c r="I73" s="105" t="s">
        <v>1763</v>
      </c>
      <c r="J73" s="105" t="s">
        <v>1763</v>
      </c>
      <c r="K73" s="105" t="s">
        <v>1763</v>
      </c>
      <c r="L73" s="81" t="s">
        <v>1763</v>
      </c>
      <c r="M73" s="105" t="s">
        <v>1763</v>
      </c>
      <c r="N73" s="27"/>
    </row>
    <row r="74" spans="1:51">
      <c r="A74" s="80" t="s">
        <v>58</v>
      </c>
      <c r="B74" s="80" t="s">
        <v>59</v>
      </c>
      <c r="C74" s="84">
        <v>2022</v>
      </c>
      <c r="D74" s="80" t="s">
        <v>1792</v>
      </c>
      <c r="E74" s="105">
        <v>3.0769230769230801E-5</v>
      </c>
      <c r="F74" s="105" t="s">
        <v>1763</v>
      </c>
      <c r="G74" s="105" t="s">
        <v>1377</v>
      </c>
      <c r="H74" s="117">
        <v>3.0769230769230801E-5</v>
      </c>
      <c r="I74" s="105" t="s">
        <v>1763</v>
      </c>
      <c r="J74" s="105" t="s">
        <v>1763</v>
      </c>
      <c r="K74" s="105" t="s">
        <v>1763</v>
      </c>
      <c r="L74" s="81" t="s">
        <v>1763</v>
      </c>
      <c r="M74" s="105" t="s">
        <v>1763</v>
      </c>
      <c r="N74" s="27"/>
    </row>
    <row r="75" spans="1:51">
      <c r="A75" s="80" t="s">
        <v>1771</v>
      </c>
      <c r="B75" s="80" t="s">
        <v>59</v>
      </c>
      <c r="C75" s="84">
        <v>2023</v>
      </c>
      <c r="D75" s="80" t="s">
        <v>1792</v>
      </c>
      <c r="E75" s="105">
        <v>1.1403508771929801E-5</v>
      </c>
      <c r="F75" s="105" t="s">
        <v>1763</v>
      </c>
      <c r="G75" s="105" t="s">
        <v>1377</v>
      </c>
      <c r="H75" s="105" t="s">
        <v>1763</v>
      </c>
      <c r="I75" s="105" t="s">
        <v>1763</v>
      </c>
      <c r="J75" s="118">
        <v>1.1403508771929801E-5</v>
      </c>
      <c r="K75" s="105" t="s">
        <v>1763</v>
      </c>
      <c r="L75" s="81" t="s">
        <v>1763</v>
      </c>
      <c r="M75" s="105" t="s">
        <v>1763</v>
      </c>
      <c r="N75" s="27"/>
    </row>
    <row r="76" spans="1:51">
      <c r="A76" s="80" t="s">
        <v>1772</v>
      </c>
      <c r="B76" s="80" t="s">
        <v>62</v>
      </c>
      <c r="C76" s="84">
        <v>2023</v>
      </c>
      <c r="D76" s="80" t="s">
        <v>1792</v>
      </c>
      <c r="E76" s="105">
        <v>4.8076923076923097E-5</v>
      </c>
      <c r="F76" s="105" t="s">
        <v>1763</v>
      </c>
      <c r="G76" s="105" t="s">
        <v>1377</v>
      </c>
      <c r="H76" s="117">
        <v>4.8076923076923097E-5</v>
      </c>
      <c r="I76" s="105" t="s">
        <v>1763</v>
      </c>
      <c r="J76" s="105" t="s">
        <v>1763</v>
      </c>
      <c r="K76" s="105" t="s">
        <v>1763</v>
      </c>
      <c r="L76" s="81" t="s">
        <v>1763</v>
      </c>
      <c r="M76" s="105" t="s">
        <v>1763</v>
      </c>
      <c r="N76" s="27"/>
    </row>
    <row r="77" spans="1:51">
      <c r="A77" s="80" t="s">
        <v>1656</v>
      </c>
      <c r="B77" s="80" t="s">
        <v>62</v>
      </c>
      <c r="C77" s="84">
        <v>2022</v>
      </c>
      <c r="D77" s="80" t="s">
        <v>1792</v>
      </c>
      <c r="E77" s="105">
        <v>2.1153846153846001E-5</v>
      </c>
      <c r="F77" s="105" t="s">
        <v>1763</v>
      </c>
      <c r="G77" s="105" t="s">
        <v>1377</v>
      </c>
      <c r="H77" s="117">
        <v>2.1153846153846001E-5</v>
      </c>
      <c r="I77" s="105" t="s">
        <v>1763</v>
      </c>
      <c r="J77" s="105" t="s">
        <v>1763</v>
      </c>
      <c r="K77" s="105" t="s">
        <v>1763</v>
      </c>
      <c r="L77" s="81" t="s">
        <v>1763</v>
      </c>
      <c r="M77" s="105" t="s">
        <v>1763</v>
      </c>
      <c r="N77" s="27"/>
    </row>
    <row r="78" spans="1:51">
      <c r="A78" s="80" t="s">
        <v>1774</v>
      </c>
      <c r="B78" s="80" t="s">
        <v>68</v>
      </c>
      <c r="C78" s="84">
        <v>2023</v>
      </c>
      <c r="D78" s="80" t="s">
        <v>1792</v>
      </c>
      <c r="E78" s="105">
        <v>2.88461538461537E-5</v>
      </c>
      <c r="F78" s="105" t="s">
        <v>1763</v>
      </c>
      <c r="G78" s="105" t="s">
        <v>1377</v>
      </c>
      <c r="H78" s="117">
        <v>2.88461538461537E-5</v>
      </c>
      <c r="I78" s="105" t="s">
        <v>1763</v>
      </c>
      <c r="J78" s="105" t="s">
        <v>1763</v>
      </c>
      <c r="K78" s="105" t="s">
        <v>1763</v>
      </c>
      <c r="L78" s="81" t="s">
        <v>1763</v>
      </c>
      <c r="M78" s="105" t="s">
        <v>1763</v>
      </c>
      <c r="N78" s="27"/>
    </row>
    <row r="80" spans="1:51" customFormat="1" ht="36.75" customHeight="1">
      <c r="A80" s="189" t="s">
        <v>1793</v>
      </c>
      <c r="B80" s="169"/>
      <c r="C80" s="169"/>
      <c r="D80" s="169"/>
      <c r="E80" s="169"/>
      <c r="F80" s="169"/>
      <c r="G80" s="169"/>
      <c r="H80" s="169"/>
      <c r="I80" s="169"/>
      <c r="J80" s="169"/>
      <c r="K80" s="169"/>
      <c r="L80" s="169"/>
      <c r="M80" s="169"/>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43"/>
      <c r="AU80" s="17"/>
      <c r="AV80" s="17"/>
      <c r="AW80" s="17"/>
      <c r="AX80" s="17"/>
      <c r="AY80" s="17"/>
    </row>
    <row r="81" spans="1:51" customFormat="1" ht="18">
      <c r="A81" s="44" t="s">
        <v>1794</v>
      </c>
      <c r="B81" s="16"/>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43"/>
      <c r="AU81" s="17"/>
      <c r="AV81" s="17"/>
      <c r="AW81" s="17"/>
      <c r="AX81" s="17"/>
      <c r="AY81" s="17"/>
    </row>
    <row r="82" spans="1:51" customFormat="1">
      <c r="A82" s="45" t="s">
        <v>1778</v>
      </c>
      <c r="B82" s="16"/>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43"/>
      <c r="AU82" s="17"/>
      <c r="AV82" s="17"/>
      <c r="AW82" s="17"/>
      <c r="AX82" s="17"/>
      <c r="AY82" s="17"/>
    </row>
    <row r="83" spans="1:51">
      <c r="A83" s="24" t="s">
        <v>1555</v>
      </c>
      <c r="B83" s="24"/>
      <c r="E83" s="3"/>
    </row>
    <row r="84" spans="1:51">
      <c r="E84" s="3"/>
    </row>
    <row r="85" spans="1:51">
      <c r="E85" s="3"/>
    </row>
    <row r="86" spans="1:51">
      <c r="E86" s="3"/>
    </row>
    <row r="87" spans="1:51">
      <c r="E87" s="3"/>
    </row>
    <row r="88" spans="1:51">
      <c r="E88" s="3"/>
    </row>
    <row r="89" spans="1:51">
      <c r="E89" s="3"/>
    </row>
    <row r="90" spans="1:51">
      <c r="E90" s="3"/>
    </row>
    <row r="91" spans="1:51">
      <c r="E91" s="3"/>
    </row>
    <row r="92" spans="1:51">
      <c r="E92" s="3"/>
    </row>
    <row r="96" spans="1:51">
      <c r="A96" s="35"/>
      <c r="B96" s="35"/>
    </row>
    <row r="97" spans="5:5">
      <c r="E97" s="3"/>
    </row>
    <row r="98" spans="5:5">
      <c r="E98" s="3"/>
    </row>
    <row r="99" spans="5:5">
      <c r="E99" s="3"/>
    </row>
    <row r="100" spans="5:5">
      <c r="E100" s="3"/>
    </row>
    <row r="101" spans="5:5">
      <c r="E101" s="3"/>
    </row>
    <row r="102" spans="5:5">
      <c r="E102" s="3"/>
    </row>
    <row r="103" spans="5:5">
      <c r="E103" s="3"/>
    </row>
    <row r="104" spans="5:5">
      <c r="E104" s="3"/>
    </row>
    <row r="105" spans="5:5">
      <c r="E105" s="3"/>
    </row>
    <row r="106" spans="5:5">
      <c r="E106" s="3"/>
    </row>
    <row r="107" spans="5:5">
      <c r="E107" s="3"/>
    </row>
    <row r="108" spans="5:5">
      <c r="E108" s="3"/>
    </row>
    <row r="109" spans="5:5">
      <c r="E109" s="3"/>
    </row>
    <row r="110" spans="5:5">
      <c r="E110" s="3"/>
    </row>
    <row r="111" spans="5:5">
      <c r="E111" s="3"/>
    </row>
    <row r="112" spans="5:5">
      <c r="E112" s="3"/>
    </row>
    <row r="113" spans="3:31">
      <c r="E113" s="3"/>
    </row>
    <row r="114" spans="3:31">
      <c r="E114" s="3"/>
    </row>
    <row r="115" spans="3:31">
      <c r="E115" s="3"/>
    </row>
    <row r="116" spans="3:31">
      <c r="E116" s="3"/>
    </row>
    <row r="118" spans="3:31" s="36" customFormat="1">
      <c r="C118" s="37"/>
      <c r="E118" s="40"/>
      <c r="F118" s="38"/>
      <c r="G118" s="38"/>
      <c r="H118" s="38"/>
      <c r="I118" s="38"/>
      <c r="J118" s="38"/>
      <c r="K118" s="38"/>
      <c r="L118" s="38"/>
      <c r="M118" s="38"/>
    </row>
    <row r="121" spans="3:31">
      <c r="E121" s="3"/>
    </row>
    <row r="122" spans="3:31">
      <c r="E122" s="3"/>
      <c r="Z122" s="30"/>
      <c r="AA122" s="31"/>
      <c r="AB122" s="30"/>
      <c r="AC122" s="30"/>
      <c r="AD122" s="31"/>
      <c r="AE122" s="31"/>
    </row>
    <row r="123" spans="3:31">
      <c r="E123" s="3"/>
      <c r="Z123" s="30"/>
      <c r="AA123" s="30"/>
      <c r="AB123" s="30"/>
      <c r="AC123" s="30"/>
      <c r="AD123" s="30"/>
      <c r="AE123" s="30"/>
    </row>
    <row r="124" spans="3:31">
      <c r="E124" s="3"/>
      <c r="Z124" s="30"/>
      <c r="AA124" s="30"/>
      <c r="AB124" s="30"/>
      <c r="AC124" s="31"/>
      <c r="AD124" s="30"/>
      <c r="AE124" s="30"/>
    </row>
    <row r="125" spans="3:31">
      <c r="E125" s="3"/>
      <c r="Z125" s="30"/>
      <c r="AA125" s="31"/>
      <c r="AB125" s="30"/>
      <c r="AC125" s="30"/>
      <c r="AD125" s="30"/>
      <c r="AE125" s="30"/>
    </row>
    <row r="126" spans="3:31">
      <c r="E126" s="3"/>
      <c r="Z126" s="31"/>
      <c r="AA126" s="31"/>
      <c r="AB126" s="30"/>
      <c r="AC126" s="30"/>
      <c r="AD126" s="30"/>
      <c r="AE126" s="30"/>
    </row>
    <row r="127" spans="3:31">
      <c r="E127" s="3"/>
      <c r="Z127" s="30"/>
      <c r="AA127" s="31"/>
      <c r="AB127" s="30"/>
      <c r="AC127" s="30"/>
      <c r="AD127" s="30"/>
      <c r="AE127" s="30"/>
    </row>
    <row r="128" spans="3:31">
      <c r="E128" s="3"/>
      <c r="Z128" s="30"/>
      <c r="AA128" s="31"/>
      <c r="AB128" s="30"/>
      <c r="AC128" s="30"/>
      <c r="AD128" s="30"/>
      <c r="AE128" s="30"/>
    </row>
    <row r="129" spans="1:31">
      <c r="E129" s="3"/>
      <c r="Z129" s="30"/>
      <c r="AA129" s="31"/>
      <c r="AB129" s="30"/>
      <c r="AC129" s="30"/>
      <c r="AD129" s="30"/>
      <c r="AE129" s="30"/>
    </row>
    <row r="130" spans="1:31">
      <c r="E130" s="3"/>
      <c r="Z130" s="30"/>
      <c r="AA130" s="30"/>
      <c r="AB130" s="30"/>
      <c r="AC130" s="30"/>
      <c r="AD130" s="30"/>
      <c r="AE130" s="30"/>
    </row>
    <row r="131" spans="1:31">
      <c r="E131" s="3"/>
      <c r="Z131" s="30"/>
      <c r="AA131" s="31"/>
      <c r="AB131" s="30"/>
      <c r="AC131" s="30"/>
      <c r="AD131" s="30"/>
      <c r="AE131" s="30"/>
    </row>
    <row r="132" spans="1:31">
      <c r="E132" s="3"/>
      <c r="Z132" s="30"/>
      <c r="AA132" s="30"/>
      <c r="AB132" s="30"/>
      <c r="AC132" s="30"/>
      <c r="AD132" s="30"/>
      <c r="AE132" s="30"/>
    </row>
    <row r="133" spans="1:31">
      <c r="E133" s="3"/>
      <c r="Z133" s="31"/>
      <c r="AA133" s="30"/>
      <c r="AB133" s="30"/>
      <c r="AC133" s="30"/>
      <c r="AD133" s="30"/>
      <c r="AE133" s="30"/>
    </row>
    <row r="134" spans="1:31">
      <c r="E134" s="3"/>
      <c r="Z134" s="30"/>
      <c r="AA134" s="30"/>
      <c r="AB134" s="30"/>
      <c r="AC134" s="30"/>
      <c r="AD134" s="30"/>
      <c r="AE134" s="30"/>
    </row>
    <row r="135" spans="1:31">
      <c r="E135" s="3"/>
      <c r="Z135" s="30"/>
      <c r="AA135" s="31"/>
      <c r="AB135" s="30"/>
      <c r="AC135" s="30"/>
      <c r="AD135" s="30"/>
      <c r="AE135" s="30"/>
    </row>
    <row r="136" spans="1:31">
      <c r="E136" s="3"/>
    </row>
    <row r="137" spans="1:31">
      <c r="E137" s="3"/>
      <c r="Z137" s="30"/>
      <c r="AA137" s="30"/>
      <c r="AB137" s="30"/>
      <c r="AC137" s="30"/>
      <c r="AD137" s="30"/>
      <c r="AE137" s="30"/>
    </row>
    <row r="138" spans="1:31">
      <c r="E138" s="3"/>
      <c r="Z138" s="30"/>
      <c r="AA138" s="30"/>
      <c r="AB138" s="30"/>
      <c r="AC138" s="30"/>
      <c r="AD138" s="30"/>
      <c r="AE138" s="31"/>
    </row>
    <row r="139" spans="1:31">
      <c r="E139" s="3"/>
      <c r="Z139" s="30"/>
      <c r="AA139" s="30"/>
      <c r="AB139" s="30"/>
      <c r="AC139" s="30"/>
      <c r="AD139" s="30"/>
      <c r="AE139" s="30"/>
    </row>
    <row r="140" spans="1:31">
      <c r="E140" s="3"/>
      <c r="Z140" s="30"/>
      <c r="AA140" s="30"/>
      <c r="AB140" s="30"/>
      <c r="AC140" s="30"/>
      <c r="AD140" s="31"/>
      <c r="AE140" s="30"/>
    </row>
    <row r="144" spans="1:31">
      <c r="A144" s="35"/>
      <c r="B144" s="35"/>
    </row>
    <row r="145" spans="5:5">
      <c r="E145" s="3"/>
    </row>
    <row r="146" spans="5:5">
      <c r="E146" s="3"/>
    </row>
    <row r="147" spans="5:5">
      <c r="E147" s="3"/>
    </row>
    <row r="148" spans="5:5">
      <c r="E148" s="3"/>
    </row>
    <row r="149" spans="5:5">
      <c r="E149" s="3"/>
    </row>
    <row r="150" spans="5:5">
      <c r="E150" s="3"/>
    </row>
    <row r="151" spans="5:5">
      <c r="E151" s="3"/>
    </row>
    <row r="152" spans="5:5">
      <c r="E152" s="3"/>
    </row>
    <row r="153" spans="5:5">
      <c r="E153" s="3"/>
    </row>
    <row r="154" spans="5:5">
      <c r="E154" s="3"/>
    </row>
    <row r="155" spans="5:5">
      <c r="E155" s="3"/>
    </row>
    <row r="156" spans="5:5">
      <c r="E156" s="3"/>
    </row>
    <row r="157" spans="5:5">
      <c r="E157" s="3"/>
    </row>
    <row r="158" spans="5:5">
      <c r="E158" s="3"/>
    </row>
    <row r="159" spans="5:5">
      <c r="E159" s="3"/>
    </row>
    <row r="160" spans="5:5">
      <c r="E160" s="3"/>
    </row>
    <row r="161" spans="1:9">
      <c r="E161" s="3"/>
    </row>
    <row r="162" spans="1:9">
      <c r="E162" s="3"/>
    </row>
    <row r="163" spans="1:9">
      <c r="E163" s="3"/>
    </row>
    <row r="164" spans="1:9">
      <c r="E164" s="3"/>
    </row>
    <row r="168" spans="1:9">
      <c r="A168" s="18"/>
      <c r="B168" s="18"/>
      <c r="C168" s="39"/>
      <c r="D168" s="18"/>
      <c r="E168" s="18"/>
      <c r="F168" s="19"/>
      <c r="G168" s="19"/>
    </row>
    <row r="169" spans="1:9">
      <c r="C169" s="39"/>
      <c r="D169" s="18"/>
      <c r="E169" s="41"/>
      <c r="F169" s="19"/>
      <c r="G169" s="19"/>
      <c r="I169" s="19"/>
    </row>
    <row r="170" spans="1:9">
      <c r="A170" s="18"/>
      <c r="B170" s="18"/>
      <c r="C170" s="39"/>
      <c r="D170" s="18"/>
      <c r="E170" s="41"/>
      <c r="F170" s="19"/>
      <c r="I170" s="19"/>
    </row>
    <row r="171" spans="1:9">
      <c r="A171" s="18"/>
      <c r="B171" s="18"/>
      <c r="C171" s="39"/>
      <c r="D171" s="18"/>
      <c r="E171" s="41"/>
      <c r="F171" s="19"/>
      <c r="I171" s="19"/>
    </row>
    <row r="172" spans="1:9">
      <c r="A172" s="18"/>
      <c r="B172" s="18"/>
      <c r="C172" s="39"/>
      <c r="D172" s="18"/>
      <c r="E172" s="41"/>
      <c r="F172" s="19"/>
      <c r="I172" s="19"/>
    </row>
    <row r="173" spans="1:9">
      <c r="C173" s="39"/>
      <c r="D173" s="18"/>
      <c r="E173" s="41"/>
      <c r="F173" s="19"/>
      <c r="G173" s="19"/>
      <c r="I173" s="19"/>
    </row>
    <row r="174" spans="1:9">
      <c r="C174" s="39"/>
      <c r="D174" s="18"/>
      <c r="E174" s="41"/>
      <c r="F174" s="19"/>
      <c r="G174" s="19"/>
      <c r="I174" s="19"/>
    </row>
    <row r="175" spans="1:9">
      <c r="A175" s="18"/>
      <c r="B175" s="18"/>
      <c r="C175" s="39"/>
      <c r="D175" s="18"/>
      <c r="E175" s="41"/>
      <c r="F175" s="19"/>
      <c r="I175" s="19"/>
    </row>
    <row r="176" spans="1:9">
      <c r="A176" s="18"/>
      <c r="B176" s="18"/>
      <c r="C176" s="39"/>
      <c r="D176" s="18"/>
      <c r="E176" s="41"/>
      <c r="F176" s="19"/>
      <c r="I176" s="19"/>
    </row>
    <row r="177" spans="1:18">
      <c r="C177" s="39"/>
      <c r="D177" s="18"/>
      <c r="E177" s="41"/>
      <c r="F177" s="19"/>
      <c r="G177" s="19"/>
      <c r="I177" s="19"/>
    </row>
    <row r="178" spans="1:18">
      <c r="A178" s="18"/>
      <c r="B178" s="18"/>
      <c r="C178" s="39"/>
      <c r="D178" s="18"/>
      <c r="E178" s="41"/>
      <c r="F178" s="19"/>
      <c r="I178" s="19"/>
    </row>
    <row r="179" spans="1:18">
      <c r="A179" s="18"/>
      <c r="B179" s="18"/>
      <c r="C179" s="39"/>
      <c r="D179" s="18"/>
      <c r="E179" s="41"/>
      <c r="F179" s="19"/>
      <c r="I179" s="19"/>
    </row>
    <row r="180" spans="1:18">
      <c r="C180" s="39"/>
      <c r="D180" s="18"/>
      <c r="E180" s="41"/>
      <c r="F180" s="19"/>
      <c r="G180" s="19"/>
      <c r="I180" s="19"/>
    </row>
    <row r="181" spans="1:18">
      <c r="A181" s="18"/>
      <c r="B181" s="18"/>
      <c r="C181" s="39"/>
      <c r="D181" s="18"/>
      <c r="E181" s="41"/>
      <c r="F181" s="19"/>
      <c r="I181" s="19"/>
    </row>
    <row r="182" spans="1:18">
      <c r="A182" s="18"/>
      <c r="B182" s="18"/>
      <c r="C182" s="39"/>
      <c r="D182" s="18"/>
      <c r="E182" s="41"/>
      <c r="F182" s="19"/>
      <c r="I182" s="19"/>
    </row>
    <row r="183" spans="1:18">
      <c r="A183" s="18"/>
      <c r="B183" s="18"/>
      <c r="C183" s="39"/>
      <c r="D183" s="18"/>
      <c r="E183" s="41"/>
      <c r="F183" s="19"/>
      <c r="I183" s="19"/>
    </row>
    <row r="184" spans="1:18">
      <c r="A184" s="18"/>
      <c r="B184" s="18"/>
      <c r="C184" s="39"/>
      <c r="D184" s="18"/>
      <c r="E184" s="41"/>
      <c r="F184" s="19"/>
      <c r="I184" s="19"/>
    </row>
    <row r="185" spans="1:18">
      <c r="D185" s="18"/>
      <c r="E185" s="41"/>
      <c r="F185" s="19"/>
      <c r="G185" s="19"/>
      <c r="I185" s="19"/>
    </row>
    <row r="186" spans="1:18">
      <c r="A186" s="18"/>
      <c r="B186" s="18"/>
      <c r="C186" s="39"/>
      <c r="D186" s="18"/>
      <c r="E186" s="41"/>
      <c r="F186" s="19"/>
      <c r="I186" s="19"/>
    </row>
    <row r="187" spans="1:18">
      <c r="A187" s="18"/>
      <c r="B187" s="18"/>
      <c r="C187" s="39"/>
      <c r="D187" s="18"/>
      <c r="E187" s="41"/>
      <c r="I187" s="19"/>
    </row>
    <row r="191" spans="1:18">
      <c r="A191" s="25"/>
      <c r="B191" s="25"/>
      <c r="C191" s="25"/>
      <c r="D191" s="25"/>
      <c r="E191" s="2"/>
      <c r="N191" s="25"/>
      <c r="O191" s="25"/>
      <c r="P191" s="25"/>
      <c r="R191" s="25"/>
    </row>
    <row r="192" spans="1:18">
      <c r="A192" s="25"/>
      <c r="B192" s="25"/>
      <c r="C192" s="25"/>
      <c r="D192" s="25"/>
      <c r="E192" s="2"/>
    </row>
    <row r="193" spans="1:5">
      <c r="A193" s="25"/>
      <c r="B193" s="25"/>
      <c r="C193" s="25"/>
      <c r="D193" s="25"/>
      <c r="E193" s="2"/>
    </row>
    <row r="194" spans="1:5">
      <c r="A194" s="25"/>
      <c r="B194" s="25"/>
      <c r="C194" s="25"/>
      <c r="D194" s="25"/>
      <c r="E194" s="2"/>
    </row>
    <row r="195" spans="1:5">
      <c r="A195" s="25"/>
      <c r="B195" s="25"/>
      <c r="C195" s="25"/>
      <c r="D195" s="25"/>
      <c r="E195" s="2"/>
    </row>
    <row r="196" spans="1:5">
      <c r="A196" s="25"/>
      <c r="B196" s="25"/>
      <c r="C196" s="25"/>
      <c r="D196" s="25"/>
      <c r="E196" s="2"/>
    </row>
    <row r="197" spans="1:5">
      <c r="A197" s="25"/>
      <c r="B197" s="25"/>
      <c r="C197" s="25"/>
      <c r="D197" s="25"/>
      <c r="E197" s="2"/>
    </row>
    <row r="198" spans="1:5">
      <c r="A198" s="25"/>
      <c r="B198" s="25"/>
      <c r="C198" s="25"/>
      <c r="D198" s="25"/>
      <c r="E198" s="2"/>
    </row>
    <row r="199" spans="1:5">
      <c r="A199" s="25"/>
      <c r="B199" s="25"/>
      <c r="C199" s="25"/>
      <c r="D199" s="25"/>
      <c r="E199" s="2"/>
    </row>
    <row r="200" spans="1:5">
      <c r="A200" s="25"/>
      <c r="B200" s="25"/>
      <c r="C200" s="25"/>
      <c r="D200" s="25"/>
      <c r="E200" s="2"/>
    </row>
    <row r="201" spans="1:5">
      <c r="A201" s="25"/>
      <c r="B201" s="25"/>
      <c r="C201" s="25"/>
      <c r="D201" s="25"/>
      <c r="E201" s="2"/>
    </row>
    <row r="202" spans="1:5">
      <c r="A202" s="25"/>
      <c r="B202" s="25"/>
      <c r="C202" s="25"/>
      <c r="D202" s="25"/>
      <c r="E202" s="2"/>
    </row>
    <row r="203" spans="1:5">
      <c r="A203" s="25"/>
      <c r="B203" s="25"/>
      <c r="C203" s="25"/>
      <c r="D203" s="25"/>
      <c r="E203" s="2"/>
    </row>
    <row r="204" spans="1:5">
      <c r="A204" s="25"/>
      <c r="B204" s="25"/>
      <c r="C204" s="25"/>
      <c r="D204" s="25"/>
      <c r="E204" s="2"/>
    </row>
    <row r="205" spans="1:5">
      <c r="A205" s="25"/>
      <c r="B205" s="25"/>
      <c r="C205" s="25"/>
      <c r="D205" s="25"/>
      <c r="E205" s="2"/>
    </row>
    <row r="206" spans="1:5">
      <c r="A206" s="25"/>
      <c r="B206" s="25"/>
      <c r="C206" s="25"/>
      <c r="D206" s="25"/>
      <c r="E206" s="2"/>
    </row>
    <row r="207" spans="1:5">
      <c r="A207" s="25"/>
      <c r="B207" s="25"/>
      <c r="C207" s="25"/>
      <c r="D207" s="25"/>
      <c r="E207" s="2"/>
    </row>
    <row r="208" spans="1:5">
      <c r="A208" s="25"/>
      <c r="B208" s="25"/>
      <c r="C208" s="25"/>
      <c r="D208" s="25"/>
      <c r="E208" s="2"/>
    </row>
    <row r="209" spans="1:5">
      <c r="A209" s="25"/>
      <c r="B209" s="25"/>
      <c r="C209" s="25"/>
      <c r="D209" s="25"/>
      <c r="E209" s="2"/>
    </row>
    <row r="210" spans="1:5">
      <c r="A210" s="25"/>
      <c r="B210" s="25"/>
      <c r="C210" s="25"/>
      <c r="D210" s="25"/>
      <c r="E210" s="2"/>
    </row>
  </sheetData>
  <sortState xmlns:xlrd2="http://schemas.microsoft.com/office/spreadsheetml/2017/richdata2" ref="A36:AI38">
    <sortCondition ref="A36:A38"/>
  </sortState>
  <mergeCells count="1">
    <mergeCell ref="A80:M80"/>
  </mergeCells>
  <hyperlinks>
    <hyperlink ref="A83" r:id="rId1" location="aquatic-benchmarks" display="https://www.epa.gov/pesticide-science-and-assessing-pesticide-risks/aquatic-life-benchmarks-and-ecological-risk - aquatic-benchmarks" xr:uid="{45702330-B429-4AD0-BC35-C8E879ACC580}"/>
  </hyperlinks>
  <pageMargins left="0.7" right="0.7" top="0.75" bottom="0.75" header="0.3" footer="0.3"/>
  <pageSetup scale="43"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AA9E6-104C-4A1D-AC18-5FD749302E21}">
  <sheetPr>
    <pageSetUpPr fitToPage="1"/>
  </sheetPr>
  <dimension ref="A1:S43"/>
  <sheetViews>
    <sheetView workbookViewId="0">
      <selection sqref="A1:G25"/>
    </sheetView>
  </sheetViews>
  <sheetFormatPr defaultRowHeight="15"/>
  <cols>
    <col min="1" max="1" width="49.140625" style="2" customWidth="1"/>
    <col min="2" max="2" width="12.140625" style="3" bestFit="1" customWidth="1"/>
    <col min="3" max="3" width="13.140625" style="3" bestFit="1" customWidth="1"/>
    <col min="4" max="4" width="19.140625" style="3" bestFit="1" customWidth="1"/>
    <col min="5" max="5" width="19.5703125" style="33" bestFit="1" customWidth="1"/>
    <col min="6" max="6" width="12" style="3" bestFit="1" customWidth="1"/>
    <col min="7" max="7" width="18.5703125" style="3" bestFit="1" customWidth="1"/>
    <col min="8" max="8" width="19.140625" style="2" bestFit="1" customWidth="1"/>
    <col min="9" max="9" width="26" style="2" bestFit="1" customWidth="1"/>
    <col min="10" max="10" width="16.140625" style="2" bestFit="1" customWidth="1"/>
    <col min="11" max="11" width="14" style="2" bestFit="1" customWidth="1"/>
    <col min="12" max="12" width="17.7109375" style="2" bestFit="1" customWidth="1"/>
    <col min="13" max="13" width="28.85546875" style="2" bestFit="1" customWidth="1"/>
    <col min="14" max="14" width="35.5703125" style="2" bestFit="1" customWidth="1"/>
    <col min="15" max="15" width="16.85546875" style="2" bestFit="1" customWidth="1"/>
    <col min="16" max="16" width="18.140625" style="2" bestFit="1" customWidth="1"/>
    <col min="17" max="17" width="19.28515625" style="2" bestFit="1" customWidth="1"/>
    <col min="18" max="18" width="17.5703125" style="2" bestFit="1" customWidth="1"/>
    <col min="19" max="19" width="17.28515625" style="2" bestFit="1" customWidth="1"/>
    <col min="20" max="20" width="17.85546875" style="2" bestFit="1" customWidth="1"/>
    <col min="21" max="21" width="16.42578125" style="2" bestFit="1" customWidth="1"/>
    <col min="22" max="22" width="12.140625" style="2" bestFit="1" customWidth="1"/>
    <col min="23" max="23" width="15.140625" style="2" bestFit="1" customWidth="1"/>
    <col min="24" max="24" width="19" style="2" bestFit="1" customWidth="1"/>
    <col min="25" max="25" width="16.140625" style="2" bestFit="1" customWidth="1"/>
    <col min="26" max="26" width="24.85546875" style="2" bestFit="1" customWidth="1"/>
    <col min="27" max="27" width="23.5703125" style="2" bestFit="1" customWidth="1"/>
    <col min="28" max="28" width="20.7109375" style="2" bestFit="1" customWidth="1"/>
    <col min="29" max="29" width="23.140625" style="2" bestFit="1" customWidth="1"/>
    <col min="30" max="30" width="20.7109375" style="2" bestFit="1" customWidth="1"/>
    <col min="31" max="31" width="17.7109375" style="2" bestFit="1" customWidth="1"/>
    <col min="32" max="32" width="21.140625" style="2" bestFit="1" customWidth="1"/>
    <col min="33" max="33" width="13.28515625" style="2" bestFit="1" customWidth="1"/>
    <col min="34" max="34" width="12" style="2" bestFit="1" customWidth="1"/>
    <col min="35" max="16384" width="9.140625" style="2"/>
  </cols>
  <sheetData>
    <row r="1" spans="1:9" s="1" customFormat="1" ht="14.25">
      <c r="A1" s="119" t="s">
        <v>13</v>
      </c>
      <c r="B1" s="120" t="s">
        <v>14</v>
      </c>
      <c r="C1" s="120" t="s">
        <v>16</v>
      </c>
      <c r="D1" s="120" t="s">
        <v>1745</v>
      </c>
      <c r="E1" s="102" t="s">
        <v>1746</v>
      </c>
      <c r="F1" s="120" t="s">
        <v>1795</v>
      </c>
      <c r="G1" s="120" t="s">
        <v>1796</v>
      </c>
    </row>
    <row r="2" spans="1:9">
      <c r="A2" s="80" t="s">
        <v>1760</v>
      </c>
      <c r="B2" s="121" t="s">
        <v>23</v>
      </c>
      <c r="C2" s="81">
        <v>2023</v>
      </c>
      <c r="D2" s="121" t="s">
        <v>1797</v>
      </c>
      <c r="E2" s="121" t="s">
        <v>1763</v>
      </c>
      <c r="F2" s="121" t="s">
        <v>1763</v>
      </c>
      <c r="G2" s="121" t="s">
        <v>1763</v>
      </c>
      <c r="I2" s="18"/>
    </row>
    <row r="3" spans="1:9">
      <c r="A3" s="122" t="s">
        <v>1762</v>
      </c>
      <c r="B3" s="121" t="s">
        <v>29</v>
      </c>
      <c r="C3" s="121" t="s">
        <v>25</v>
      </c>
      <c r="D3" s="121" t="s">
        <v>1797</v>
      </c>
      <c r="E3" s="110">
        <v>0.87301587301587302</v>
      </c>
      <c r="F3" s="104">
        <v>0.87301587301587302</v>
      </c>
      <c r="G3" s="120" t="s">
        <v>1763</v>
      </c>
      <c r="I3" s="18"/>
    </row>
    <row r="4" spans="1:9">
      <c r="A4" s="80" t="s">
        <v>1764</v>
      </c>
      <c r="B4" s="81" t="s">
        <v>32</v>
      </c>
      <c r="C4" s="121" t="s">
        <v>25</v>
      </c>
      <c r="D4" s="121" t="s">
        <v>1797</v>
      </c>
      <c r="E4" s="120" t="s">
        <v>1763</v>
      </c>
      <c r="F4" s="106" t="s">
        <v>1763</v>
      </c>
      <c r="G4" s="120" t="s">
        <v>1763</v>
      </c>
      <c r="I4" s="18"/>
    </row>
    <row r="5" spans="1:9">
      <c r="A5" s="122" t="s">
        <v>1765</v>
      </c>
      <c r="B5" s="121" t="s">
        <v>36</v>
      </c>
      <c r="C5" s="121" t="s">
        <v>25</v>
      </c>
      <c r="D5" s="121" t="s">
        <v>1797</v>
      </c>
      <c r="E5" s="109">
        <v>5.5904761904761902</v>
      </c>
      <c r="F5" s="103">
        <v>4.5238095238095202</v>
      </c>
      <c r="G5" s="109">
        <v>1.06666666666667</v>
      </c>
      <c r="I5" s="18"/>
    </row>
    <row r="6" spans="1:9">
      <c r="A6" s="122" t="s">
        <v>42</v>
      </c>
      <c r="B6" s="121" t="s">
        <v>43</v>
      </c>
      <c r="C6" s="121" t="s">
        <v>1798</v>
      </c>
      <c r="D6" s="121" t="s">
        <v>1797</v>
      </c>
      <c r="E6" s="110">
        <v>0.87301587301587302</v>
      </c>
      <c r="F6" s="104">
        <v>0.87301587301587302</v>
      </c>
      <c r="G6" s="120" t="s">
        <v>1763</v>
      </c>
      <c r="I6" s="18"/>
    </row>
    <row r="7" spans="1:9">
      <c r="A7" s="122" t="s">
        <v>1766</v>
      </c>
      <c r="B7" s="121" t="s">
        <v>43</v>
      </c>
      <c r="C7" s="121" t="s">
        <v>25</v>
      </c>
      <c r="D7" s="121" t="s">
        <v>1797</v>
      </c>
      <c r="E7" s="110">
        <v>0.158730158730159</v>
      </c>
      <c r="F7" s="104">
        <v>0.158730158730159</v>
      </c>
      <c r="G7" s="120" t="s">
        <v>1763</v>
      </c>
      <c r="I7" s="18"/>
    </row>
    <row r="8" spans="1:9">
      <c r="A8" s="80" t="s">
        <v>46</v>
      </c>
      <c r="B8" s="121" t="s">
        <v>47</v>
      </c>
      <c r="C8" s="121" t="s">
        <v>1798</v>
      </c>
      <c r="D8" s="121" t="s">
        <v>1797</v>
      </c>
      <c r="E8" s="120" t="s">
        <v>1763</v>
      </c>
      <c r="F8" s="106" t="s">
        <v>1763</v>
      </c>
      <c r="G8" s="120" t="s">
        <v>1763</v>
      </c>
      <c r="I8" s="18"/>
    </row>
    <row r="9" spans="1:9">
      <c r="A9" s="122" t="s">
        <v>1767</v>
      </c>
      <c r="B9" s="121" t="s">
        <v>47</v>
      </c>
      <c r="C9" s="121" t="s">
        <v>25</v>
      </c>
      <c r="D9" s="121" t="s">
        <v>1797</v>
      </c>
      <c r="E9" s="109">
        <v>3.7301587301587298</v>
      </c>
      <c r="F9" s="103">
        <v>3.7301587301587298</v>
      </c>
      <c r="G9" s="120" t="s">
        <v>1763</v>
      </c>
      <c r="I9" s="18"/>
    </row>
    <row r="10" spans="1:9">
      <c r="A10" s="122" t="s">
        <v>1768</v>
      </c>
      <c r="B10" s="121" t="s">
        <v>50</v>
      </c>
      <c r="C10" s="121" t="s">
        <v>25</v>
      </c>
      <c r="D10" s="121" t="s">
        <v>1797</v>
      </c>
      <c r="E10" s="110">
        <v>0.39682539682539703</v>
      </c>
      <c r="F10" s="104">
        <v>0.39682539682539703</v>
      </c>
      <c r="G10" s="120" t="s">
        <v>1763</v>
      </c>
      <c r="I10" s="18"/>
    </row>
    <row r="11" spans="1:9">
      <c r="A11" s="122" t="s">
        <v>1769</v>
      </c>
      <c r="B11" s="121" t="s">
        <v>53</v>
      </c>
      <c r="C11" s="121" t="s">
        <v>25</v>
      </c>
      <c r="D11" s="121" t="s">
        <v>1797</v>
      </c>
      <c r="E11" s="110">
        <v>0.317460317460317</v>
      </c>
      <c r="F11" s="104">
        <v>0.317460317460317</v>
      </c>
      <c r="G11" s="120" t="s">
        <v>1763</v>
      </c>
      <c r="I11" s="18"/>
    </row>
    <row r="12" spans="1:9">
      <c r="A12" s="122" t="s">
        <v>55</v>
      </c>
      <c r="B12" s="121" t="s">
        <v>56</v>
      </c>
      <c r="C12" s="121" t="s">
        <v>1798</v>
      </c>
      <c r="D12" s="121" t="s">
        <v>1797</v>
      </c>
      <c r="E12" s="110">
        <v>0.39682539682539703</v>
      </c>
      <c r="F12" s="104">
        <v>0.39682539682539703</v>
      </c>
      <c r="G12" s="120" t="s">
        <v>1763</v>
      </c>
      <c r="I12" s="18"/>
    </row>
    <row r="13" spans="1:9">
      <c r="A13" s="80" t="s">
        <v>1770</v>
      </c>
      <c r="B13" s="121" t="s">
        <v>56</v>
      </c>
      <c r="C13" s="121" t="s">
        <v>25</v>
      </c>
      <c r="D13" s="121" t="s">
        <v>1797</v>
      </c>
      <c r="E13" s="120" t="s">
        <v>1763</v>
      </c>
      <c r="F13" s="106" t="s">
        <v>1763</v>
      </c>
      <c r="G13" s="120" t="s">
        <v>1763</v>
      </c>
      <c r="I13" s="18"/>
    </row>
    <row r="14" spans="1:9">
      <c r="A14" s="122" t="s">
        <v>58</v>
      </c>
      <c r="B14" s="121" t="s">
        <v>59</v>
      </c>
      <c r="C14" s="121" t="s">
        <v>1798</v>
      </c>
      <c r="D14" s="121" t="s">
        <v>1797</v>
      </c>
      <c r="E14" s="110">
        <v>0.79365079365079405</v>
      </c>
      <c r="F14" s="104">
        <v>0.79365079365079405</v>
      </c>
      <c r="G14" s="120" t="s">
        <v>1763</v>
      </c>
      <c r="I14" s="18"/>
    </row>
    <row r="15" spans="1:9">
      <c r="A15" s="122" t="s">
        <v>1771</v>
      </c>
      <c r="B15" s="121" t="s">
        <v>59</v>
      </c>
      <c r="C15" s="121" t="s">
        <v>25</v>
      </c>
      <c r="D15" s="121" t="s">
        <v>1797</v>
      </c>
      <c r="E15" s="109">
        <v>1.98412698412698</v>
      </c>
      <c r="F15" s="103">
        <v>1.98412698412698</v>
      </c>
      <c r="G15" s="120" t="s">
        <v>1763</v>
      </c>
      <c r="I15" s="18"/>
    </row>
    <row r="16" spans="1:9">
      <c r="A16" s="80" t="s">
        <v>1656</v>
      </c>
      <c r="B16" s="121" t="s">
        <v>62</v>
      </c>
      <c r="C16" s="121" t="s">
        <v>1798</v>
      </c>
      <c r="D16" s="121" t="s">
        <v>1797</v>
      </c>
      <c r="E16" s="120" t="s">
        <v>1763</v>
      </c>
      <c r="F16" s="106" t="s">
        <v>1763</v>
      </c>
      <c r="G16" s="120" t="s">
        <v>1763</v>
      </c>
      <c r="I16" s="18"/>
    </row>
    <row r="17" spans="1:19">
      <c r="A17" s="122" t="s">
        <v>1772</v>
      </c>
      <c r="B17" s="121" t="s">
        <v>62</v>
      </c>
      <c r="C17" s="121" t="s">
        <v>25</v>
      </c>
      <c r="D17" s="121" t="s">
        <v>1797</v>
      </c>
      <c r="E17" s="109">
        <v>3.17460317460317</v>
      </c>
      <c r="F17" s="103">
        <v>3.17460317460317</v>
      </c>
      <c r="G17" s="120" t="s">
        <v>1763</v>
      </c>
      <c r="I17" s="18"/>
    </row>
    <row r="18" spans="1:19">
      <c r="A18" s="80" t="s">
        <v>64</v>
      </c>
      <c r="B18" s="121" t="s">
        <v>65</v>
      </c>
      <c r="C18" s="121" t="s">
        <v>1798</v>
      </c>
      <c r="D18" s="121" t="s">
        <v>1797</v>
      </c>
      <c r="E18" s="120" t="s">
        <v>1763</v>
      </c>
      <c r="F18" s="106" t="s">
        <v>1763</v>
      </c>
      <c r="G18" s="120" t="s">
        <v>1763</v>
      </c>
      <c r="I18" s="18"/>
    </row>
    <row r="19" spans="1:19">
      <c r="A19" s="122" t="s">
        <v>1773</v>
      </c>
      <c r="B19" s="121" t="s">
        <v>65</v>
      </c>
      <c r="C19" s="121" t="s">
        <v>25</v>
      </c>
      <c r="D19" s="121" t="s">
        <v>1797</v>
      </c>
      <c r="E19" s="110">
        <v>0.634920634920635</v>
      </c>
      <c r="F19" s="104">
        <v>0.634920634920635</v>
      </c>
      <c r="G19" s="120" t="s">
        <v>1763</v>
      </c>
      <c r="I19" s="18"/>
    </row>
    <row r="20" spans="1:19">
      <c r="A20" s="122" t="s">
        <v>1774</v>
      </c>
      <c r="B20" s="121" t="s">
        <v>68</v>
      </c>
      <c r="C20" s="121" t="s">
        <v>25</v>
      </c>
      <c r="D20" s="121" t="s">
        <v>1797</v>
      </c>
      <c r="E20" s="109">
        <v>7.9365079365079403</v>
      </c>
      <c r="F20" s="103">
        <v>7.9365079365079403</v>
      </c>
      <c r="G20" s="120" t="s">
        <v>1763</v>
      </c>
      <c r="I20" s="18"/>
    </row>
    <row r="22" spans="1:19" ht="36.75" customHeight="1">
      <c r="A22" s="189" t="s">
        <v>1799</v>
      </c>
      <c r="B22" s="169"/>
      <c r="C22" s="169"/>
      <c r="D22" s="169"/>
      <c r="E22" s="169"/>
      <c r="F22" s="169"/>
      <c r="G22" s="169"/>
    </row>
    <row r="23" spans="1:19" ht="18">
      <c r="A23" s="44" t="s">
        <v>1794</v>
      </c>
    </row>
    <row r="24" spans="1:19">
      <c r="A24" s="45" t="s">
        <v>1778</v>
      </c>
      <c r="B24" s="26"/>
      <c r="C24" s="26"/>
      <c r="D24" s="26"/>
      <c r="E24" s="3"/>
      <c r="O24" s="25"/>
      <c r="P24" s="25"/>
      <c r="Q24" s="25"/>
      <c r="S24" s="25"/>
    </row>
    <row r="25" spans="1:19">
      <c r="A25" s="25"/>
      <c r="B25" s="26"/>
      <c r="C25" s="26"/>
      <c r="D25" s="26"/>
      <c r="E25" s="3"/>
    </row>
    <row r="26" spans="1:19">
      <c r="A26" s="25"/>
      <c r="B26" s="26"/>
      <c r="C26" s="26"/>
      <c r="D26" s="26"/>
      <c r="E26" s="3"/>
    </row>
    <row r="27" spans="1:19">
      <c r="A27" s="25"/>
      <c r="B27" s="26"/>
      <c r="C27" s="26"/>
      <c r="D27" s="26"/>
      <c r="E27" s="3"/>
    </row>
    <row r="28" spans="1:19">
      <c r="A28" s="25"/>
      <c r="B28" s="26"/>
      <c r="C28" s="26"/>
      <c r="D28" s="26"/>
      <c r="E28" s="3"/>
    </row>
    <row r="29" spans="1:19">
      <c r="A29" s="25"/>
      <c r="B29" s="26"/>
      <c r="C29" s="26"/>
      <c r="D29" s="26"/>
      <c r="E29" s="3"/>
    </row>
    <row r="30" spans="1:19">
      <c r="A30" s="25"/>
      <c r="B30" s="26"/>
      <c r="C30" s="26"/>
      <c r="D30" s="26"/>
      <c r="E30" s="3"/>
    </row>
    <row r="31" spans="1:19">
      <c r="A31" s="25"/>
      <c r="B31" s="26"/>
      <c r="C31" s="26"/>
      <c r="D31" s="26"/>
      <c r="E31" s="3"/>
    </row>
    <row r="32" spans="1:19">
      <c r="A32" s="25"/>
      <c r="B32" s="26"/>
      <c r="C32" s="26"/>
      <c r="D32" s="26"/>
      <c r="E32" s="3"/>
    </row>
    <row r="33" spans="1:5">
      <c r="A33" s="25"/>
      <c r="B33" s="26"/>
      <c r="C33" s="26"/>
      <c r="D33" s="26"/>
      <c r="E33" s="3"/>
    </row>
    <row r="34" spans="1:5">
      <c r="A34" s="25"/>
      <c r="B34" s="26"/>
      <c r="C34" s="26"/>
      <c r="D34" s="26"/>
      <c r="E34" s="3"/>
    </row>
    <row r="35" spans="1:5">
      <c r="A35" s="25"/>
      <c r="B35" s="26"/>
      <c r="C35" s="26"/>
      <c r="D35" s="26"/>
      <c r="E35" s="3"/>
    </row>
    <row r="36" spans="1:5">
      <c r="A36" s="25"/>
      <c r="B36" s="26"/>
      <c r="C36" s="26"/>
      <c r="D36" s="26"/>
      <c r="E36" s="3"/>
    </row>
    <row r="37" spans="1:5">
      <c r="A37" s="25"/>
      <c r="B37" s="26"/>
      <c r="C37" s="26"/>
      <c r="D37" s="26"/>
      <c r="E37" s="3"/>
    </row>
    <row r="38" spans="1:5">
      <c r="A38" s="25"/>
      <c r="B38" s="26"/>
      <c r="C38" s="26"/>
      <c r="D38" s="26"/>
      <c r="E38" s="3"/>
    </row>
    <row r="39" spans="1:5">
      <c r="A39" s="25"/>
      <c r="B39" s="26"/>
      <c r="C39" s="26"/>
      <c r="D39" s="26"/>
      <c r="E39" s="3"/>
    </row>
    <row r="40" spans="1:5">
      <c r="A40" s="25"/>
      <c r="B40" s="26"/>
      <c r="C40" s="26"/>
      <c r="D40" s="26"/>
      <c r="E40" s="3"/>
    </row>
    <row r="41" spans="1:5">
      <c r="A41" s="25"/>
      <c r="B41" s="26"/>
      <c r="C41" s="26"/>
      <c r="D41" s="26"/>
      <c r="E41" s="3"/>
    </row>
    <row r="42" spans="1:5">
      <c r="A42" s="25"/>
      <c r="B42" s="26"/>
      <c r="C42" s="26"/>
      <c r="D42" s="26"/>
      <c r="E42" s="3"/>
    </row>
    <row r="43" spans="1:5">
      <c r="A43" s="25"/>
      <c r="B43" s="26"/>
      <c r="C43" s="26"/>
      <c r="D43" s="26"/>
      <c r="E43" s="3"/>
    </row>
  </sheetData>
  <mergeCells count="1">
    <mergeCell ref="A22:G22"/>
  </mergeCells>
  <pageMargins left="0.7" right="0.7" top="0.75" bottom="0.75" header="0.3" footer="0.3"/>
  <pageSetup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D782-E418-460D-9F38-D00A2FD1D5F4}">
  <dimension ref="A9:O29"/>
  <sheetViews>
    <sheetView showGridLines="0" zoomScaleNormal="100" workbookViewId="0">
      <selection activeCell="A29" sqref="A29:I29"/>
    </sheetView>
  </sheetViews>
  <sheetFormatPr defaultRowHeight="15"/>
  <sheetData>
    <row r="9" spans="14:14">
      <c r="N9" s="68"/>
    </row>
    <row r="29" spans="1:15" ht="102.75" customHeight="1">
      <c r="A29" s="176" t="s">
        <v>1825</v>
      </c>
      <c r="B29" s="169"/>
      <c r="C29" s="169"/>
      <c r="D29" s="169"/>
      <c r="E29" s="169"/>
      <c r="F29" s="169"/>
      <c r="G29" s="169"/>
      <c r="H29" s="169"/>
      <c r="I29" s="169"/>
      <c r="J29" s="16"/>
      <c r="K29" s="16"/>
      <c r="L29" s="16"/>
      <c r="M29" s="16"/>
      <c r="N29" s="16"/>
      <c r="O29" s="16"/>
    </row>
  </sheetData>
  <mergeCells count="1">
    <mergeCell ref="A29:I2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B286-5B04-462C-85D8-9D481789797A}">
  <sheetPr>
    <pageSetUpPr fitToPage="1"/>
  </sheetPr>
  <dimension ref="A1:BA90"/>
  <sheetViews>
    <sheetView workbookViewId="0">
      <selection activeCell="N36" sqref="N36"/>
    </sheetView>
  </sheetViews>
  <sheetFormatPr defaultRowHeight="15"/>
  <cols>
    <col min="1" max="1" width="54.5703125" style="2" bestFit="1" customWidth="1"/>
    <col min="2" max="2" width="11" style="3" bestFit="1" customWidth="1"/>
    <col min="3" max="3" width="12.7109375" style="3" bestFit="1" customWidth="1"/>
    <col min="4" max="4" width="12.5703125" style="33" bestFit="1" customWidth="1"/>
    <col min="5" max="5" width="15.140625" style="3" bestFit="1" customWidth="1"/>
    <col min="6" max="6" width="11.140625" style="3" bestFit="1" customWidth="1"/>
    <col min="7" max="7" width="12.28515625" style="3" bestFit="1" customWidth="1"/>
    <col min="8" max="8" width="11.5703125" style="3" bestFit="1" customWidth="1"/>
    <col min="9" max="9" width="12.85546875" style="3" bestFit="1" customWidth="1"/>
    <col min="10" max="10" width="12.28515625" style="3" bestFit="1" customWidth="1"/>
    <col min="11" max="14" width="10.5703125" style="3" bestFit="1" customWidth="1"/>
    <col min="15" max="15" width="15.5703125" style="3" bestFit="1" customWidth="1"/>
    <col min="16" max="17" width="12.28515625" style="3" bestFit="1" customWidth="1"/>
    <col min="18" max="18" width="11.140625" style="3" bestFit="1" customWidth="1"/>
    <col min="19" max="20" width="11.5703125" style="3" bestFit="1" customWidth="1"/>
    <col min="21" max="21" width="10.5703125" style="3" bestFit="1" customWidth="1"/>
    <col min="22" max="22" width="12.28515625" style="3" bestFit="1" customWidth="1"/>
    <col min="23" max="23" width="10.5703125" style="3" bestFit="1" customWidth="1"/>
    <col min="24" max="25" width="10.5703125" style="3" customWidth="1"/>
    <col min="26" max="26" width="10.5703125" style="3" bestFit="1" customWidth="1"/>
    <col min="27" max="28" width="12.28515625" style="3" bestFit="1" customWidth="1"/>
    <col min="29" max="29" width="10.5703125" style="3" bestFit="1" customWidth="1"/>
    <col min="30" max="30" width="16.7109375" style="3" bestFit="1" customWidth="1"/>
    <col min="31" max="31" width="11.5703125" style="3" bestFit="1" customWidth="1"/>
    <col min="32" max="33" width="10.5703125" style="3" bestFit="1" customWidth="1"/>
    <col min="34" max="34" width="13.28515625" style="2" bestFit="1" customWidth="1"/>
    <col min="35" max="35" width="12.28515625" style="2" bestFit="1" customWidth="1"/>
    <col min="36" max="37" width="9.140625" style="2"/>
    <col min="38" max="38" width="13.28515625" style="2" bestFit="1" customWidth="1"/>
    <col min="39" max="16384" width="9.140625" style="2"/>
  </cols>
  <sheetData>
    <row r="1" spans="1:33" s="1" customFormat="1" ht="14.25">
      <c r="A1" s="101" t="s">
        <v>13</v>
      </c>
      <c r="B1" s="86" t="s">
        <v>14</v>
      </c>
      <c r="C1" s="86" t="s">
        <v>16</v>
      </c>
      <c r="D1" s="102" t="s">
        <v>1746</v>
      </c>
      <c r="E1" s="86" t="s">
        <v>1800</v>
      </c>
      <c r="F1" s="86" t="s">
        <v>1796</v>
      </c>
      <c r="G1" s="86" t="s">
        <v>1801</v>
      </c>
      <c r="H1" s="86" t="s">
        <v>1748</v>
      </c>
      <c r="I1" s="86" t="s">
        <v>1780</v>
      </c>
      <c r="J1" s="86" t="s">
        <v>1802</v>
      </c>
      <c r="K1" s="86" t="s">
        <v>1803</v>
      </c>
      <c r="L1" s="86" t="s">
        <v>1804</v>
      </c>
      <c r="M1" s="86" t="s">
        <v>1805</v>
      </c>
      <c r="N1" s="86" t="s">
        <v>1749</v>
      </c>
      <c r="O1" s="86" t="s">
        <v>1781</v>
      </c>
      <c r="P1" s="86" t="s">
        <v>1752</v>
      </c>
      <c r="Q1" s="86" t="s">
        <v>1806</v>
      </c>
      <c r="R1" s="86" t="s">
        <v>1783</v>
      </c>
      <c r="S1" s="86" t="s">
        <v>1753</v>
      </c>
      <c r="T1" s="86" t="s">
        <v>1807</v>
      </c>
      <c r="U1" s="86" t="s">
        <v>1808</v>
      </c>
      <c r="V1" s="86" t="s">
        <v>1756</v>
      </c>
      <c r="W1" s="86" t="s">
        <v>1809</v>
      </c>
      <c r="X1" s="86" t="s">
        <v>1451</v>
      </c>
      <c r="Y1" s="86" t="s">
        <v>1442</v>
      </c>
      <c r="Z1" s="86" t="s">
        <v>1786</v>
      </c>
      <c r="AA1" s="86" t="s">
        <v>1757</v>
      </c>
      <c r="AB1" s="86" t="s">
        <v>1810</v>
      </c>
      <c r="AC1" s="86" t="s">
        <v>1811</v>
      </c>
      <c r="AD1" s="86" t="s">
        <v>1812</v>
      </c>
      <c r="AE1" s="86" t="s">
        <v>1813</v>
      </c>
      <c r="AF1" s="86" t="s">
        <v>1814</v>
      </c>
      <c r="AG1" s="86" t="s">
        <v>1759</v>
      </c>
    </row>
    <row r="2" spans="1:33">
      <c r="A2" s="80" t="s">
        <v>1760</v>
      </c>
      <c r="B2" s="81" t="s">
        <v>23</v>
      </c>
      <c r="C2" s="81">
        <v>2023</v>
      </c>
      <c r="D2" s="109">
        <v>27.770514113553109</v>
      </c>
      <c r="E2" s="111" t="s">
        <v>1763</v>
      </c>
      <c r="F2" s="111" t="s">
        <v>1763</v>
      </c>
      <c r="G2" s="111">
        <v>5.1666666666666701E-3</v>
      </c>
      <c r="H2" s="109">
        <v>7.1</v>
      </c>
      <c r="I2" s="111" t="s">
        <v>1763</v>
      </c>
      <c r="J2" s="111">
        <v>6.41538461538462E-2</v>
      </c>
      <c r="K2" s="111" t="s">
        <v>1763</v>
      </c>
      <c r="L2" s="111" t="s">
        <v>1763</v>
      </c>
      <c r="M2" s="111">
        <v>6.4000000000000001E-2</v>
      </c>
      <c r="N2" s="111">
        <v>0.04</v>
      </c>
      <c r="O2" s="111" t="s">
        <v>1763</v>
      </c>
      <c r="P2" s="111">
        <v>6.9230769230769198E-3</v>
      </c>
      <c r="Q2" s="110">
        <v>0.22</v>
      </c>
      <c r="R2" s="111">
        <v>1.8000000000000001E-4</v>
      </c>
      <c r="S2" s="109">
        <v>2.8999999999999901</v>
      </c>
      <c r="T2" s="111">
        <v>0.04</v>
      </c>
      <c r="U2" s="111">
        <v>4.6999999999999901E-4</v>
      </c>
      <c r="V2" s="111">
        <v>2.7142857142857101E-2</v>
      </c>
      <c r="W2" s="111">
        <v>0.16900000000000001</v>
      </c>
      <c r="X2" s="111" t="s">
        <v>1763</v>
      </c>
      <c r="Y2" s="111" t="s">
        <v>1763</v>
      </c>
      <c r="Z2" s="117">
        <v>1.1E-5</v>
      </c>
      <c r="AA2" s="111">
        <v>3.6666666666666702E-2</v>
      </c>
      <c r="AB2" s="111">
        <v>7.6999999999999999E-2</v>
      </c>
      <c r="AC2" s="111">
        <v>6.7999999999999996E-3</v>
      </c>
      <c r="AD2" s="111" t="s">
        <v>1763</v>
      </c>
      <c r="AE2" s="109">
        <v>17</v>
      </c>
      <c r="AF2" s="111" t="s">
        <v>1763</v>
      </c>
      <c r="AG2" s="111">
        <v>1.2999999999999999E-2</v>
      </c>
    </row>
    <row r="3" spans="1:33">
      <c r="A3" s="80" t="s">
        <v>1762</v>
      </c>
      <c r="B3" s="81" t="s">
        <v>29</v>
      </c>
      <c r="C3" s="81">
        <v>2023</v>
      </c>
      <c r="D3" s="109">
        <v>22.670224010989013</v>
      </c>
      <c r="E3" s="111" t="s">
        <v>1763</v>
      </c>
      <c r="F3" s="111" t="s">
        <v>1763</v>
      </c>
      <c r="G3" s="111">
        <v>6.8333333333333302E-3</v>
      </c>
      <c r="H3" s="109">
        <v>10</v>
      </c>
      <c r="I3" s="111" t="s">
        <v>1763</v>
      </c>
      <c r="J3" s="111">
        <v>6.4846153846153803E-2</v>
      </c>
      <c r="K3" s="111" t="s">
        <v>1763</v>
      </c>
      <c r="L3" s="111" t="s">
        <v>1763</v>
      </c>
      <c r="M3" s="111">
        <v>2.8000000000000001E-2</v>
      </c>
      <c r="N3" s="111">
        <v>1.4E-2</v>
      </c>
      <c r="O3" s="111" t="s">
        <v>1763</v>
      </c>
      <c r="P3" s="111" t="s">
        <v>1763</v>
      </c>
      <c r="Q3" s="110">
        <v>0.56000000000000005</v>
      </c>
      <c r="R3" s="111">
        <v>1.6000000000000001E-4</v>
      </c>
      <c r="S3" s="109">
        <v>2.1</v>
      </c>
      <c r="T3" s="110">
        <v>0.18</v>
      </c>
      <c r="U3" s="111">
        <v>2.7500000000000002E-4</v>
      </c>
      <c r="V3" s="111">
        <v>7.14285714285714E-3</v>
      </c>
      <c r="W3" s="111">
        <v>5.0000000000000001E-3</v>
      </c>
      <c r="X3" s="111" t="s">
        <v>1763</v>
      </c>
      <c r="Y3" s="111" t="s">
        <v>1763</v>
      </c>
      <c r="Z3" s="111" t="s">
        <v>1763</v>
      </c>
      <c r="AA3" s="111">
        <v>2.66666666666667E-2</v>
      </c>
      <c r="AB3" s="111">
        <v>6.0999999999999999E-2</v>
      </c>
      <c r="AC3" s="111">
        <v>8.8000000000000005E-3</v>
      </c>
      <c r="AD3" s="111" t="s">
        <v>1763</v>
      </c>
      <c r="AE3" s="109">
        <v>9.6</v>
      </c>
      <c r="AF3" s="111" t="s">
        <v>1763</v>
      </c>
      <c r="AG3" s="111">
        <v>7.4999999999999997E-3</v>
      </c>
    </row>
    <row r="4" spans="1:33">
      <c r="A4" s="80" t="s">
        <v>1764</v>
      </c>
      <c r="B4" s="81" t="s">
        <v>32</v>
      </c>
      <c r="C4" s="81">
        <v>2023</v>
      </c>
      <c r="D4" s="109">
        <v>44.55933786813187</v>
      </c>
      <c r="E4" s="111" t="s">
        <v>1763</v>
      </c>
      <c r="F4" s="111" t="s">
        <v>1763</v>
      </c>
      <c r="G4" s="111">
        <v>1.63333333333333E-2</v>
      </c>
      <c r="H4" s="109">
        <v>15</v>
      </c>
      <c r="I4" s="111" t="s">
        <v>1763</v>
      </c>
      <c r="J4" s="111">
        <v>3.78461538461538E-2</v>
      </c>
      <c r="K4" s="117">
        <v>3.66666666666667E-5</v>
      </c>
      <c r="L4" s="111" t="s">
        <v>1763</v>
      </c>
      <c r="M4" s="111">
        <v>0.11600000000000001</v>
      </c>
      <c r="N4" s="111">
        <v>0.01</v>
      </c>
      <c r="O4" s="117">
        <v>1.8571428571428399E-5</v>
      </c>
      <c r="P4" s="111" t="s">
        <v>1763</v>
      </c>
      <c r="Q4" s="110">
        <v>0.36666666666666697</v>
      </c>
      <c r="R4" s="111" t="s">
        <v>1763</v>
      </c>
      <c r="S4" s="109">
        <v>0.7</v>
      </c>
      <c r="T4" s="111">
        <v>0.03</v>
      </c>
      <c r="U4" s="111">
        <v>5.1999999999999995E-4</v>
      </c>
      <c r="V4" s="111">
        <v>1.28571428571429E-2</v>
      </c>
      <c r="W4" s="111">
        <v>5.0000000000000001E-3</v>
      </c>
      <c r="X4" s="111" t="s">
        <v>1763</v>
      </c>
      <c r="Y4" s="105">
        <f>0.0001/10</f>
        <v>1.0000000000000001E-5</v>
      </c>
      <c r="Z4" s="117">
        <v>1.5999999999999999E-5</v>
      </c>
      <c r="AA4" s="111">
        <v>0.05</v>
      </c>
      <c r="AB4" s="110">
        <v>0.15133333333333299</v>
      </c>
      <c r="AC4" s="111">
        <v>1.32E-2</v>
      </c>
      <c r="AD4" s="111" t="s">
        <v>1763</v>
      </c>
      <c r="AE4" s="109">
        <v>28</v>
      </c>
      <c r="AF4" s="111">
        <v>0.04</v>
      </c>
      <c r="AG4" s="111">
        <v>9.4999999999999998E-3</v>
      </c>
    </row>
    <row r="5" spans="1:33">
      <c r="A5" s="80" t="s">
        <v>1765</v>
      </c>
      <c r="B5" s="81" t="s">
        <v>36</v>
      </c>
      <c r="C5" s="81">
        <v>2023</v>
      </c>
      <c r="D5" s="109">
        <v>139.52500964285716</v>
      </c>
      <c r="E5" s="111" t="s">
        <v>1763</v>
      </c>
      <c r="F5" s="109">
        <v>1.6</v>
      </c>
      <c r="G5" s="111">
        <v>4.33333333333333E-2</v>
      </c>
      <c r="H5" s="109">
        <v>84</v>
      </c>
      <c r="I5" s="111">
        <v>1.47499999999999E-4</v>
      </c>
      <c r="J5" s="111">
        <v>5.64615384615385E-2</v>
      </c>
      <c r="K5" s="117">
        <v>4.3333333333333002E-5</v>
      </c>
      <c r="L5" s="111" t="s">
        <v>1763</v>
      </c>
      <c r="M5" s="111">
        <v>0.52200000000000002</v>
      </c>
      <c r="N5" s="111">
        <v>0.04</v>
      </c>
      <c r="O5" s="111">
        <v>2.5428571428571302E-4</v>
      </c>
      <c r="P5" s="111">
        <v>1.53846153846154E-3</v>
      </c>
      <c r="Q5" s="110">
        <v>0.32</v>
      </c>
      <c r="R5" s="111">
        <v>2.2000000000000001E-3</v>
      </c>
      <c r="S5" s="109">
        <v>7.8</v>
      </c>
      <c r="T5" s="109">
        <v>4.72</v>
      </c>
      <c r="U5" s="111">
        <v>2.055E-3</v>
      </c>
      <c r="V5" s="111">
        <v>5.7142857142857099E-2</v>
      </c>
      <c r="W5" s="111">
        <v>0.01</v>
      </c>
      <c r="X5" s="111" t="s">
        <v>1763</v>
      </c>
      <c r="Y5" s="111" t="s">
        <v>1763</v>
      </c>
      <c r="Z5" s="111" t="s">
        <v>1763</v>
      </c>
      <c r="AA5" s="111">
        <v>1.3333333333333299E-2</v>
      </c>
      <c r="AB5" s="110">
        <v>0.30399999999999999</v>
      </c>
      <c r="AC5" s="111">
        <v>1.9E-2</v>
      </c>
      <c r="AD5" s="111" t="s">
        <v>1763</v>
      </c>
      <c r="AE5" s="109">
        <v>40</v>
      </c>
      <c r="AF5" s="111" t="s">
        <v>1763</v>
      </c>
      <c r="AG5" s="111">
        <v>1.35E-2</v>
      </c>
    </row>
    <row r="6" spans="1:33">
      <c r="A6" s="80" t="s">
        <v>42</v>
      </c>
      <c r="B6" s="81" t="s">
        <v>43</v>
      </c>
      <c r="C6" s="81">
        <v>2022</v>
      </c>
      <c r="D6" s="109">
        <v>22.705082051282051</v>
      </c>
      <c r="E6" s="111" t="s">
        <v>1763</v>
      </c>
      <c r="F6" s="111" t="s">
        <v>1763</v>
      </c>
      <c r="G6" s="111" t="s">
        <v>1763</v>
      </c>
      <c r="H6" s="112" t="s">
        <v>1763</v>
      </c>
      <c r="I6" s="111" t="s">
        <v>1763</v>
      </c>
      <c r="J6" s="111">
        <v>4.0846153846153803E-2</v>
      </c>
      <c r="K6" s="111" t="s">
        <v>1763</v>
      </c>
      <c r="L6" s="111" t="s">
        <v>1763</v>
      </c>
      <c r="M6" s="111">
        <v>9.1999999999999998E-2</v>
      </c>
      <c r="N6" s="111" t="s">
        <v>1763</v>
      </c>
      <c r="O6" s="111" t="s">
        <v>1763</v>
      </c>
      <c r="P6" s="111">
        <v>7.6923076923076901E-4</v>
      </c>
      <c r="Q6" s="111">
        <v>9.3333333333333296E-2</v>
      </c>
      <c r="R6" s="111" t="s">
        <v>1763</v>
      </c>
      <c r="S6" s="109">
        <v>7</v>
      </c>
      <c r="T6" s="110">
        <v>0.35</v>
      </c>
      <c r="U6" s="111" t="s">
        <v>1763</v>
      </c>
      <c r="V6" s="111" t="s">
        <v>1763</v>
      </c>
      <c r="W6" s="111" t="s">
        <v>1763</v>
      </c>
      <c r="X6" s="109">
        <f>0.0002/0.0001</f>
        <v>2</v>
      </c>
      <c r="Y6" s="111" t="s">
        <v>1763</v>
      </c>
      <c r="Z6" s="111" t="s">
        <v>1763</v>
      </c>
      <c r="AA6" s="111" t="s">
        <v>1763</v>
      </c>
      <c r="AB6" s="110">
        <v>0.11033333333333301</v>
      </c>
      <c r="AC6" s="111">
        <v>1.38E-2</v>
      </c>
      <c r="AD6" s="111" t="s">
        <v>1763</v>
      </c>
      <c r="AE6" s="109">
        <v>13</v>
      </c>
      <c r="AF6" s="111" t="s">
        <v>1763</v>
      </c>
      <c r="AG6" s="111">
        <v>4.0000000000000001E-3</v>
      </c>
    </row>
    <row r="7" spans="1:33">
      <c r="A7" s="80" t="s">
        <v>1766</v>
      </c>
      <c r="B7" s="81" t="s">
        <v>43</v>
      </c>
      <c r="C7" s="81">
        <v>2023</v>
      </c>
      <c r="D7" s="109">
        <v>24.750399175824175</v>
      </c>
      <c r="E7" s="111" t="s">
        <v>1763</v>
      </c>
      <c r="F7" s="111" t="s">
        <v>1763</v>
      </c>
      <c r="G7" s="111">
        <v>9.3333333333333306E-3</v>
      </c>
      <c r="H7" s="109">
        <v>8.6999999999999993</v>
      </c>
      <c r="I7" s="111" t="s">
        <v>1763</v>
      </c>
      <c r="J7" s="111">
        <v>4.3538461538461498E-2</v>
      </c>
      <c r="K7" s="111" t="s">
        <v>1763</v>
      </c>
      <c r="L7" s="111" t="s">
        <v>1763</v>
      </c>
      <c r="M7" s="111">
        <v>7.8E-2</v>
      </c>
      <c r="N7" s="111">
        <v>0.02</v>
      </c>
      <c r="O7" s="111" t="s">
        <v>1763</v>
      </c>
      <c r="P7" s="111" t="s">
        <v>1763</v>
      </c>
      <c r="Q7" s="111">
        <v>7.3333333333333306E-2</v>
      </c>
      <c r="R7" s="111" t="s">
        <v>1763</v>
      </c>
      <c r="S7" s="109">
        <v>4.3</v>
      </c>
      <c r="T7" s="110">
        <v>0.35</v>
      </c>
      <c r="U7" s="111">
        <v>5.7499999999999999E-4</v>
      </c>
      <c r="V7" s="111">
        <v>1.4285714285714299E-2</v>
      </c>
      <c r="W7" s="111">
        <v>3.0000000000000001E-3</v>
      </c>
      <c r="X7" s="111" t="s">
        <v>1763</v>
      </c>
      <c r="Y7" s="111" t="s">
        <v>1763</v>
      </c>
      <c r="Z7" s="111" t="s">
        <v>1763</v>
      </c>
      <c r="AA7" s="111">
        <v>0.02</v>
      </c>
      <c r="AB7" s="110">
        <v>0.109333333333333</v>
      </c>
      <c r="AC7" s="111">
        <v>0.02</v>
      </c>
      <c r="AD7" s="111" t="s">
        <v>1763</v>
      </c>
      <c r="AE7" s="109">
        <v>11</v>
      </c>
      <c r="AF7" s="111" t="s">
        <v>1763</v>
      </c>
      <c r="AG7" s="111">
        <v>8.9999999999999993E-3</v>
      </c>
    </row>
    <row r="8" spans="1:33">
      <c r="A8" s="80" t="s">
        <v>46</v>
      </c>
      <c r="B8" s="81" t="s">
        <v>47</v>
      </c>
      <c r="C8" s="81">
        <v>2022</v>
      </c>
      <c r="D8" s="109">
        <v>14.849733663003663</v>
      </c>
      <c r="E8" s="111" t="s">
        <v>1763</v>
      </c>
      <c r="F8" s="111" t="s">
        <v>1763</v>
      </c>
      <c r="G8" s="111" t="s">
        <v>1763</v>
      </c>
      <c r="H8" s="112" t="s">
        <v>1763</v>
      </c>
      <c r="I8" s="111" t="s">
        <v>1763</v>
      </c>
      <c r="J8" s="111">
        <v>4.4384615384615397E-2</v>
      </c>
      <c r="K8" s="111" t="s">
        <v>1763</v>
      </c>
      <c r="L8" s="110">
        <v>0.12</v>
      </c>
      <c r="M8" s="110">
        <v>0.112</v>
      </c>
      <c r="N8" s="111" t="s">
        <v>1763</v>
      </c>
      <c r="O8" s="117">
        <v>1.57142857142856E-5</v>
      </c>
      <c r="P8" s="111" t="s">
        <v>1763</v>
      </c>
      <c r="Q8" s="110">
        <v>0.10666666666666701</v>
      </c>
      <c r="R8" s="111" t="s">
        <v>1763</v>
      </c>
      <c r="S8" s="112" t="s">
        <v>1763</v>
      </c>
      <c r="T8" s="110">
        <v>0.32</v>
      </c>
      <c r="U8" s="111" t="s">
        <v>1763</v>
      </c>
      <c r="V8" s="111" t="s">
        <v>1763</v>
      </c>
      <c r="W8" s="111" t="s">
        <v>1763</v>
      </c>
      <c r="X8" s="111" t="s">
        <v>1763</v>
      </c>
      <c r="Y8" s="111" t="s">
        <v>1763</v>
      </c>
      <c r="Z8" s="111" t="s">
        <v>1763</v>
      </c>
      <c r="AA8" s="111" t="s">
        <v>1763</v>
      </c>
      <c r="AB8" s="110">
        <v>0.12066666666666701</v>
      </c>
      <c r="AC8" s="111">
        <v>2.1999999999999999E-2</v>
      </c>
      <c r="AD8" s="111" t="s">
        <v>1763</v>
      </c>
      <c r="AE8" s="109">
        <v>14</v>
      </c>
      <c r="AF8" s="111" t="s">
        <v>1763</v>
      </c>
      <c r="AG8" s="111">
        <v>4.0000000000000001E-3</v>
      </c>
    </row>
    <row r="9" spans="1:33">
      <c r="A9" s="80" t="s">
        <v>1767</v>
      </c>
      <c r="B9" s="81" t="s">
        <v>47</v>
      </c>
      <c r="C9" s="81">
        <v>2023</v>
      </c>
      <c r="D9" s="109">
        <v>26.753270000000001</v>
      </c>
      <c r="E9" s="111" t="s">
        <v>1763</v>
      </c>
      <c r="F9" s="111" t="s">
        <v>1763</v>
      </c>
      <c r="G9" s="111">
        <v>1.0999999999999999E-2</v>
      </c>
      <c r="H9" s="109">
        <v>8.9</v>
      </c>
      <c r="I9" s="111" t="s">
        <v>1763</v>
      </c>
      <c r="J9" s="111">
        <v>4.7E-2</v>
      </c>
      <c r="K9" s="111" t="s">
        <v>1763</v>
      </c>
      <c r="L9" s="111" t="s">
        <v>1763</v>
      </c>
      <c r="M9" s="110">
        <v>0.11</v>
      </c>
      <c r="N9" s="111">
        <v>0.02</v>
      </c>
      <c r="O9" s="117">
        <v>3.7142857142857001E-5</v>
      </c>
      <c r="P9" s="111" t="s">
        <v>1763</v>
      </c>
      <c r="Q9" s="111">
        <v>0.08</v>
      </c>
      <c r="R9" s="111" t="s">
        <v>1763</v>
      </c>
      <c r="S9" s="109">
        <v>4.0999999999999996</v>
      </c>
      <c r="T9" s="110">
        <v>0.28999999999999998</v>
      </c>
      <c r="U9" s="111">
        <v>5.8999999999999504E-4</v>
      </c>
      <c r="V9" s="111">
        <v>1.7142857142857099E-2</v>
      </c>
      <c r="W9" s="111">
        <v>3.0000000000000001E-3</v>
      </c>
      <c r="X9" s="111" t="s">
        <v>1763</v>
      </c>
      <c r="Y9" s="111" t="s">
        <v>1763</v>
      </c>
      <c r="Z9" s="111" t="s">
        <v>1763</v>
      </c>
      <c r="AA9" s="111">
        <v>0.01</v>
      </c>
      <c r="AB9" s="110">
        <v>0.13700000000000001</v>
      </c>
      <c r="AC9" s="111">
        <v>0.02</v>
      </c>
      <c r="AD9" s="111" t="s">
        <v>1763</v>
      </c>
      <c r="AE9" s="109">
        <v>13</v>
      </c>
      <c r="AF9" s="111" t="s">
        <v>1763</v>
      </c>
      <c r="AG9" s="111">
        <v>7.4999999999999997E-3</v>
      </c>
    </row>
    <row r="10" spans="1:33">
      <c r="A10" s="80" t="s">
        <v>1768</v>
      </c>
      <c r="B10" s="81" t="s">
        <v>50</v>
      </c>
      <c r="C10" s="81">
        <v>2023</v>
      </c>
      <c r="D10" s="109">
        <v>104.07491364468862</v>
      </c>
      <c r="E10" s="111" t="s">
        <v>1763</v>
      </c>
      <c r="F10" s="111" t="s">
        <v>1763</v>
      </c>
      <c r="G10" s="111">
        <v>3.8333333333333303E-2</v>
      </c>
      <c r="H10" s="109">
        <v>60</v>
      </c>
      <c r="I10" s="111" t="s">
        <v>1763</v>
      </c>
      <c r="J10" s="111">
        <v>0.100769230769231</v>
      </c>
      <c r="K10" s="111" t="s">
        <v>1763</v>
      </c>
      <c r="L10" s="111" t="s">
        <v>1763</v>
      </c>
      <c r="M10" s="110">
        <v>0.44400000000000001</v>
      </c>
      <c r="N10" s="111">
        <v>0.04</v>
      </c>
      <c r="O10" s="111">
        <v>1.6428571428571401E-4</v>
      </c>
      <c r="P10" s="111">
        <v>1.53846153846154E-3</v>
      </c>
      <c r="Q10" s="110">
        <v>0.146666666666667</v>
      </c>
      <c r="R10" s="111" t="s">
        <v>1763</v>
      </c>
      <c r="S10" s="109">
        <v>15</v>
      </c>
      <c r="T10" s="109">
        <v>4.96</v>
      </c>
      <c r="U10" s="111">
        <v>1.745E-3</v>
      </c>
      <c r="V10" s="111">
        <v>0.05</v>
      </c>
      <c r="W10" s="111">
        <v>3.0000000000000001E-3</v>
      </c>
      <c r="X10" s="111" t="s">
        <v>1763</v>
      </c>
      <c r="Y10" s="105">
        <f>0.0003/10</f>
        <v>2.9999999999999997E-5</v>
      </c>
      <c r="Z10" s="111" t="s">
        <v>1763</v>
      </c>
      <c r="AA10" s="111">
        <v>0.01</v>
      </c>
      <c r="AB10" s="110">
        <v>0.25066666666666698</v>
      </c>
      <c r="AC10" s="111">
        <v>0.02</v>
      </c>
      <c r="AD10" s="111" t="s">
        <v>1763</v>
      </c>
      <c r="AE10" s="109">
        <v>23</v>
      </c>
      <c r="AF10" s="111" t="s">
        <v>1763</v>
      </c>
      <c r="AG10" s="111">
        <v>8.0000000000000002E-3</v>
      </c>
    </row>
    <row r="11" spans="1:33">
      <c r="A11" s="80" t="s">
        <v>1769</v>
      </c>
      <c r="B11" s="81" t="s">
        <v>53</v>
      </c>
      <c r="C11" s="81">
        <v>2023</v>
      </c>
      <c r="D11" s="109">
        <v>29.283068602007322</v>
      </c>
      <c r="E11" s="123">
        <v>6.1276000000000001E-5</v>
      </c>
      <c r="F11" s="111" t="s">
        <v>1763</v>
      </c>
      <c r="G11" s="111">
        <v>1.4E-2</v>
      </c>
      <c r="H11" s="109">
        <v>9.1999999999999993</v>
      </c>
      <c r="I11" s="111" t="s">
        <v>1763</v>
      </c>
      <c r="J11" s="111">
        <v>5.2769230769230797E-2</v>
      </c>
      <c r="K11" s="111" t="s">
        <v>1763</v>
      </c>
      <c r="L11" s="111" t="s">
        <v>1763</v>
      </c>
      <c r="M11" s="110">
        <v>0.124</v>
      </c>
      <c r="N11" s="111">
        <v>0.02</v>
      </c>
      <c r="O11" s="111" t="s">
        <v>1763</v>
      </c>
      <c r="P11" s="111" t="s">
        <v>1763</v>
      </c>
      <c r="Q11" s="111">
        <v>0.08</v>
      </c>
      <c r="R11" s="111" t="s">
        <v>1763</v>
      </c>
      <c r="S11" s="109">
        <v>5.4</v>
      </c>
      <c r="T11" s="110">
        <v>0.17</v>
      </c>
      <c r="U11" s="111">
        <v>1E-3</v>
      </c>
      <c r="V11" s="111">
        <v>1.85714285714286E-2</v>
      </c>
      <c r="W11" s="111">
        <v>1.2999999999999999E-2</v>
      </c>
      <c r="X11" s="111" t="s">
        <v>1763</v>
      </c>
      <c r="Y11" s="111" t="s">
        <v>1763</v>
      </c>
      <c r="Z11" s="111" t="s">
        <v>1763</v>
      </c>
      <c r="AA11" s="111">
        <v>0.01</v>
      </c>
      <c r="AB11" s="110">
        <v>0.147666666666667</v>
      </c>
      <c r="AC11" s="111">
        <v>2.4E-2</v>
      </c>
      <c r="AD11" s="111" t="s">
        <v>1763</v>
      </c>
      <c r="AE11" s="109">
        <v>14</v>
      </c>
      <c r="AF11" s="111" t="s">
        <v>1763</v>
      </c>
      <c r="AG11" s="111">
        <v>8.0000000000000002E-3</v>
      </c>
    </row>
    <row r="12" spans="1:33">
      <c r="A12" s="80" t="s">
        <v>1770</v>
      </c>
      <c r="B12" s="81" t="s">
        <v>56</v>
      </c>
      <c r="C12" s="81">
        <v>2023</v>
      </c>
      <c r="D12" s="109">
        <v>30.017016300366304</v>
      </c>
      <c r="E12" s="111" t="s">
        <v>1763</v>
      </c>
      <c r="F12" s="111" t="s">
        <v>1763</v>
      </c>
      <c r="G12" s="111">
        <v>1.6500000000000001E-2</v>
      </c>
      <c r="H12" s="109">
        <v>9.6</v>
      </c>
      <c r="I12" s="111" t="s">
        <v>1763</v>
      </c>
      <c r="J12" s="111">
        <v>4.9461538461538501E-2</v>
      </c>
      <c r="K12" s="111" t="s">
        <v>1763</v>
      </c>
      <c r="L12" s="111" t="s">
        <v>1763</v>
      </c>
      <c r="M12" s="110">
        <v>0.13200000000000001</v>
      </c>
      <c r="N12" s="111">
        <v>1.6E-2</v>
      </c>
      <c r="O12" s="111" t="s">
        <v>1763</v>
      </c>
      <c r="P12" s="111" t="s">
        <v>1763</v>
      </c>
      <c r="Q12" s="111">
        <v>0.08</v>
      </c>
      <c r="R12" s="111" t="s">
        <v>1763</v>
      </c>
      <c r="S12" s="109">
        <v>4.5999999999999996</v>
      </c>
      <c r="T12" s="110">
        <v>0.3</v>
      </c>
      <c r="U12" s="111">
        <v>6.4999999999999498E-4</v>
      </c>
      <c r="V12" s="111">
        <v>1.85714285714286E-2</v>
      </c>
      <c r="W12" s="111">
        <v>3.0000000000000001E-3</v>
      </c>
      <c r="X12" s="111" t="s">
        <v>1763</v>
      </c>
      <c r="Y12" s="111" t="s">
        <v>1763</v>
      </c>
      <c r="Z12" s="111" t="s">
        <v>1763</v>
      </c>
      <c r="AA12" s="111">
        <v>1.6666666666666701E-2</v>
      </c>
      <c r="AB12" s="110">
        <v>0.151666666666667</v>
      </c>
      <c r="AC12" s="111">
        <v>2.4E-2</v>
      </c>
      <c r="AD12" s="111" t="s">
        <v>1763</v>
      </c>
      <c r="AE12" s="109">
        <v>15</v>
      </c>
      <c r="AF12" s="111" t="s">
        <v>1763</v>
      </c>
      <c r="AG12" s="111">
        <v>8.5000000000000006E-3</v>
      </c>
    </row>
    <row r="13" spans="1:33">
      <c r="A13" s="80" t="s">
        <v>55</v>
      </c>
      <c r="B13" s="81" t="s">
        <v>56</v>
      </c>
      <c r="C13" s="81">
        <v>2022</v>
      </c>
      <c r="D13" s="109">
        <v>15.727545054945054</v>
      </c>
      <c r="E13" s="111" t="s">
        <v>1763</v>
      </c>
      <c r="F13" s="111" t="s">
        <v>1763</v>
      </c>
      <c r="G13" s="111" t="s">
        <v>1763</v>
      </c>
      <c r="H13" s="112" t="s">
        <v>1763</v>
      </c>
      <c r="I13" s="111" t="s">
        <v>1763</v>
      </c>
      <c r="J13" s="111">
        <v>4.6461538461538499E-2</v>
      </c>
      <c r="K13" s="111" t="s">
        <v>1763</v>
      </c>
      <c r="L13" s="110">
        <v>0.109999999999999</v>
      </c>
      <c r="M13" s="110">
        <v>0.13600000000000001</v>
      </c>
      <c r="N13" s="111" t="s">
        <v>1763</v>
      </c>
      <c r="O13" s="117">
        <v>1.4285714285714301E-5</v>
      </c>
      <c r="P13" s="111">
        <v>7.6923076923076901E-4</v>
      </c>
      <c r="Q13" s="110">
        <v>0.1</v>
      </c>
      <c r="R13" s="111" t="s">
        <v>1763</v>
      </c>
      <c r="S13" s="112" t="s">
        <v>1763</v>
      </c>
      <c r="T13" s="110">
        <v>0.18</v>
      </c>
      <c r="U13" s="111" t="s">
        <v>1763</v>
      </c>
      <c r="V13" s="111" t="s">
        <v>1763</v>
      </c>
      <c r="W13" s="111" t="s">
        <v>1763</v>
      </c>
      <c r="X13" s="111" t="s">
        <v>1763</v>
      </c>
      <c r="Y13" s="111" t="s">
        <v>1763</v>
      </c>
      <c r="Z13" s="111" t="s">
        <v>1763</v>
      </c>
      <c r="AA13" s="111" t="s">
        <v>1763</v>
      </c>
      <c r="AB13" s="110">
        <v>0.13500000000000001</v>
      </c>
      <c r="AC13" s="111">
        <v>1.5800000000000002E-2</v>
      </c>
      <c r="AD13" s="111" t="s">
        <v>1763</v>
      </c>
      <c r="AE13" s="109">
        <v>15</v>
      </c>
      <c r="AF13" s="111" t="s">
        <v>1763</v>
      </c>
      <c r="AG13" s="111">
        <v>3.5000000000000001E-3</v>
      </c>
    </row>
    <row r="14" spans="1:33">
      <c r="A14" s="80" t="s">
        <v>58</v>
      </c>
      <c r="B14" s="81" t="s">
        <v>59</v>
      </c>
      <c r="C14" s="81">
        <v>2022</v>
      </c>
      <c r="D14" s="109">
        <v>16.6812484981685</v>
      </c>
      <c r="E14" s="111" t="s">
        <v>1763</v>
      </c>
      <c r="F14" s="111" t="s">
        <v>1763</v>
      </c>
      <c r="G14" s="111" t="s">
        <v>1763</v>
      </c>
      <c r="H14" s="112" t="s">
        <v>1763</v>
      </c>
      <c r="I14" s="111" t="s">
        <v>1763</v>
      </c>
      <c r="J14" s="111">
        <v>5.0923076923076897E-2</v>
      </c>
      <c r="K14" s="111" t="s">
        <v>1763</v>
      </c>
      <c r="L14" s="111" t="s">
        <v>1763</v>
      </c>
      <c r="M14" s="110">
        <v>0.16</v>
      </c>
      <c r="N14" s="111" t="s">
        <v>1763</v>
      </c>
      <c r="O14" s="117">
        <v>2.2857142857142899E-5</v>
      </c>
      <c r="P14" s="111">
        <v>7.6923076923076901E-4</v>
      </c>
      <c r="Q14" s="110">
        <v>0.1</v>
      </c>
      <c r="R14" s="111" t="s">
        <v>1763</v>
      </c>
      <c r="S14" s="112" t="s">
        <v>1763</v>
      </c>
      <c r="T14" s="110">
        <v>0.2</v>
      </c>
      <c r="U14" s="111" t="s">
        <v>1763</v>
      </c>
      <c r="V14" s="111" t="s">
        <v>1763</v>
      </c>
      <c r="W14" s="111" t="s">
        <v>1763</v>
      </c>
      <c r="X14" s="111" t="s">
        <v>1763</v>
      </c>
      <c r="Y14" s="111" t="s">
        <v>1763</v>
      </c>
      <c r="Z14" s="111" t="s">
        <v>1763</v>
      </c>
      <c r="AA14" s="111" t="s">
        <v>1763</v>
      </c>
      <c r="AB14" s="110">
        <v>0.14733333333333301</v>
      </c>
      <c r="AC14" s="111">
        <v>1.8200000000000001E-2</v>
      </c>
      <c r="AD14" s="111" t="s">
        <v>1763</v>
      </c>
      <c r="AE14" s="109">
        <v>16</v>
      </c>
      <c r="AF14" s="111" t="s">
        <v>1763</v>
      </c>
      <c r="AG14" s="111">
        <v>4.0000000000000001E-3</v>
      </c>
    </row>
    <row r="15" spans="1:33">
      <c r="A15" s="80" t="s">
        <v>1771</v>
      </c>
      <c r="B15" s="81" t="s">
        <v>59</v>
      </c>
      <c r="C15" s="81">
        <v>2023</v>
      </c>
      <c r="D15" s="109">
        <v>37.198572692307692</v>
      </c>
      <c r="E15" s="111" t="s">
        <v>1763</v>
      </c>
      <c r="F15" s="111" t="s">
        <v>1763</v>
      </c>
      <c r="G15" s="111">
        <v>1.2833333333333301E-2</v>
      </c>
      <c r="H15" s="109">
        <v>8</v>
      </c>
      <c r="I15" s="111" t="s">
        <v>1763</v>
      </c>
      <c r="J15" s="111">
        <v>5.4769230769230799E-2</v>
      </c>
      <c r="K15" s="111" t="s">
        <v>1763</v>
      </c>
      <c r="L15" s="111" t="s">
        <v>1763</v>
      </c>
      <c r="M15" s="110">
        <v>0.14399999999999999</v>
      </c>
      <c r="N15" s="111">
        <v>0.04</v>
      </c>
      <c r="O15" s="105" t="s">
        <v>1763</v>
      </c>
      <c r="P15" s="111">
        <v>1.53846153846154E-3</v>
      </c>
      <c r="Q15" s="111">
        <v>0.08</v>
      </c>
      <c r="R15" s="111">
        <v>2.5999999999999998E-4</v>
      </c>
      <c r="S15" s="109">
        <v>12</v>
      </c>
      <c r="T15" s="110">
        <v>0.62</v>
      </c>
      <c r="U15" s="111">
        <v>1.005E-3</v>
      </c>
      <c r="V15" s="111">
        <v>0.03</v>
      </c>
      <c r="W15" s="111">
        <v>5.0000000000000001E-3</v>
      </c>
      <c r="X15" s="111" t="s">
        <v>1763</v>
      </c>
      <c r="Y15" s="111" t="s">
        <v>1763</v>
      </c>
      <c r="Z15" s="111" t="s">
        <v>1763</v>
      </c>
      <c r="AA15" s="111" t="s">
        <v>1763</v>
      </c>
      <c r="AB15" s="110">
        <v>0.15966666666666701</v>
      </c>
      <c r="AC15" s="111">
        <v>3.4000000000000002E-2</v>
      </c>
      <c r="AD15" s="111" t="s">
        <v>1763</v>
      </c>
      <c r="AE15" s="109">
        <v>16</v>
      </c>
      <c r="AF15" s="111" t="s">
        <v>1763</v>
      </c>
      <c r="AG15" s="111">
        <v>1.55E-2</v>
      </c>
    </row>
    <row r="16" spans="1:33">
      <c r="A16" s="80" t="s">
        <v>1772</v>
      </c>
      <c r="B16" s="81" t="s">
        <v>62</v>
      </c>
      <c r="C16" s="81">
        <v>2023</v>
      </c>
      <c r="D16" s="109">
        <v>31.633057234432233</v>
      </c>
      <c r="E16" s="111" t="s">
        <v>1763</v>
      </c>
      <c r="F16" s="111" t="s">
        <v>1763</v>
      </c>
      <c r="G16" s="111">
        <v>1.5166666666666599E-2</v>
      </c>
      <c r="H16" s="109">
        <v>9.6999999999999993</v>
      </c>
      <c r="I16" s="111" t="s">
        <v>1763</v>
      </c>
      <c r="J16" s="111">
        <v>5.1384615384615397E-2</v>
      </c>
      <c r="K16" s="111" t="s">
        <v>1763</v>
      </c>
      <c r="L16" s="111" t="s">
        <v>1763</v>
      </c>
      <c r="M16" s="110">
        <v>0.14399999999999999</v>
      </c>
      <c r="N16" s="111">
        <v>0.02</v>
      </c>
      <c r="O16" s="117">
        <v>3.5714285714285697E-5</v>
      </c>
      <c r="P16" s="111" t="s">
        <v>1763</v>
      </c>
      <c r="Q16" s="111">
        <v>8.6666666666666697E-2</v>
      </c>
      <c r="R16" s="111" t="s">
        <v>1763</v>
      </c>
      <c r="S16" s="109">
        <v>6</v>
      </c>
      <c r="T16" s="110">
        <v>0.38</v>
      </c>
      <c r="U16" s="111">
        <v>8.7500000000000002E-4</v>
      </c>
      <c r="V16" s="111">
        <v>2.1428571428571401E-2</v>
      </c>
      <c r="W16" s="111">
        <v>5.0000000000000001E-3</v>
      </c>
      <c r="X16" s="111" t="s">
        <v>1763</v>
      </c>
      <c r="Y16" s="111" t="s">
        <v>1763</v>
      </c>
      <c r="Z16" s="111" t="s">
        <v>1763</v>
      </c>
      <c r="AA16" s="111">
        <v>0.01</v>
      </c>
      <c r="AB16" s="110">
        <v>0.157</v>
      </c>
      <c r="AC16" s="111">
        <v>3.2000000000000001E-2</v>
      </c>
      <c r="AD16" s="111" t="s">
        <v>1763</v>
      </c>
      <c r="AE16" s="109">
        <v>15</v>
      </c>
      <c r="AF16" s="111" t="s">
        <v>1763</v>
      </c>
      <c r="AG16" s="111">
        <v>9.4999999999999998E-3</v>
      </c>
    </row>
    <row r="17" spans="1:53">
      <c r="A17" s="80" t="s">
        <v>1656</v>
      </c>
      <c r="B17" s="81" t="s">
        <v>62</v>
      </c>
      <c r="C17" s="81">
        <v>2022</v>
      </c>
      <c r="D17" s="109">
        <v>15.772861868131869</v>
      </c>
      <c r="E17" s="111" t="s">
        <v>1763</v>
      </c>
      <c r="F17" s="111" t="s">
        <v>1763</v>
      </c>
      <c r="G17" s="111" t="s">
        <v>1763</v>
      </c>
      <c r="H17" s="112" t="s">
        <v>1763</v>
      </c>
      <c r="I17" s="111" t="s">
        <v>1763</v>
      </c>
      <c r="J17" s="111">
        <v>4.9076923076923101E-2</v>
      </c>
      <c r="K17" s="111" t="s">
        <v>1763</v>
      </c>
      <c r="L17" s="110">
        <v>0.1</v>
      </c>
      <c r="M17" s="110">
        <v>0.156</v>
      </c>
      <c r="N17" s="111" t="s">
        <v>1763</v>
      </c>
      <c r="O17" s="117">
        <v>1.57142857142856E-5</v>
      </c>
      <c r="P17" s="111">
        <v>7.6923076923076901E-4</v>
      </c>
      <c r="Q17" s="110">
        <v>0.1</v>
      </c>
      <c r="R17" s="111" t="s">
        <v>1763</v>
      </c>
      <c r="S17" s="112" t="s">
        <v>1763</v>
      </c>
      <c r="T17" s="110">
        <v>0.2</v>
      </c>
      <c r="U17" s="111" t="s">
        <v>1763</v>
      </c>
      <c r="V17" s="111" t="s">
        <v>1763</v>
      </c>
      <c r="W17" s="111" t="s">
        <v>1763</v>
      </c>
      <c r="X17" s="111" t="s">
        <v>1763</v>
      </c>
      <c r="Y17" s="111" t="s">
        <v>1763</v>
      </c>
      <c r="Z17" s="111" t="s">
        <v>1763</v>
      </c>
      <c r="AA17" s="111" t="s">
        <v>1763</v>
      </c>
      <c r="AB17" s="110">
        <v>0.14099999999999999</v>
      </c>
      <c r="AC17" s="111">
        <v>2.1999999999999999E-2</v>
      </c>
      <c r="AD17" s="123">
        <v>5.0000000000000001E-4</v>
      </c>
      <c r="AE17" s="109">
        <v>15</v>
      </c>
      <c r="AF17" s="111" t="s">
        <v>1763</v>
      </c>
      <c r="AG17" s="111">
        <v>3.5000000000000001E-3</v>
      </c>
    </row>
    <row r="18" spans="1:53">
      <c r="A18" s="80" t="s">
        <v>64</v>
      </c>
      <c r="B18" s="81" t="s">
        <v>65</v>
      </c>
      <c r="C18" s="81">
        <v>2022</v>
      </c>
      <c r="D18" s="109">
        <v>17.709858974358976</v>
      </c>
      <c r="E18" s="111" t="s">
        <v>1763</v>
      </c>
      <c r="F18" s="111" t="s">
        <v>1763</v>
      </c>
      <c r="G18" s="111" t="s">
        <v>1763</v>
      </c>
      <c r="H18" s="112" t="s">
        <v>1763</v>
      </c>
      <c r="I18" s="111" t="s">
        <v>1763</v>
      </c>
      <c r="J18" s="111">
        <v>4.8923076923076902E-2</v>
      </c>
      <c r="K18" s="111" t="s">
        <v>1763</v>
      </c>
      <c r="L18" s="111" t="s">
        <v>1763</v>
      </c>
      <c r="M18" s="110">
        <v>0.16600000000000001</v>
      </c>
      <c r="N18" s="111" t="s">
        <v>1763</v>
      </c>
      <c r="O18" s="105" t="s">
        <v>1763</v>
      </c>
      <c r="P18" s="111">
        <v>7.6923076923076901E-4</v>
      </c>
      <c r="Q18" s="111">
        <v>9.3333333333333296E-2</v>
      </c>
      <c r="R18" s="111" t="s">
        <v>1763</v>
      </c>
      <c r="S18" s="112" t="s">
        <v>1763</v>
      </c>
      <c r="T18" s="110">
        <v>0.23</v>
      </c>
      <c r="U18" s="111" t="s">
        <v>1763</v>
      </c>
      <c r="V18" s="111" t="s">
        <v>1763</v>
      </c>
      <c r="W18" s="111" t="s">
        <v>1763</v>
      </c>
      <c r="X18" s="111" t="s">
        <v>1763</v>
      </c>
      <c r="Y18" s="111" t="s">
        <v>1763</v>
      </c>
      <c r="Z18" s="111" t="s">
        <v>1763</v>
      </c>
      <c r="AA18" s="111" t="s">
        <v>1763</v>
      </c>
      <c r="AB18" s="110">
        <v>0.14233333333333301</v>
      </c>
      <c r="AC18" s="111">
        <v>2.4E-2</v>
      </c>
      <c r="AD18" s="123">
        <v>5.0000000000000001E-4</v>
      </c>
      <c r="AE18" s="109">
        <v>17</v>
      </c>
      <c r="AF18" s="111" t="s">
        <v>1763</v>
      </c>
      <c r="AG18" s="111">
        <v>4.0000000000000001E-3</v>
      </c>
    </row>
    <row r="19" spans="1:53">
      <c r="A19" s="80" t="s">
        <v>1773</v>
      </c>
      <c r="B19" s="81" t="s">
        <v>65</v>
      </c>
      <c r="C19" s="81">
        <v>2023</v>
      </c>
      <c r="D19" s="109">
        <v>32.431206501831497</v>
      </c>
      <c r="E19" s="111" t="s">
        <v>1763</v>
      </c>
      <c r="F19" s="111" t="s">
        <v>1763</v>
      </c>
      <c r="G19" s="111">
        <v>1.36666666666667E-2</v>
      </c>
      <c r="H19" s="109">
        <v>9.1999999999999993</v>
      </c>
      <c r="I19" s="111" t="s">
        <v>1763</v>
      </c>
      <c r="J19" s="111">
        <v>5.1307692307692297E-2</v>
      </c>
      <c r="K19" s="111" t="s">
        <v>1763</v>
      </c>
      <c r="L19" s="111" t="s">
        <v>1763</v>
      </c>
      <c r="M19" s="110">
        <v>0.14399999999999999</v>
      </c>
      <c r="N19" s="111">
        <v>0.02</v>
      </c>
      <c r="O19" s="105" t="s">
        <v>1763</v>
      </c>
      <c r="P19" s="111" t="s">
        <v>1763</v>
      </c>
      <c r="Q19" s="111">
        <v>7.3333333333333306E-2</v>
      </c>
      <c r="R19" s="111" t="s">
        <v>1763</v>
      </c>
      <c r="S19" s="109">
        <v>6.3</v>
      </c>
      <c r="T19" s="110">
        <v>0.39</v>
      </c>
      <c r="U19" s="111">
        <v>8.7500000000000002E-4</v>
      </c>
      <c r="V19" s="111">
        <v>2.2857142857142899E-2</v>
      </c>
      <c r="W19" s="111">
        <v>4.0000000000000001E-3</v>
      </c>
      <c r="X19" s="111" t="s">
        <v>1763</v>
      </c>
      <c r="Y19" s="111" t="s">
        <v>1763</v>
      </c>
      <c r="Z19" s="111" t="s">
        <v>1763</v>
      </c>
      <c r="AA19" s="111">
        <v>1.6666666666666701E-2</v>
      </c>
      <c r="AB19" s="110">
        <v>0.158</v>
      </c>
      <c r="AC19" s="111">
        <v>2.8000000000000001E-2</v>
      </c>
      <c r="AD19" s="111" t="s">
        <v>1763</v>
      </c>
      <c r="AE19" s="109">
        <v>16</v>
      </c>
      <c r="AF19" s="111" t="s">
        <v>1763</v>
      </c>
      <c r="AG19" s="111">
        <v>8.5000000000000006E-3</v>
      </c>
    </row>
    <row r="20" spans="1:53">
      <c r="A20" s="80" t="s">
        <v>1774</v>
      </c>
      <c r="B20" s="81" t="s">
        <v>68</v>
      </c>
      <c r="C20" s="81">
        <v>2023</v>
      </c>
      <c r="D20" s="109">
        <v>32.593333315018313</v>
      </c>
      <c r="E20" s="111" t="s">
        <v>1763</v>
      </c>
      <c r="F20" s="111" t="s">
        <v>1763</v>
      </c>
      <c r="G20" s="111">
        <v>1.38333333333333E-2</v>
      </c>
      <c r="H20" s="109">
        <v>9.3000000000000007</v>
      </c>
      <c r="I20" s="111" t="s">
        <v>1763</v>
      </c>
      <c r="J20" s="111">
        <v>5.0923076923076897E-2</v>
      </c>
      <c r="K20" s="111" t="s">
        <v>1763</v>
      </c>
      <c r="L20" s="111" t="s">
        <v>1763</v>
      </c>
      <c r="M20" s="110">
        <v>0.14199999999999999</v>
      </c>
      <c r="N20" s="111">
        <v>0.02</v>
      </c>
      <c r="O20" s="117">
        <v>2.1428571428571299E-5</v>
      </c>
      <c r="P20" s="111" t="s">
        <v>1763</v>
      </c>
      <c r="Q20" s="111">
        <v>7.3333333333333306E-2</v>
      </c>
      <c r="R20" s="111" t="s">
        <v>1763</v>
      </c>
      <c r="S20" s="109">
        <v>6.4</v>
      </c>
      <c r="T20" s="110">
        <v>0.36</v>
      </c>
      <c r="U20" s="111">
        <v>8.6499999999999999E-4</v>
      </c>
      <c r="V20" s="111">
        <v>2.2857142857142899E-2</v>
      </c>
      <c r="W20" s="111">
        <v>3.0000000000000001E-3</v>
      </c>
      <c r="X20" s="111" t="s">
        <v>1763</v>
      </c>
      <c r="Y20" s="111" t="s">
        <v>1763</v>
      </c>
      <c r="Z20" s="111" t="s">
        <v>1763</v>
      </c>
      <c r="AA20" s="111">
        <v>1.3333333333333299E-2</v>
      </c>
      <c r="AB20" s="110">
        <v>0.15666666666666701</v>
      </c>
      <c r="AC20" s="111">
        <v>2.8000000000000001E-2</v>
      </c>
      <c r="AD20" s="111" t="s">
        <v>1763</v>
      </c>
      <c r="AE20" s="109">
        <v>16</v>
      </c>
      <c r="AF20" s="111" t="s">
        <v>1763</v>
      </c>
      <c r="AG20" s="111">
        <v>8.5000000000000006E-3</v>
      </c>
    </row>
    <row r="21" spans="1:53">
      <c r="AE21" s="47"/>
    </row>
    <row r="22" spans="1:53" customFormat="1">
      <c r="A22" s="16" t="s">
        <v>1815</v>
      </c>
      <c r="B22" s="23"/>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43"/>
      <c r="AW22" s="17"/>
      <c r="AX22" s="17"/>
      <c r="AY22" s="17"/>
      <c r="AZ22" s="17"/>
      <c r="BA22" s="17"/>
    </row>
    <row r="23" spans="1:53" customFormat="1" ht="18">
      <c r="A23" s="44" t="s">
        <v>1816</v>
      </c>
      <c r="B23" s="23"/>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43"/>
      <c r="AW23" s="17"/>
      <c r="AX23" s="17"/>
      <c r="AY23" s="17"/>
      <c r="AZ23" s="17"/>
      <c r="BA23" s="17"/>
    </row>
    <row r="24" spans="1:53" customFormat="1">
      <c r="A24" s="45" t="s">
        <v>1778</v>
      </c>
      <c r="B24" s="23"/>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43"/>
      <c r="AW24" s="17"/>
      <c r="AX24" s="17"/>
      <c r="AY24" s="17"/>
      <c r="AZ24" s="17"/>
      <c r="BA24" s="17"/>
    </row>
    <row r="25" spans="1:53">
      <c r="D25" s="3"/>
    </row>
    <row r="26" spans="1:53">
      <c r="D26" s="3"/>
    </row>
    <row r="27" spans="1:53">
      <c r="D27" s="3"/>
    </row>
    <row r="28" spans="1:53">
      <c r="D28" s="3"/>
    </row>
    <row r="29" spans="1:53">
      <c r="D29" s="3"/>
    </row>
    <row r="30" spans="1:53">
      <c r="D30" s="3"/>
    </row>
    <row r="31" spans="1:53">
      <c r="D31" s="3"/>
    </row>
    <row r="32" spans="1:53">
      <c r="D32" s="3"/>
    </row>
    <row r="33" spans="1:33">
      <c r="D33" s="3"/>
    </row>
    <row r="34" spans="1:33">
      <c r="D34" s="3"/>
    </row>
    <row r="35" spans="1:33">
      <c r="D35" s="3"/>
    </row>
    <row r="36" spans="1:33">
      <c r="D36" s="3"/>
    </row>
    <row r="37" spans="1:33">
      <c r="D37" s="3"/>
    </row>
    <row r="38" spans="1:33">
      <c r="D38" s="3"/>
    </row>
    <row r="39" spans="1:33">
      <c r="D39" s="3"/>
    </row>
    <row r="40" spans="1:33">
      <c r="D40" s="3"/>
    </row>
    <row r="41" spans="1:33">
      <c r="D41" s="3"/>
    </row>
    <row r="42" spans="1:33">
      <c r="D42" s="3"/>
    </row>
    <row r="43" spans="1:33">
      <c r="D43" s="3"/>
    </row>
    <row r="44" spans="1:33">
      <c r="D44" s="3"/>
    </row>
    <row r="48" spans="1:33">
      <c r="A48" s="18"/>
      <c r="B48" s="19"/>
      <c r="C48" s="19"/>
      <c r="D48" s="18"/>
      <c r="F48" s="19"/>
      <c r="AG48" s="19"/>
    </row>
    <row r="49" spans="1:33">
      <c r="C49" s="19"/>
      <c r="D49" s="41"/>
      <c r="F49" s="19"/>
      <c r="J49" s="19"/>
      <c r="AG49" s="19"/>
    </row>
    <row r="50" spans="1:33">
      <c r="A50" s="18"/>
      <c r="B50" s="19"/>
      <c r="C50" s="19"/>
      <c r="D50" s="41"/>
      <c r="F50" s="19"/>
      <c r="J50" s="19"/>
    </row>
    <row r="51" spans="1:33">
      <c r="A51" s="18"/>
      <c r="B51" s="19"/>
      <c r="C51" s="19"/>
      <c r="D51" s="41"/>
      <c r="F51" s="19"/>
      <c r="J51" s="19"/>
    </row>
    <row r="52" spans="1:33">
      <c r="A52" s="18"/>
      <c r="B52" s="19"/>
      <c r="C52" s="19"/>
      <c r="D52" s="41"/>
      <c r="F52" s="19"/>
      <c r="J52" s="19"/>
    </row>
    <row r="53" spans="1:33">
      <c r="C53" s="19"/>
      <c r="D53" s="41"/>
      <c r="F53" s="19"/>
      <c r="J53" s="19"/>
      <c r="AG53" s="19"/>
    </row>
    <row r="54" spans="1:33">
      <c r="C54" s="19"/>
      <c r="D54" s="41"/>
      <c r="F54" s="19"/>
      <c r="J54" s="19"/>
      <c r="AG54" s="19"/>
    </row>
    <row r="55" spans="1:33">
      <c r="A55" s="18"/>
      <c r="B55" s="19"/>
      <c r="C55" s="19"/>
      <c r="D55" s="41"/>
      <c r="F55" s="19"/>
      <c r="J55" s="19"/>
    </row>
    <row r="56" spans="1:33">
      <c r="A56" s="18"/>
      <c r="B56" s="19"/>
      <c r="C56" s="19"/>
      <c r="D56" s="41"/>
      <c r="F56" s="19"/>
      <c r="J56" s="19"/>
    </row>
    <row r="57" spans="1:33">
      <c r="C57" s="19"/>
      <c r="D57" s="41"/>
      <c r="F57" s="19"/>
      <c r="J57" s="19"/>
      <c r="AG57" s="19"/>
    </row>
    <row r="58" spans="1:33">
      <c r="A58" s="18"/>
      <c r="B58" s="19"/>
      <c r="C58" s="19"/>
      <c r="D58" s="41"/>
      <c r="F58" s="19"/>
      <c r="J58" s="19"/>
    </row>
    <row r="59" spans="1:33">
      <c r="A59" s="18"/>
      <c r="B59" s="19"/>
      <c r="C59" s="19"/>
      <c r="D59" s="41"/>
      <c r="F59" s="19"/>
      <c r="J59" s="19"/>
    </row>
    <row r="60" spans="1:33">
      <c r="C60" s="19"/>
      <c r="D60" s="41"/>
      <c r="F60" s="19"/>
      <c r="J60" s="19"/>
      <c r="AG60" s="19"/>
    </row>
    <row r="61" spans="1:33">
      <c r="A61" s="18"/>
      <c r="B61" s="19"/>
      <c r="C61" s="19"/>
      <c r="D61" s="41"/>
      <c r="F61" s="19"/>
      <c r="J61" s="19"/>
    </row>
    <row r="62" spans="1:33">
      <c r="A62" s="18"/>
      <c r="B62" s="19"/>
      <c r="C62" s="19"/>
      <c r="D62" s="41"/>
      <c r="F62" s="19"/>
      <c r="J62" s="19"/>
    </row>
    <row r="63" spans="1:33">
      <c r="A63" s="18"/>
      <c r="B63" s="19"/>
      <c r="C63" s="19"/>
      <c r="D63" s="41"/>
      <c r="F63" s="19"/>
      <c r="J63" s="19"/>
    </row>
    <row r="64" spans="1:33">
      <c r="A64" s="18"/>
      <c r="B64" s="19"/>
      <c r="C64" s="19"/>
      <c r="D64" s="41"/>
      <c r="F64" s="19"/>
      <c r="J64" s="19"/>
    </row>
    <row r="65" spans="1:33">
      <c r="D65" s="41"/>
      <c r="F65" s="19"/>
      <c r="J65" s="19"/>
      <c r="AG65" s="19"/>
    </row>
    <row r="66" spans="1:33">
      <c r="A66" s="18"/>
      <c r="B66" s="19"/>
      <c r="C66" s="19"/>
      <c r="D66" s="41"/>
      <c r="F66" s="19"/>
      <c r="J66" s="19"/>
    </row>
    <row r="67" spans="1:33">
      <c r="A67" s="18"/>
      <c r="B67" s="19"/>
      <c r="C67" s="19"/>
      <c r="D67" s="41"/>
      <c r="J67" s="19"/>
    </row>
    <row r="71" spans="1:33">
      <c r="A71" s="25"/>
      <c r="B71" s="26"/>
      <c r="C71" s="26"/>
      <c r="D71" s="2"/>
      <c r="M71" s="26"/>
      <c r="N71" s="26"/>
      <c r="O71" s="26"/>
      <c r="Q71" s="26"/>
    </row>
    <row r="72" spans="1:33">
      <c r="A72" s="25"/>
      <c r="B72" s="26"/>
      <c r="C72" s="26"/>
      <c r="D72" s="2"/>
    </row>
    <row r="73" spans="1:33">
      <c r="A73" s="25"/>
      <c r="B73" s="26"/>
      <c r="C73" s="26"/>
      <c r="D73" s="2"/>
    </row>
    <row r="74" spans="1:33">
      <c r="A74" s="25"/>
      <c r="B74" s="26"/>
      <c r="C74" s="26"/>
      <c r="D74" s="2"/>
    </row>
    <row r="75" spans="1:33">
      <c r="A75" s="25"/>
      <c r="B75" s="26"/>
      <c r="C75" s="26"/>
      <c r="D75" s="2"/>
    </row>
    <row r="76" spans="1:33">
      <c r="A76" s="25"/>
      <c r="B76" s="26"/>
      <c r="C76" s="26"/>
      <c r="D76" s="2"/>
    </row>
    <row r="77" spans="1:33">
      <c r="A77" s="25"/>
      <c r="B77" s="26"/>
      <c r="C77" s="26"/>
      <c r="D77" s="2"/>
    </row>
    <row r="78" spans="1:33">
      <c r="A78" s="25"/>
      <c r="B78" s="26"/>
      <c r="C78" s="26"/>
      <c r="D78" s="2"/>
    </row>
    <row r="79" spans="1:33">
      <c r="A79" s="25"/>
      <c r="B79" s="26"/>
      <c r="C79" s="26"/>
      <c r="D79" s="2"/>
    </row>
    <row r="80" spans="1:33">
      <c r="A80" s="25"/>
      <c r="B80" s="26"/>
      <c r="C80" s="26"/>
      <c r="D80" s="2"/>
    </row>
    <row r="81" spans="1:4">
      <c r="A81" s="25"/>
      <c r="B81" s="26"/>
      <c r="C81" s="26"/>
      <c r="D81" s="2"/>
    </row>
    <row r="82" spans="1:4">
      <c r="A82" s="25"/>
      <c r="B82" s="26"/>
      <c r="C82" s="26"/>
      <c r="D82" s="2"/>
    </row>
    <row r="83" spans="1:4">
      <c r="A83" s="25"/>
      <c r="B83" s="26"/>
      <c r="C83" s="26"/>
      <c r="D83" s="2"/>
    </row>
    <row r="84" spans="1:4">
      <c r="A84" s="25"/>
      <c r="B84" s="26"/>
      <c r="C84" s="26"/>
      <c r="D84" s="2"/>
    </row>
    <row r="85" spans="1:4">
      <c r="A85" s="25"/>
      <c r="B85" s="26"/>
      <c r="C85" s="26"/>
      <c r="D85" s="2"/>
    </row>
    <row r="86" spans="1:4">
      <c r="A86" s="25"/>
      <c r="B86" s="26"/>
      <c r="C86" s="26"/>
      <c r="D86" s="2"/>
    </row>
    <row r="87" spans="1:4">
      <c r="A87" s="25"/>
      <c r="B87" s="26"/>
      <c r="C87" s="26"/>
      <c r="D87" s="2"/>
    </row>
    <row r="88" spans="1:4">
      <c r="A88" s="25"/>
      <c r="B88" s="26"/>
      <c r="C88" s="26"/>
      <c r="D88" s="2"/>
    </row>
    <row r="89" spans="1:4">
      <c r="A89" s="25"/>
      <c r="B89" s="26"/>
      <c r="C89" s="26"/>
      <c r="D89" s="2"/>
    </row>
    <row r="90" spans="1:4">
      <c r="A90" s="25"/>
      <c r="B90" s="26"/>
      <c r="C90" s="26"/>
      <c r="D90" s="2"/>
    </row>
  </sheetData>
  <sortState xmlns:xlrd2="http://schemas.microsoft.com/office/spreadsheetml/2017/richdata2" columnSort="1" ref="E1:AG20">
    <sortCondition ref="E1:AG1"/>
  </sortState>
  <pageMargins left="0.7" right="0.7" top="0.75" bottom="0.75" header="0.3" footer="0.3"/>
  <pageSetup scale="2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DF10-7B69-44C5-A115-1526B62B3C0B}">
  <dimension ref="A10:O30"/>
  <sheetViews>
    <sheetView showGridLines="0" zoomScale="110" zoomScaleNormal="110" workbookViewId="0">
      <selection sqref="A1:I30"/>
    </sheetView>
  </sheetViews>
  <sheetFormatPr defaultRowHeight="15"/>
  <sheetData>
    <row r="10" spans="15:15">
      <c r="O10" s="68"/>
    </row>
    <row r="30" spans="1:15" ht="141" customHeight="1">
      <c r="A30" s="176" t="s">
        <v>8</v>
      </c>
      <c r="B30" s="169"/>
      <c r="C30" s="169"/>
      <c r="D30" s="169"/>
      <c r="E30" s="169"/>
      <c r="F30" s="169"/>
      <c r="G30" s="169"/>
      <c r="H30" s="169"/>
      <c r="I30" s="169"/>
      <c r="J30" s="16"/>
      <c r="K30" s="16"/>
      <c r="L30" s="16"/>
      <c r="M30" s="16"/>
      <c r="N30" s="16"/>
      <c r="O30" s="16"/>
    </row>
  </sheetData>
  <mergeCells count="1">
    <mergeCell ref="A30:I3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99D2-72F5-40E3-91B0-E8028675711F}">
  <dimension ref="A31:N31"/>
  <sheetViews>
    <sheetView showGridLines="0" workbookViewId="0">
      <selection sqref="A1:I31"/>
    </sheetView>
  </sheetViews>
  <sheetFormatPr defaultRowHeight="15"/>
  <sheetData>
    <row r="31" spans="1:14" ht="136.5" customHeight="1">
      <c r="A31" s="177" t="s">
        <v>9</v>
      </c>
      <c r="B31" s="169"/>
      <c r="C31" s="169"/>
      <c r="D31" s="169"/>
      <c r="E31" s="169"/>
      <c r="F31" s="169"/>
      <c r="G31" s="169"/>
      <c r="H31" s="169"/>
      <c r="I31" s="169"/>
      <c r="J31" s="1"/>
      <c r="K31" s="1"/>
      <c r="L31" s="1"/>
      <c r="M31" s="1"/>
      <c r="N31" s="1"/>
    </row>
  </sheetData>
  <mergeCells count="1">
    <mergeCell ref="A31:I3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81882-2986-4B6E-BC88-1BC72DABE3DA}">
  <dimension ref="A5:N31"/>
  <sheetViews>
    <sheetView showGridLines="0" topLeftCell="A2" workbookViewId="0">
      <selection sqref="A1:I31"/>
    </sheetView>
  </sheetViews>
  <sheetFormatPr defaultRowHeight="15"/>
  <sheetData>
    <row r="5" spans="13:13">
      <c r="M5" s="68"/>
    </row>
    <row r="31" spans="1:14" ht="142.5" customHeight="1">
      <c r="A31" s="177" t="s">
        <v>10</v>
      </c>
      <c r="B31" s="169"/>
      <c r="C31" s="169"/>
      <c r="D31" s="169"/>
      <c r="E31" s="169"/>
      <c r="F31" s="169"/>
      <c r="G31" s="169"/>
      <c r="H31" s="169"/>
      <c r="I31" s="169"/>
      <c r="J31" s="1"/>
      <c r="K31" s="1"/>
      <c r="L31" s="1"/>
      <c r="M31" s="1"/>
      <c r="N31" s="1"/>
    </row>
  </sheetData>
  <mergeCells count="1">
    <mergeCell ref="A31:I3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862F-FD32-4526-9818-4504039EC5A7}">
  <dimension ref="A33:O33"/>
  <sheetViews>
    <sheetView showGridLines="0" workbookViewId="0">
      <selection activeCell="A33" sqref="A33:I33"/>
    </sheetView>
  </sheetViews>
  <sheetFormatPr defaultRowHeight="15"/>
  <sheetData>
    <row r="33" spans="1:15" ht="55.5" customHeight="1">
      <c r="A33" s="178" t="s">
        <v>11</v>
      </c>
      <c r="B33" s="169"/>
      <c r="C33" s="169"/>
      <c r="D33" s="169"/>
      <c r="E33" s="169"/>
      <c r="F33" s="169"/>
      <c r="G33" s="169"/>
      <c r="H33" s="169"/>
      <c r="I33" s="169"/>
      <c r="O33" s="150"/>
    </row>
  </sheetData>
  <mergeCells count="1">
    <mergeCell ref="A33:I3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B2FB-E0DE-4BDA-AF2A-78F93ECE27EE}">
  <sheetPr>
    <pageSetUpPr fitToPage="1"/>
  </sheetPr>
  <dimension ref="A1:J21"/>
  <sheetViews>
    <sheetView workbookViewId="0">
      <selection activeCell="A20" sqref="A20"/>
    </sheetView>
  </sheetViews>
  <sheetFormatPr defaultColWidth="9" defaultRowHeight="15"/>
  <cols>
    <col min="1" max="1" width="22.42578125" style="2" bestFit="1" customWidth="1"/>
    <col min="2" max="2" width="48.28515625" style="2" bestFit="1" customWidth="1"/>
    <col min="3" max="3" width="8.140625" style="2" customWidth="1"/>
    <col min="4" max="4" width="18" style="2" customWidth="1"/>
    <col min="5" max="5" width="9.7109375" style="2" customWidth="1"/>
    <col min="6" max="6" width="9.85546875" style="3" customWidth="1"/>
    <col min="7" max="7" width="9.5703125" style="3" bestFit="1" customWidth="1"/>
    <col min="8" max="8" width="9" style="3"/>
    <col min="9" max="9" width="5" style="3" bestFit="1" customWidth="1"/>
    <col min="10" max="16384" width="9" style="2"/>
  </cols>
  <sheetData>
    <row r="1" spans="1:9" ht="29.25">
      <c r="A1" s="73" t="s">
        <v>12</v>
      </c>
      <c r="B1" s="74" t="s">
        <v>13</v>
      </c>
      <c r="C1" s="74" t="s">
        <v>14</v>
      </c>
      <c r="D1" s="74" t="s">
        <v>15</v>
      </c>
      <c r="E1" s="74" t="s">
        <v>16</v>
      </c>
      <c r="F1" s="75" t="s">
        <v>17</v>
      </c>
      <c r="G1" s="75" t="s">
        <v>18</v>
      </c>
      <c r="H1" s="75" t="s">
        <v>19</v>
      </c>
      <c r="I1" s="75" t="s">
        <v>20</v>
      </c>
    </row>
    <row r="2" spans="1:9">
      <c r="A2" s="2" t="s">
        <v>21</v>
      </c>
      <c r="B2" s="18" t="s">
        <v>22</v>
      </c>
      <c r="C2" s="18" t="s">
        <v>23</v>
      </c>
      <c r="D2" s="18" t="s">
        <v>24</v>
      </c>
      <c r="E2" s="18" t="s">
        <v>25</v>
      </c>
      <c r="F2" s="19" t="s">
        <v>26</v>
      </c>
      <c r="G2" s="19" t="s">
        <v>26</v>
      </c>
    </row>
    <row r="3" spans="1:9">
      <c r="A3" s="2" t="s">
        <v>27</v>
      </c>
      <c r="B3" s="18" t="s">
        <v>28</v>
      </c>
      <c r="C3" s="18" t="s">
        <v>29</v>
      </c>
      <c r="D3" s="18" t="s">
        <v>24</v>
      </c>
      <c r="E3" s="18" t="s">
        <v>25</v>
      </c>
      <c r="F3" s="19" t="s">
        <v>26</v>
      </c>
      <c r="G3" s="19" t="s">
        <v>26</v>
      </c>
    </row>
    <row r="4" spans="1:9">
      <c r="A4" s="2" t="s">
        <v>30</v>
      </c>
      <c r="B4" s="18" t="s">
        <v>31</v>
      </c>
      <c r="C4" s="18" t="s">
        <v>32</v>
      </c>
      <c r="D4" s="18" t="s">
        <v>33</v>
      </c>
      <c r="E4" s="18" t="s">
        <v>25</v>
      </c>
      <c r="F4" s="19" t="s">
        <v>26</v>
      </c>
    </row>
    <row r="5" spans="1:9">
      <c r="A5" s="2" t="s">
        <v>34</v>
      </c>
      <c r="B5" s="18" t="s">
        <v>35</v>
      </c>
      <c r="C5" s="18" t="s">
        <v>36</v>
      </c>
      <c r="D5" s="18" t="s">
        <v>33</v>
      </c>
      <c r="E5" s="18" t="s">
        <v>25</v>
      </c>
      <c r="F5" s="19" t="s">
        <v>26</v>
      </c>
      <c r="G5" s="19" t="s">
        <v>26</v>
      </c>
    </row>
    <row r="6" spans="1:9">
      <c r="A6" s="2" t="s">
        <v>37</v>
      </c>
      <c r="B6" s="18" t="s">
        <v>38</v>
      </c>
      <c r="C6" s="18" t="s">
        <v>39</v>
      </c>
      <c r="D6" s="18" t="s">
        <v>40</v>
      </c>
      <c r="E6" s="18" t="s">
        <v>25</v>
      </c>
      <c r="I6" s="3" t="s">
        <v>26</v>
      </c>
    </row>
    <row r="7" spans="1:9">
      <c r="A7" s="2" t="s">
        <v>41</v>
      </c>
      <c r="B7" s="18" t="s">
        <v>42</v>
      </c>
      <c r="C7" s="18" t="s">
        <v>43</v>
      </c>
      <c r="D7" s="18" t="s">
        <v>40</v>
      </c>
      <c r="E7" s="18" t="s">
        <v>44</v>
      </c>
      <c r="F7" s="19" t="s">
        <v>26</v>
      </c>
      <c r="G7" s="19" t="s">
        <v>26</v>
      </c>
      <c r="H7" s="19" t="s">
        <v>26</v>
      </c>
    </row>
    <row r="8" spans="1:9">
      <c r="A8" s="2" t="s">
        <v>45</v>
      </c>
      <c r="B8" s="18" t="s">
        <v>46</v>
      </c>
      <c r="C8" s="18" t="s">
        <v>47</v>
      </c>
      <c r="D8" s="18" t="s">
        <v>40</v>
      </c>
      <c r="E8" s="18" t="s">
        <v>44</v>
      </c>
      <c r="F8" s="19" t="s">
        <v>26</v>
      </c>
      <c r="G8" s="19" t="s">
        <v>26</v>
      </c>
      <c r="H8" s="19" t="s">
        <v>26</v>
      </c>
    </row>
    <row r="9" spans="1:9">
      <c r="A9" s="2" t="s">
        <v>48</v>
      </c>
      <c r="B9" s="18" t="s">
        <v>49</v>
      </c>
      <c r="C9" s="18" t="s">
        <v>50</v>
      </c>
      <c r="D9" s="18" t="s">
        <v>40</v>
      </c>
      <c r="E9" s="18" t="s">
        <v>25</v>
      </c>
      <c r="F9" s="19" t="s">
        <v>26</v>
      </c>
      <c r="G9" s="19" t="s">
        <v>26</v>
      </c>
    </row>
    <row r="10" spans="1:9">
      <c r="A10" s="2" t="s">
        <v>51</v>
      </c>
      <c r="B10" s="18" t="s">
        <v>52</v>
      </c>
      <c r="C10" s="18" t="s">
        <v>53</v>
      </c>
      <c r="D10" s="18" t="s">
        <v>40</v>
      </c>
      <c r="E10" s="18" t="s">
        <v>25</v>
      </c>
      <c r="F10" s="19" t="s">
        <v>26</v>
      </c>
      <c r="G10" s="19" t="s">
        <v>26</v>
      </c>
    </row>
    <row r="11" spans="1:9">
      <c r="A11" s="2" t="s">
        <v>54</v>
      </c>
      <c r="B11" s="18" t="s">
        <v>55</v>
      </c>
      <c r="C11" s="18" t="s">
        <v>56</v>
      </c>
      <c r="D11" s="18" t="s">
        <v>40</v>
      </c>
      <c r="E11" s="18" t="s">
        <v>44</v>
      </c>
      <c r="F11" s="19" t="s">
        <v>26</v>
      </c>
      <c r="G11" s="19" t="s">
        <v>26</v>
      </c>
      <c r="H11" s="19" t="s">
        <v>26</v>
      </c>
    </row>
    <row r="12" spans="1:9">
      <c r="A12" s="2" t="s">
        <v>57</v>
      </c>
      <c r="B12" s="18" t="s">
        <v>58</v>
      </c>
      <c r="C12" s="18" t="s">
        <v>59</v>
      </c>
      <c r="D12" s="18" t="s">
        <v>40</v>
      </c>
      <c r="E12" s="18" t="s">
        <v>44</v>
      </c>
      <c r="F12" s="19" t="s">
        <v>26</v>
      </c>
      <c r="G12" s="19" t="s">
        <v>26</v>
      </c>
      <c r="H12" s="19" t="s">
        <v>26</v>
      </c>
      <c r="I12" s="19" t="s">
        <v>26</v>
      </c>
    </row>
    <row r="13" spans="1:9">
      <c r="A13" s="2" t="s">
        <v>60</v>
      </c>
      <c r="B13" s="18" t="s">
        <v>61</v>
      </c>
      <c r="C13" s="18" t="s">
        <v>62</v>
      </c>
      <c r="D13" s="18" t="s">
        <v>40</v>
      </c>
      <c r="E13" s="18" t="s">
        <v>44</v>
      </c>
      <c r="F13" s="19" t="s">
        <v>26</v>
      </c>
      <c r="G13" s="19" t="s">
        <v>26</v>
      </c>
      <c r="H13" s="19" t="s">
        <v>26</v>
      </c>
    </row>
    <row r="14" spans="1:9">
      <c r="A14" s="2" t="s">
        <v>63</v>
      </c>
      <c r="B14" s="18" t="s">
        <v>64</v>
      </c>
      <c r="C14" s="18" t="s">
        <v>65</v>
      </c>
      <c r="D14" s="18" t="s">
        <v>40</v>
      </c>
      <c r="E14" s="18" t="s">
        <v>44</v>
      </c>
      <c r="F14" s="19" t="s">
        <v>26</v>
      </c>
      <c r="G14" s="19" t="s">
        <v>26</v>
      </c>
    </row>
    <row r="15" spans="1:9">
      <c r="A15" s="7" t="s">
        <v>66</v>
      </c>
      <c r="B15" s="62" t="s">
        <v>67</v>
      </c>
      <c r="C15" s="62" t="s">
        <v>68</v>
      </c>
      <c r="D15" s="62" t="s">
        <v>40</v>
      </c>
      <c r="E15" s="62" t="s">
        <v>25</v>
      </c>
      <c r="F15" s="8"/>
      <c r="G15" s="63" t="s">
        <v>26</v>
      </c>
      <c r="H15" s="8"/>
      <c r="I15" s="8"/>
    </row>
    <row r="16" spans="1:9">
      <c r="A16" s="18"/>
      <c r="E16" s="3"/>
      <c r="I16" s="2"/>
    </row>
    <row r="17" spans="1:10" ht="63" customHeight="1">
      <c r="A17" s="179" t="s">
        <v>1817</v>
      </c>
      <c r="B17" s="169"/>
      <c r="C17" s="169"/>
      <c r="D17" s="169"/>
      <c r="E17" s="169"/>
      <c r="F17" s="169"/>
      <c r="G17" s="169"/>
      <c r="H17" s="169"/>
      <c r="I17" s="1"/>
      <c r="J17" s="1"/>
    </row>
    <row r="18" spans="1:10">
      <c r="A18" s="2" t="s">
        <v>69</v>
      </c>
      <c r="E18" s="3"/>
      <c r="I18" s="2"/>
    </row>
    <row r="19" spans="1:10">
      <c r="E19" s="3"/>
      <c r="I19" s="2"/>
    </row>
    <row r="20" spans="1:10">
      <c r="E20" s="3"/>
      <c r="I20" s="2"/>
    </row>
    <row r="21" spans="1:10">
      <c r="E21" s="3"/>
      <c r="I21" s="2"/>
    </row>
  </sheetData>
  <mergeCells count="1">
    <mergeCell ref="A17:H17"/>
  </mergeCells>
  <pageMargins left="0.7" right="0.7" top="0.75" bottom="0.75" header="0.3" footer="0.3"/>
  <pageSetup scale="8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C73C-9CCF-40D7-AF39-C4153505DAD6}">
  <sheetPr>
    <pageSetUpPr fitToPage="1"/>
  </sheetPr>
  <dimension ref="A1:K563"/>
  <sheetViews>
    <sheetView zoomScaleNormal="100" workbookViewId="0">
      <pane ySplit="1" topLeftCell="A507" activePane="bottomLeft" state="frozen"/>
      <selection pane="bottomLeft" activeCell="A526" sqref="A526"/>
    </sheetView>
  </sheetViews>
  <sheetFormatPr defaultRowHeight="15"/>
  <cols>
    <col min="1" max="1" width="75.42578125" style="156" customWidth="1"/>
    <col min="2" max="2" width="12.7109375" style="156" bestFit="1" customWidth="1"/>
    <col min="3" max="3" width="20" style="156" bestFit="1" customWidth="1"/>
    <col min="4" max="4" width="32.28515625" style="156" bestFit="1" customWidth="1"/>
    <col min="5" max="5" width="22" style="156" bestFit="1" customWidth="1"/>
    <col min="6" max="6" width="20.7109375" style="156" bestFit="1" customWidth="1"/>
    <col min="7" max="7" width="15" style="156" bestFit="1" customWidth="1"/>
    <col min="8" max="8" width="19.42578125" style="156" bestFit="1" customWidth="1"/>
    <col min="9" max="9" width="22.28515625" style="156" bestFit="1" customWidth="1"/>
    <col min="10" max="10" width="44.42578125" style="156" bestFit="1" customWidth="1"/>
    <col min="11" max="16384" width="9.140625" style="156"/>
  </cols>
  <sheetData>
    <row r="1" spans="1:10" s="154" customFormat="1" ht="14.25">
      <c r="A1" s="153" t="s">
        <v>70</v>
      </c>
      <c r="B1" s="153" t="s">
        <v>71</v>
      </c>
      <c r="C1" s="153" t="s">
        <v>72</v>
      </c>
      <c r="D1" s="153" t="s">
        <v>73</v>
      </c>
      <c r="E1" s="153" t="s">
        <v>74</v>
      </c>
      <c r="F1" s="153" t="s">
        <v>75</v>
      </c>
      <c r="G1" s="153" t="s">
        <v>76</v>
      </c>
      <c r="H1" s="153" t="s">
        <v>77</v>
      </c>
      <c r="I1" s="153" t="s">
        <v>78</v>
      </c>
      <c r="J1" s="153" t="s">
        <v>79</v>
      </c>
    </row>
    <row r="2" spans="1:10">
      <c r="A2" s="155" t="s">
        <v>80</v>
      </c>
      <c r="B2" s="155" t="s">
        <v>81</v>
      </c>
      <c r="C2" s="155" t="s">
        <v>82</v>
      </c>
      <c r="D2" s="155" t="s">
        <v>83</v>
      </c>
      <c r="E2" s="155" t="s">
        <v>84</v>
      </c>
      <c r="F2" s="155" t="s">
        <v>85</v>
      </c>
      <c r="G2" s="155" t="s">
        <v>81</v>
      </c>
      <c r="H2" s="155" t="s">
        <v>86</v>
      </c>
      <c r="I2" s="155" t="s">
        <v>87</v>
      </c>
      <c r="J2" s="155" t="s">
        <v>88</v>
      </c>
    </row>
    <row r="3" spans="1:10">
      <c r="A3" s="155" t="s">
        <v>89</v>
      </c>
      <c r="B3" s="155" t="s">
        <v>81</v>
      </c>
      <c r="C3" s="155" t="s">
        <v>90</v>
      </c>
      <c r="D3" s="155" t="s">
        <v>83</v>
      </c>
      <c r="E3" s="155" t="s">
        <v>91</v>
      </c>
      <c r="F3" s="155" t="s">
        <v>81</v>
      </c>
      <c r="G3" s="155" t="s">
        <v>81</v>
      </c>
      <c r="H3" s="155" t="s">
        <v>92</v>
      </c>
      <c r="I3" s="155" t="s">
        <v>93</v>
      </c>
      <c r="J3" s="155" t="s">
        <v>94</v>
      </c>
    </row>
    <row r="4" spans="1:10">
      <c r="A4" s="155" t="s">
        <v>95</v>
      </c>
      <c r="B4" s="155" t="s">
        <v>81</v>
      </c>
      <c r="C4" s="155" t="s">
        <v>90</v>
      </c>
      <c r="D4" s="155" t="s">
        <v>83</v>
      </c>
      <c r="E4" s="155" t="s">
        <v>91</v>
      </c>
      <c r="F4" s="155" t="s">
        <v>81</v>
      </c>
      <c r="G4" s="155" t="s">
        <v>81</v>
      </c>
      <c r="H4" s="155" t="s">
        <v>96</v>
      </c>
      <c r="I4" s="155" t="s">
        <v>97</v>
      </c>
      <c r="J4" s="155" t="s">
        <v>94</v>
      </c>
    </row>
    <row r="5" spans="1:10">
      <c r="A5" s="155" t="s">
        <v>98</v>
      </c>
      <c r="B5" s="155" t="s">
        <v>81</v>
      </c>
      <c r="C5" s="155" t="s">
        <v>90</v>
      </c>
      <c r="D5" s="155" t="s">
        <v>83</v>
      </c>
      <c r="E5" s="155" t="s">
        <v>91</v>
      </c>
      <c r="F5" s="155" t="s">
        <v>81</v>
      </c>
      <c r="G5" s="155" t="s">
        <v>81</v>
      </c>
      <c r="H5" s="155" t="s">
        <v>99</v>
      </c>
      <c r="I5" s="155" t="s">
        <v>100</v>
      </c>
      <c r="J5" s="155" t="s">
        <v>94</v>
      </c>
    </row>
    <row r="6" spans="1:10">
      <c r="A6" s="155" t="s">
        <v>101</v>
      </c>
      <c r="B6" s="155" t="s">
        <v>81</v>
      </c>
      <c r="C6" s="155" t="s">
        <v>90</v>
      </c>
      <c r="D6" s="155" t="s">
        <v>83</v>
      </c>
      <c r="E6" s="155" t="s">
        <v>91</v>
      </c>
      <c r="F6" s="155" t="s">
        <v>81</v>
      </c>
      <c r="G6" s="155" t="s">
        <v>81</v>
      </c>
      <c r="H6" s="155" t="s">
        <v>102</v>
      </c>
      <c r="I6" s="155" t="s">
        <v>103</v>
      </c>
      <c r="J6" s="155" t="s">
        <v>94</v>
      </c>
    </row>
    <row r="7" spans="1:10">
      <c r="A7" s="155" t="s">
        <v>104</v>
      </c>
      <c r="B7" s="155" t="s">
        <v>81</v>
      </c>
      <c r="C7" s="155" t="s">
        <v>90</v>
      </c>
      <c r="D7" s="155" t="s">
        <v>83</v>
      </c>
      <c r="E7" s="155" t="s">
        <v>91</v>
      </c>
      <c r="F7" s="155" t="s">
        <v>81</v>
      </c>
      <c r="G7" s="155" t="s">
        <v>81</v>
      </c>
      <c r="H7" s="155" t="s">
        <v>92</v>
      </c>
      <c r="I7" s="155" t="s">
        <v>105</v>
      </c>
      <c r="J7" s="155" t="s">
        <v>94</v>
      </c>
    </row>
    <row r="8" spans="1:10">
      <c r="A8" s="155" t="s">
        <v>106</v>
      </c>
      <c r="B8" s="155" t="s">
        <v>107</v>
      </c>
      <c r="C8" s="155" t="s">
        <v>82</v>
      </c>
      <c r="D8" s="155" t="s">
        <v>108</v>
      </c>
      <c r="E8" s="155" t="s">
        <v>109</v>
      </c>
      <c r="F8" s="155" t="s">
        <v>85</v>
      </c>
      <c r="G8" s="155" t="s">
        <v>81</v>
      </c>
      <c r="H8" s="155" t="s">
        <v>110</v>
      </c>
      <c r="I8" s="155" t="s">
        <v>93</v>
      </c>
      <c r="J8" s="155" t="s">
        <v>111</v>
      </c>
    </row>
    <row r="9" spans="1:10">
      <c r="A9" s="155" t="s">
        <v>112</v>
      </c>
      <c r="B9" s="155" t="s">
        <v>113</v>
      </c>
      <c r="C9" s="155" t="s">
        <v>82</v>
      </c>
      <c r="D9" s="155" t="s">
        <v>108</v>
      </c>
      <c r="E9" s="155" t="s">
        <v>109</v>
      </c>
      <c r="F9" s="155" t="s">
        <v>85</v>
      </c>
      <c r="G9" s="155" t="s">
        <v>81</v>
      </c>
      <c r="H9" s="155" t="s">
        <v>102</v>
      </c>
      <c r="I9" s="155" t="s">
        <v>93</v>
      </c>
      <c r="J9" s="155" t="s">
        <v>114</v>
      </c>
    </row>
    <row r="10" spans="1:10">
      <c r="A10" s="155" t="s">
        <v>115</v>
      </c>
      <c r="B10" s="155" t="s">
        <v>116</v>
      </c>
      <c r="C10" s="155" t="s">
        <v>82</v>
      </c>
      <c r="D10" s="155" t="s">
        <v>108</v>
      </c>
      <c r="E10" s="155" t="s">
        <v>109</v>
      </c>
      <c r="F10" s="155" t="s">
        <v>85</v>
      </c>
      <c r="G10" s="155" t="s">
        <v>81</v>
      </c>
      <c r="H10" s="155" t="s">
        <v>110</v>
      </c>
      <c r="I10" s="155" t="s">
        <v>93</v>
      </c>
      <c r="J10" s="155" t="s">
        <v>111</v>
      </c>
    </row>
    <row r="11" spans="1:10">
      <c r="A11" s="155" t="s">
        <v>117</v>
      </c>
      <c r="B11" s="155" t="s">
        <v>118</v>
      </c>
      <c r="C11" s="155" t="s">
        <v>82</v>
      </c>
      <c r="D11" s="155" t="s">
        <v>119</v>
      </c>
      <c r="E11" s="155" t="s">
        <v>109</v>
      </c>
      <c r="F11" s="155" t="s">
        <v>85</v>
      </c>
      <c r="G11" s="155" t="s">
        <v>81</v>
      </c>
      <c r="H11" s="155" t="s">
        <v>110</v>
      </c>
      <c r="I11" s="155" t="s">
        <v>120</v>
      </c>
      <c r="J11" s="155" t="s">
        <v>114</v>
      </c>
    </row>
    <row r="12" spans="1:10">
      <c r="A12" s="155" t="s">
        <v>121</v>
      </c>
      <c r="B12" s="155" t="s">
        <v>122</v>
      </c>
      <c r="C12" s="155" t="s">
        <v>82</v>
      </c>
      <c r="D12" s="155" t="s">
        <v>108</v>
      </c>
      <c r="E12" s="155" t="s">
        <v>109</v>
      </c>
      <c r="F12" s="155" t="s">
        <v>85</v>
      </c>
      <c r="G12" s="155" t="s">
        <v>81</v>
      </c>
      <c r="H12" s="155" t="s">
        <v>102</v>
      </c>
      <c r="I12" s="155" t="s">
        <v>93</v>
      </c>
      <c r="J12" s="155" t="s">
        <v>114</v>
      </c>
    </row>
    <row r="13" spans="1:10">
      <c r="A13" s="155" t="s">
        <v>123</v>
      </c>
      <c r="B13" s="155" t="s">
        <v>124</v>
      </c>
      <c r="C13" s="155" t="s">
        <v>125</v>
      </c>
      <c r="D13" s="155" t="s">
        <v>119</v>
      </c>
      <c r="E13" s="155" t="s">
        <v>126</v>
      </c>
      <c r="F13" s="155" t="s">
        <v>85</v>
      </c>
      <c r="G13" s="155" t="s">
        <v>81</v>
      </c>
      <c r="H13" s="155" t="s">
        <v>127</v>
      </c>
      <c r="I13" s="155" t="s">
        <v>93</v>
      </c>
      <c r="J13" s="155" t="s">
        <v>128</v>
      </c>
    </row>
    <row r="14" spans="1:10">
      <c r="A14" s="155" t="s">
        <v>129</v>
      </c>
      <c r="B14" s="155" t="s">
        <v>130</v>
      </c>
      <c r="C14" s="155" t="s">
        <v>82</v>
      </c>
      <c r="D14" s="155" t="s">
        <v>131</v>
      </c>
      <c r="E14" s="155" t="s">
        <v>132</v>
      </c>
      <c r="F14" s="155" t="s">
        <v>85</v>
      </c>
      <c r="G14" s="155" t="s">
        <v>81</v>
      </c>
      <c r="H14" s="155" t="s">
        <v>96</v>
      </c>
      <c r="I14" s="155" t="s">
        <v>93</v>
      </c>
      <c r="J14" s="155" t="s">
        <v>133</v>
      </c>
    </row>
    <row r="15" spans="1:10">
      <c r="A15" s="155" t="s">
        <v>134</v>
      </c>
      <c r="B15" s="155" t="s">
        <v>135</v>
      </c>
      <c r="C15" s="155" t="s">
        <v>82</v>
      </c>
      <c r="D15" s="155" t="s">
        <v>131</v>
      </c>
      <c r="E15" s="155" t="s">
        <v>132</v>
      </c>
      <c r="F15" s="155" t="s">
        <v>85</v>
      </c>
      <c r="G15" s="155" t="s">
        <v>81</v>
      </c>
      <c r="H15" s="155" t="s">
        <v>127</v>
      </c>
      <c r="I15" s="155" t="s">
        <v>93</v>
      </c>
      <c r="J15" s="155" t="s">
        <v>133</v>
      </c>
    </row>
    <row r="16" spans="1:10">
      <c r="A16" s="155" t="s">
        <v>136</v>
      </c>
      <c r="B16" s="155" t="s">
        <v>137</v>
      </c>
      <c r="C16" s="155" t="s">
        <v>82</v>
      </c>
      <c r="D16" s="155" t="s">
        <v>131</v>
      </c>
      <c r="E16" s="155" t="s">
        <v>132</v>
      </c>
      <c r="F16" s="155" t="s">
        <v>85</v>
      </c>
      <c r="G16" s="155" t="s">
        <v>81</v>
      </c>
      <c r="H16" s="155" t="s">
        <v>138</v>
      </c>
      <c r="I16" s="155" t="s">
        <v>93</v>
      </c>
      <c r="J16" s="155" t="s">
        <v>133</v>
      </c>
    </row>
    <row r="17" spans="1:10">
      <c r="A17" s="155" t="s">
        <v>139</v>
      </c>
      <c r="B17" s="155" t="s">
        <v>140</v>
      </c>
      <c r="C17" s="155" t="s">
        <v>125</v>
      </c>
      <c r="D17" s="155" t="s">
        <v>119</v>
      </c>
      <c r="E17" s="155" t="s">
        <v>126</v>
      </c>
      <c r="F17" s="155" t="s">
        <v>85</v>
      </c>
      <c r="G17" s="155" t="s">
        <v>81</v>
      </c>
      <c r="H17" s="155" t="s">
        <v>141</v>
      </c>
      <c r="I17" s="155" t="s">
        <v>142</v>
      </c>
      <c r="J17" s="155" t="s">
        <v>128</v>
      </c>
    </row>
    <row r="18" spans="1:10">
      <c r="A18" s="155" t="s">
        <v>139</v>
      </c>
      <c r="B18" s="155" t="s">
        <v>140</v>
      </c>
      <c r="C18" s="155" t="s">
        <v>82</v>
      </c>
      <c r="D18" s="155" t="s">
        <v>143</v>
      </c>
      <c r="E18" s="155" t="s">
        <v>132</v>
      </c>
      <c r="F18" s="155" t="s">
        <v>85</v>
      </c>
      <c r="G18" s="155" t="s">
        <v>81</v>
      </c>
      <c r="H18" s="155" t="s">
        <v>144</v>
      </c>
      <c r="I18" s="155" t="s">
        <v>142</v>
      </c>
      <c r="J18" s="155" t="s">
        <v>133</v>
      </c>
    </row>
    <row r="19" spans="1:10">
      <c r="A19" s="155" t="s">
        <v>145</v>
      </c>
      <c r="B19" s="155" t="s">
        <v>146</v>
      </c>
      <c r="C19" s="155" t="s">
        <v>82</v>
      </c>
      <c r="D19" s="155" t="s">
        <v>143</v>
      </c>
      <c r="E19" s="155" t="s">
        <v>132</v>
      </c>
      <c r="F19" s="155" t="s">
        <v>85</v>
      </c>
      <c r="G19" s="155" t="s">
        <v>81</v>
      </c>
      <c r="H19" s="155" t="s">
        <v>86</v>
      </c>
      <c r="I19" s="155" t="s">
        <v>142</v>
      </c>
      <c r="J19" s="155" t="s">
        <v>133</v>
      </c>
    </row>
    <row r="20" spans="1:10">
      <c r="A20" s="155" t="s">
        <v>147</v>
      </c>
      <c r="B20" s="155" t="s">
        <v>148</v>
      </c>
      <c r="C20" s="155" t="s">
        <v>125</v>
      </c>
      <c r="D20" s="155" t="s">
        <v>143</v>
      </c>
      <c r="E20" s="155" t="s">
        <v>126</v>
      </c>
      <c r="F20" s="155" t="s">
        <v>85</v>
      </c>
      <c r="G20" s="155" t="s">
        <v>81</v>
      </c>
      <c r="H20" s="155" t="s">
        <v>149</v>
      </c>
      <c r="I20" s="155" t="s">
        <v>142</v>
      </c>
      <c r="J20" s="155" t="s">
        <v>128</v>
      </c>
    </row>
    <row r="21" spans="1:10">
      <c r="A21" s="155" t="s">
        <v>150</v>
      </c>
      <c r="B21" s="155" t="s">
        <v>148</v>
      </c>
      <c r="C21" s="155" t="s">
        <v>82</v>
      </c>
      <c r="D21" s="155" t="s">
        <v>143</v>
      </c>
      <c r="E21" s="155" t="s">
        <v>132</v>
      </c>
      <c r="F21" s="155" t="s">
        <v>85</v>
      </c>
      <c r="G21" s="155" t="s">
        <v>81</v>
      </c>
      <c r="H21" s="155" t="s">
        <v>151</v>
      </c>
      <c r="I21" s="155" t="s">
        <v>142</v>
      </c>
      <c r="J21" s="155" t="s">
        <v>133</v>
      </c>
    </row>
    <row r="22" spans="1:10">
      <c r="A22" s="155" t="s">
        <v>152</v>
      </c>
      <c r="B22" s="155" t="s">
        <v>153</v>
      </c>
      <c r="C22" s="155" t="s">
        <v>125</v>
      </c>
      <c r="D22" s="155" t="s">
        <v>143</v>
      </c>
      <c r="E22" s="155" t="s">
        <v>126</v>
      </c>
      <c r="F22" s="155" t="s">
        <v>85</v>
      </c>
      <c r="G22" s="155" t="s">
        <v>81</v>
      </c>
      <c r="H22" s="155" t="s">
        <v>127</v>
      </c>
      <c r="I22" s="155" t="s">
        <v>142</v>
      </c>
      <c r="J22" s="155" t="s">
        <v>128</v>
      </c>
    </row>
    <row r="23" spans="1:10">
      <c r="A23" s="155" t="s">
        <v>154</v>
      </c>
      <c r="B23" s="155" t="s">
        <v>153</v>
      </c>
      <c r="C23" s="155" t="s">
        <v>82</v>
      </c>
      <c r="D23" s="155" t="s">
        <v>143</v>
      </c>
      <c r="E23" s="155" t="s">
        <v>132</v>
      </c>
      <c r="F23" s="155" t="s">
        <v>85</v>
      </c>
      <c r="G23" s="155" t="s">
        <v>81</v>
      </c>
      <c r="H23" s="155" t="s">
        <v>141</v>
      </c>
      <c r="I23" s="155" t="s">
        <v>142</v>
      </c>
      <c r="J23" s="155" t="s">
        <v>133</v>
      </c>
    </row>
    <row r="24" spans="1:10">
      <c r="A24" s="155" t="s">
        <v>155</v>
      </c>
      <c r="B24" s="155" t="s">
        <v>156</v>
      </c>
      <c r="C24" s="155" t="s">
        <v>82</v>
      </c>
      <c r="D24" s="155" t="s">
        <v>143</v>
      </c>
      <c r="E24" s="155" t="s">
        <v>132</v>
      </c>
      <c r="F24" s="155" t="s">
        <v>85</v>
      </c>
      <c r="G24" s="155" t="s">
        <v>81</v>
      </c>
      <c r="H24" s="155" t="s">
        <v>157</v>
      </c>
      <c r="I24" s="155" t="s">
        <v>142</v>
      </c>
      <c r="J24" s="155" t="s">
        <v>133</v>
      </c>
    </row>
    <row r="25" spans="1:10">
      <c r="A25" s="155" t="s">
        <v>158</v>
      </c>
      <c r="B25" s="155" t="s">
        <v>159</v>
      </c>
      <c r="C25" s="155" t="s">
        <v>82</v>
      </c>
      <c r="D25" s="155" t="s">
        <v>143</v>
      </c>
      <c r="E25" s="155" t="s">
        <v>132</v>
      </c>
      <c r="F25" s="155" t="s">
        <v>85</v>
      </c>
      <c r="G25" s="155" t="s">
        <v>81</v>
      </c>
      <c r="H25" s="155" t="s">
        <v>157</v>
      </c>
      <c r="I25" s="155" t="s">
        <v>142</v>
      </c>
      <c r="J25" s="155" t="s">
        <v>133</v>
      </c>
    </row>
    <row r="26" spans="1:10">
      <c r="A26" s="155" t="s">
        <v>160</v>
      </c>
      <c r="B26" s="155" t="s">
        <v>161</v>
      </c>
      <c r="C26" s="155" t="s">
        <v>82</v>
      </c>
      <c r="D26" s="155" t="s">
        <v>143</v>
      </c>
      <c r="E26" s="155" t="s">
        <v>132</v>
      </c>
      <c r="F26" s="155" t="s">
        <v>85</v>
      </c>
      <c r="G26" s="155" t="s">
        <v>81</v>
      </c>
      <c r="H26" s="155" t="s">
        <v>162</v>
      </c>
      <c r="I26" s="155" t="s">
        <v>142</v>
      </c>
      <c r="J26" s="155" t="s">
        <v>133</v>
      </c>
    </row>
    <row r="27" spans="1:10">
      <c r="A27" s="155" t="s">
        <v>163</v>
      </c>
      <c r="B27" s="155" t="s">
        <v>164</v>
      </c>
      <c r="C27" s="155" t="s">
        <v>125</v>
      </c>
      <c r="D27" s="155" t="s">
        <v>143</v>
      </c>
      <c r="E27" s="155" t="s">
        <v>126</v>
      </c>
      <c r="F27" s="155" t="s">
        <v>85</v>
      </c>
      <c r="G27" s="155" t="s">
        <v>81</v>
      </c>
      <c r="H27" s="155" t="s">
        <v>165</v>
      </c>
      <c r="I27" s="155" t="s">
        <v>142</v>
      </c>
      <c r="J27" s="155" t="s">
        <v>128</v>
      </c>
    </row>
    <row r="28" spans="1:10">
      <c r="A28" s="155" t="s">
        <v>166</v>
      </c>
      <c r="B28" s="155" t="s">
        <v>164</v>
      </c>
      <c r="C28" s="155" t="s">
        <v>82</v>
      </c>
      <c r="D28" s="155" t="s">
        <v>143</v>
      </c>
      <c r="E28" s="155" t="s">
        <v>132</v>
      </c>
      <c r="F28" s="155" t="s">
        <v>85</v>
      </c>
      <c r="G28" s="155" t="s">
        <v>81</v>
      </c>
      <c r="H28" s="155" t="s">
        <v>167</v>
      </c>
      <c r="I28" s="155" t="s">
        <v>142</v>
      </c>
      <c r="J28" s="155" t="s">
        <v>133</v>
      </c>
    </row>
    <row r="29" spans="1:10">
      <c r="A29" s="155" t="s">
        <v>168</v>
      </c>
      <c r="B29" s="155" t="s">
        <v>169</v>
      </c>
      <c r="C29" s="155" t="s">
        <v>82</v>
      </c>
      <c r="D29" s="155" t="s">
        <v>143</v>
      </c>
      <c r="E29" s="155" t="s">
        <v>170</v>
      </c>
      <c r="F29" s="155" t="s">
        <v>171</v>
      </c>
      <c r="G29" s="155" t="s">
        <v>81</v>
      </c>
      <c r="H29" s="155" t="s">
        <v>172</v>
      </c>
      <c r="I29" s="155" t="s">
        <v>142</v>
      </c>
      <c r="J29" s="155" t="s">
        <v>173</v>
      </c>
    </row>
    <row r="30" spans="1:10">
      <c r="A30" s="155" t="s">
        <v>174</v>
      </c>
      <c r="B30" s="155" t="s">
        <v>175</v>
      </c>
      <c r="C30" s="155" t="s">
        <v>82</v>
      </c>
      <c r="D30" s="155" t="s">
        <v>143</v>
      </c>
      <c r="E30" s="155" t="s">
        <v>170</v>
      </c>
      <c r="F30" s="155" t="s">
        <v>171</v>
      </c>
      <c r="G30" s="155" t="s">
        <v>81</v>
      </c>
      <c r="H30" s="155" t="s">
        <v>176</v>
      </c>
      <c r="I30" s="155" t="s">
        <v>177</v>
      </c>
      <c r="J30" s="155" t="s">
        <v>173</v>
      </c>
    </row>
    <row r="31" spans="1:10">
      <c r="A31" s="155" t="s">
        <v>178</v>
      </c>
      <c r="B31" s="155" t="s">
        <v>179</v>
      </c>
      <c r="C31" s="155" t="s">
        <v>125</v>
      </c>
      <c r="D31" s="155" t="s">
        <v>143</v>
      </c>
      <c r="E31" s="155" t="s">
        <v>126</v>
      </c>
      <c r="F31" s="155" t="s">
        <v>85</v>
      </c>
      <c r="G31" s="155" t="s">
        <v>81</v>
      </c>
      <c r="H31" s="155" t="s">
        <v>180</v>
      </c>
      <c r="I31" s="155" t="s">
        <v>142</v>
      </c>
      <c r="J31" s="155" t="s">
        <v>128</v>
      </c>
    </row>
    <row r="32" spans="1:10">
      <c r="A32" s="155" t="s">
        <v>181</v>
      </c>
      <c r="B32" s="155" t="s">
        <v>179</v>
      </c>
      <c r="C32" s="155" t="s">
        <v>82</v>
      </c>
      <c r="D32" s="155" t="s">
        <v>143</v>
      </c>
      <c r="E32" s="155" t="s">
        <v>132</v>
      </c>
      <c r="F32" s="155" t="s">
        <v>85</v>
      </c>
      <c r="G32" s="155" t="s">
        <v>81</v>
      </c>
      <c r="H32" s="155" t="s">
        <v>86</v>
      </c>
      <c r="I32" s="155" t="s">
        <v>142</v>
      </c>
      <c r="J32" s="155" t="s">
        <v>133</v>
      </c>
    </row>
    <row r="33" spans="1:10">
      <c r="A33" s="155" t="s">
        <v>182</v>
      </c>
      <c r="B33" s="155" t="s">
        <v>183</v>
      </c>
      <c r="C33" s="155" t="s">
        <v>82</v>
      </c>
      <c r="D33" s="155" t="s">
        <v>143</v>
      </c>
      <c r="E33" s="155" t="s">
        <v>132</v>
      </c>
      <c r="F33" s="155" t="s">
        <v>85</v>
      </c>
      <c r="G33" s="155" t="s">
        <v>81</v>
      </c>
      <c r="H33" s="155" t="s">
        <v>184</v>
      </c>
      <c r="I33" s="155" t="s">
        <v>142</v>
      </c>
      <c r="J33" s="155" t="s">
        <v>133</v>
      </c>
    </row>
    <row r="34" spans="1:10">
      <c r="A34" s="155" t="s">
        <v>185</v>
      </c>
      <c r="B34" s="155" t="s">
        <v>186</v>
      </c>
      <c r="C34" s="155" t="s">
        <v>82</v>
      </c>
      <c r="D34" s="155" t="s">
        <v>143</v>
      </c>
      <c r="E34" s="155" t="s">
        <v>132</v>
      </c>
      <c r="F34" s="155" t="s">
        <v>85</v>
      </c>
      <c r="G34" s="155" t="s">
        <v>81</v>
      </c>
      <c r="H34" s="155" t="s">
        <v>184</v>
      </c>
      <c r="I34" s="155" t="s">
        <v>142</v>
      </c>
      <c r="J34" s="155" t="s">
        <v>133</v>
      </c>
    </row>
    <row r="35" spans="1:10">
      <c r="A35" s="155" t="s">
        <v>187</v>
      </c>
      <c r="B35" s="155" t="s">
        <v>188</v>
      </c>
      <c r="C35" s="155" t="s">
        <v>125</v>
      </c>
      <c r="D35" s="155" t="s">
        <v>143</v>
      </c>
      <c r="E35" s="155" t="s">
        <v>126</v>
      </c>
      <c r="F35" s="155" t="s">
        <v>85</v>
      </c>
      <c r="G35" s="155" t="s">
        <v>81</v>
      </c>
      <c r="H35" s="155" t="s">
        <v>189</v>
      </c>
      <c r="I35" s="155" t="s">
        <v>142</v>
      </c>
      <c r="J35" s="155" t="s">
        <v>128</v>
      </c>
    </row>
    <row r="36" spans="1:10">
      <c r="A36" s="155" t="s">
        <v>190</v>
      </c>
      <c r="B36" s="155" t="s">
        <v>188</v>
      </c>
      <c r="C36" s="155" t="s">
        <v>82</v>
      </c>
      <c r="D36" s="155" t="s">
        <v>143</v>
      </c>
      <c r="E36" s="155" t="s">
        <v>132</v>
      </c>
      <c r="F36" s="155" t="s">
        <v>85</v>
      </c>
      <c r="G36" s="155" t="s">
        <v>81</v>
      </c>
      <c r="H36" s="155" t="s">
        <v>191</v>
      </c>
      <c r="I36" s="155" t="s">
        <v>142</v>
      </c>
      <c r="J36" s="155" t="s">
        <v>133</v>
      </c>
    </row>
    <row r="37" spans="1:10">
      <c r="A37" s="155" t="s">
        <v>192</v>
      </c>
      <c r="B37" s="155" t="s">
        <v>193</v>
      </c>
      <c r="C37" s="155" t="s">
        <v>82</v>
      </c>
      <c r="D37" s="155" t="s">
        <v>143</v>
      </c>
      <c r="E37" s="155" t="s">
        <v>132</v>
      </c>
      <c r="F37" s="155" t="s">
        <v>85</v>
      </c>
      <c r="G37" s="155" t="s">
        <v>81</v>
      </c>
      <c r="H37" s="155" t="s">
        <v>157</v>
      </c>
      <c r="I37" s="155" t="s">
        <v>142</v>
      </c>
      <c r="J37" s="155" t="s">
        <v>133</v>
      </c>
    </row>
    <row r="38" spans="1:10">
      <c r="A38" s="155" t="s">
        <v>194</v>
      </c>
      <c r="B38" s="155" t="s">
        <v>195</v>
      </c>
      <c r="C38" s="155" t="s">
        <v>82</v>
      </c>
      <c r="D38" s="155" t="s">
        <v>143</v>
      </c>
      <c r="E38" s="155" t="s">
        <v>132</v>
      </c>
      <c r="F38" s="155" t="s">
        <v>85</v>
      </c>
      <c r="G38" s="155" t="s">
        <v>81</v>
      </c>
      <c r="H38" s="155" t="s">
        <v>184</v>
      </c>
      <c r="I38" s="155" t="s">
        <v>142</v>
      </c>
      <c r="J38" s="155" t="s">
        <v>133</v>
      </c>
    </row>
    <row r="39" spans="1:10">
      <c r="A39" s="155" t="s">
        <v>196</v>
      </c>
      <c r="B39" s="155" t="s">
        <v>197</v>
      </c>
      <c r="C39" s="155" t="s">
        <v>198</v>
      </c>
      <c r="D39" s="155" t="s">
        <v>143</v>
      </c>
      <c r="E39" s="155" t="s">
        <v>199</v>
      </c>
      <c r="F39" s="155" t="s">
        <v>85</v>
      </c>
      <c r="G39" s="155" t="s">
        <v>81</v>
      </c>
      <c r="H39" s="155" t="s">
        <v>200</v>
      </c>
      <c r="I39" s="155" t="s">
        <v>201</v>
      </c>
      <c r="J39" s="155" t="s">
        <v>202</v>
      </c>
    </row>
    <row r="40" spans="1:10">
      <c r="A40" s="155" t="s">
        <v>203</v>
      </c>
      <c r="B40" s="155" t="s">
        <v>204</v>
      </c>
      <c r="C40" s="155" t="s">
        <v>125</v>
      </c>
      <c r="D40" s="155" t="s">
        <v>143</v>
      </c>
      <c r="E40" s="155" t="s">
        <v>126</v>
      </c>
      <c r="F40" s="155" t="s">
        <v>85</v>
      </c>
      <c r="G40" s="155" t="s">
        <v>81</v>
      </c>
      <c r="H40" s="155" t="s">
        <v>205</v>
      </c>
      <c r="I40" s="155" t="s">
        <v>142</v>
      </c>
      <c r="J40" s="155" t="s">
        <v>128</v>
      </c>
    </row>
    <row r="41" spans="1:10">
      <c r="A41" s="155" t="s">
        <v>206</v>
      </c>
      <c r="B41" s="155" t="s">
        <v>204</v>
      </c>
      <c r="C41" s="155" t="s">
        <v>82</v>
      </c>
      <c r="D41" s="155" t="s">
        <v>143</v>
      </c>
      <c r="E41" s="155" t="s">
        <v>132</v>
      </c>
      <c r="F41" s="155" t="s">
        <v>85</v>
      </c>
      <c r="G41" s="155" t="s">
        <v>81</v>
      </c>
      <c r="H41" s="155" t="s">
        <v>207</v>
      </c>
      <c r="I41" s="155" t="s">
        <v>142</v>
      </c>
      <c r="J41" s="155" t="s">
        <v>133</v>
      </c>
    </row>
    <row r="42" spans="1:10">
      <c r="A42" s="155" t="s">
        <v>208</v>
      </c>
      <c r="B42" s="155" t="s">
        <v>209</v>
      </c>
      <c r="C42" s="155" t="s">
        <v>125</v>
      </c>
      <c r="D42" s="155" t="s">
        <v>143</v>
      </c>
      <c r="E42" s="155" t="s">
        <v>126</v>
      </c>
      <c r="F42" s="155" t="s">
        <v>85</v>
      </c>
      <c r="G42" s="155" t="s">
        <v>81</v>
      </c>
      <c r="H42" s="155" t="s">
        <v>210</v>
      </c>
      <c r="I42" s="155" t="s">
        <v>142</v>
      </c>
      <c r="J42" s="155" t="s">
        <v>128</v>
      </c>
    </row>
    <row r="43" spans="1:10">
      <c r="A43" s="155" t="s">
        <v>211</v>
      </c>
      <c r="B43" s="155" t="s">
        <v>209</v>
      </c>
      <c r="C43" s="155" t="s">
        <v>82</v>
      </c>
      <c r="D43" s="155" t="s">
        <v>143</v>
      </c>
      <c r="E43" s="155" t="s">
        <v>132</v>
      </c>
      <c r="F43" s="155" t="s">
        <v>85</v>
      </c>
      <c r="G43" s="155" t="s">
        <v>81</v>
      </c>
      <c r="H43" s="155" t="s">
        <v>212</v>
      </c>
      <c r="I43" s="155" t="s">
        <v>142</v>
      </c>
      <c r="J43" s="155" t="s">
        <v>133</v>
      </c>
    </row>
    <row r="44" spans="1:10">
      <c r="A44" s="155" t="s">
        <v>139</v>
      </c>
      <c r="B44" s="155" t="s">
        <v>140</v>
      </c>
      <c r="C44" s="155" t="s">
        <v>82</v>
      </c>
      <c r="D44" s="155" t="s">
        <v>143</v>
      </c>
      <c r="E44" s="155" t="s">
        <v>132</v>
      </c>
      <c r="F44" s="155" t="s">
        <v>85</v>
      </c>
      <c r="G44" s="155" t="s">
        <v>81</v>
      </c>
      <c r="H44" s="155" t="s">
        <v>144</v>
      </c>
      <c r="I44" s="155" t="s">
        <v>142</v>
      </c>
      <c r="J44" s="155" t="s">
        <v>133</v>
      </c>
    </row>
    <row r="45" spans="1:10">
      <c r="A45" s="155" t="s">
        <v>213</v>
      </c>
      <c r="B45" s="155" t="s">
        <v>214</v>
      </c>
      <c r="C45" s="155" t="s">
        <v>125</v>
      </c>
      <c r="D45" s="155" t="s">
        <v>143</v>
      </c>
      <c r="E45" s="155" t="s">
        <v>126</v>
      </c>
      <c r="F45" s="155" t="s">
        <v>85</v>
      </c>
      <c r="G45" s="155" t="s">
        <v>81</v>
      </c>
      <c r="H45" s="155" t="s">
        <v>210</v>
      </c>
      <c r="I45" s="155" t="s">
        <v>142</v>
      </c>
      <c r="J45" s="155" t="s">
        <v>128</v>
      </c>
    </row>
    <row r="46" spans="1:10">
      <c r="A46" s="155" t="s">
        <v>215</v>
      </c>
      <c r="B46" s="155" t="s">
        <v>214</v>
      </c>
      <c r="C46" s="155" t="s">
        <v>82</v>
      </c>
      <c r="D46" s="155" t="s">
        <v>143</v>
      </c>
      <c r="E46" s="155" t="s">
        <v>132</v>
      </c>
      <c r="F46" s="155" t="s">
        <v>85</v>
      </c>
      <c r="G46" s="155" t="s">
        <v>81</v>
      </c>
      <c r="H46" s="155" t="s">
        <v>167</v>
      </c>
      <c r="I46" s="155" t="s">
        <v>142</v>
      </c>
      <c r="J46" s="155" t="s">
        <v>133</v>
      </c>
    </row>
    <row r="47" spans="1:10">
      <c r="A47" s="155" t="s">
        <v>216</v>
      </c>
      <c r="B47" s="155" t="s">
        <v>217</v>
      </c>
      <c r="C47" s="155" t="s">
        <v>82</v>
      </c>
      <c r="D47" s="155" t="s">
        <v>143</v>
      </c>
      <c r="E47" s="155" t="s">
        <v>132</v>
      </c>
      <c r="F47" s="155" t="s">
        <v>85</v>
      </c>
      <c r="G47" s="155" t="s">
        <v>81</v>
      </c>
      <c r="H47" s="155" t="s">
        <v>127</v>
      </c>
      <c r="I47" s="155" t="s">
        <v>93</v>
      </c>
      <c r="J47" s="155" t="s">
        <v>133</v>
      </c>
    </row>
    <row r="48" spans="1:10">
      <c r="A48" s="155" t="s">
        <v>218</v>
      </c>
      <c r="B48" s="155" t="s">
        <v>219</v>
      </c>
      <c r="C48" s="155" t="s">
        <v>125</v>
      </c>
      <c r="D48" s="155" t="s">
        <v>143</v>
      </c>
      <c r="E48" s="155" t="s">
        <v>126</v>
      </c>
      <c r="F48" s="155" t="s">
        <v>85</v>
      </c>
      <c r="G48" s="155" t="s">
        <v>81</v>
      </c>
      <c r="H48" s="155" t="s">
        <v>149</v>
      </c>
      <c r="I48" s="155" t="s">
        <v>142</v>
      </c>
      <c r="J48" s="155" t="s">
        <v>128</v>
      </c>
    </row>
    <row r="49" spans="1:10">
      <c r="A49" s="155" t="s">
        <v>220</v>
      </c>
      <c r="B49" s="155" t="s">
        <v>221</v>
      </c>
      <c r="C49" s="155" t="s">
        <v>82</v>
      </c>
      <c r="D49" s="155" t="s">
        <v>143</v>
      </c>
      <c r="E49" s="155" t="s">
        <v>132</v>
      </c>
      <c r="F49" s="155" t="s">
        <v>85</v>
      </c>
      <c r="G49" s="155" t="s">
        <v>81</v>
      </c>
      <c r="H49" s="155" t="s">
        <v>157</v>
      </c>
      <c r="I49" s="155" t="s">
        <v>142</v>
      </c>
      <c r="J49" s="155" t="s">
        <v>133</v>
      </c>
    </row>
    <row r="50" spans="1:10">
      <c r="A50" s="155" t="s">
        <v>222</v>
      </c>
      <c r="B50" s="155" t="s">
        <v>223</v>
      </c>
      <c r="C50" s="155" t="s">
        <v>125</v>
      </c>
      <c r="D50" s="155" t="s">
        <v>143</v>
      </c>
      <c r="E50" s="155" t="s">
        <v>132</v>
      </c>
      <c r="F50" s="155" t="s">
        <v>85</v>
      </c>
      <c r="G50" s="155" t="s">
        <v>81</v>
      </c>
      <c r="H50" s="155" t="s">
        <v>224</v>
      </c>
      <c r="I50" s="155" t="s">
        <v>142</v>
      </c>
      <c r="J50" s="155" t="s">
        <v>128</v>
      </c>
    </row>
    <row r="51" spans="1:10">
      <c r="A51" s="155" t="s">
        <v>225</v>
      </c>
      <c r="B51" s="155" t="s">
        <v>226</v>
      </c>
      <c r="C51" s="155" t="s">
        <v>125</v>
      </c>
      <c r="D51" s="155" t="s">
        <v>143</v>
      </c>
      <c r="E51" s="155" t="s">
        <v>126</v>
      </c>
      <c r="F51" s="155" t="s">
        <v>85</v>
      </c>
      <c r="G51" s="155" t="s">
        <v>81</v>
      </c>
      <c r="H51" s="155" t="s">
        <v>227</v>
      </c>
      <c r="I51" s="155" t="s">
        <v>142</v>
      </c>
      <c r="J51" s="155" t="s">
        <v>128</v>
      </c>
    </row>
    <row r="52" spans="1:10">
      <c r="A52" s="155" t="s">
        <v>228</v>
      </c>
      <c r="B52" s="155" t="s">
        <v>229</v>
      </c>
      <c r="C52" s="155" t="s">
        <v>125</v>
      </c>
      <c r="D52" s="155" t="s">
        <v>143</v>
      </c>
      <c r="E52" s="155" t="s">
        <v>126</v>
      </c>
      <c r="F52" s="155" t="s">
        <v>85</v>
      </c>
      <c r="G52" s="155" t="s">
        <v>81</v>
      </c>
      <c r="H52" s="155" t="s">
        <v>210</v>
      </c>
      <c r="I52" s="155" t="s">
        <v>142</v>
      </c>
      <c r="J52" s="155" t="s">
        <v>128</v>
      </c>
    </row>
    <row r="53" spans="1:10">
      <c r="A53" s="155" t="s">
        <v>230</v>
      </c>
      <c r="B53" s="155" t="s">
        <v>231</v>
      </c>
      <c r="C53" s="155" t="s">
        <v>82</v>
      </c>
      <c r="D53" s="155" t="s">
        <v>143</v>
      </c>
      <c r="E53" s="155" t="s">
        <v>132</v>
      </c>
      <c r="F53" s="155" t="s">
        <v>85</v>
      </c>
      <c r="G53" s="155" t="s">
        <v>81</v>
      </c>
      <c r="H53" s="155" t="s">
        <v>184</v>
      </c>
      <c r="I53" s="155" t="s">
        <v>142</v>
      </c>
      <c r="J53" s="155" t="s">
        <v>133</v>
      </c>
    </row>
    <row r="54" spans="1:10">
      <c r="A54" s="155" t="s">
        <v>232</v>
      </c>
      <c r="B54" s="155" t="s">
        <v>81</v>
      </c>
      <c r="C54" s="155" t="s">
        <v>233</v>
      </c>
      <c r="D54" s="155" t="s">
        <v>234</v>
      </c>
      <c r="E54" s="155" t="s">
        <v>235</v>
      </c>
      <c r="F54" s="155" t="s">
        <v>236</v>
      </c>
      <c r="G54" s="155" t="s">
        <v>81</v>
      </c>
      <c r="H54" s="155" t="s">
        <v>92</v>
      </c>
      <c r="I54" s="155" t="s">
        <v>237</v>
      </c>
      <c r="J54" s="155" t="s">
        <v>238</v>
      </c>
    </row>
    <row r="55" spans="1:10">
      <c r="A55" s="155" t="s">
        <v>239</v>
      </c>
      <c r="B55" s="155" t="s">
        <v>81</v>
      </c>
      <c r="C55" s="155" t="s">
        <v>233</v>
      </c>
      <c r="D55" s="155" t="s">
        <v>234</v>
      </c>
      <c r="E55" s="155" t="s">
        <v>240</v>
      </c>
      <c r="F55" s="155" t="s">
        <v>236</v>
      </c>
      <c r="G55" s="155" t="s">
        <v>81</v>
      </c>
      <c r="H55" s="155" t="s">
        <v>92</v>
      </c>
      <c r="I55" s="155" t="s">
        <v>241</v>
      </c>
      <c r="J55" s="155" t="s">
        <v>242</v>
      </c>
    </row>
    <row r="56" spans="1:10">
      <c r="A56" s="155" t="s">
        <v>243</v>
      </c>
      <c r="B56" s="155" t="s">
        <v>81</v>
      </c>
      <c r="C56" s="155" t="s">
        <v>233</v>
      </c>
      <c r="D56" s="155" t="s">
        <v>234</v>
      </c>
      <c r="E56" s="155" t="s">
        <v>235</v>
      </c>
      <c r="F56" s="155" t="s">
        <v>236</v>
      </c>
      <c r="G56" s="155" t="s">
        <v>81</v>
      </c>
      <c r="H56" s="155" t="s">
        <v>92</v>
      </c>
      <c r="I56" s="155" t="s">
        <v>237</v>
      </c>
      <c r="J56" s="155" t="s">
        <v>238</v>
      </c>
    </row>
    <row r="57" spans="1:10">
      <c r="A57" s="155" t="s">
        <v>244</v>
      </c>
      <c r="B57" s="155" t="s">
        <v>245</v>
      </c>
      <c r="C57" s="155" t="s">
        <v>246</v>
      </c>
      <c r="D57" s="155" t="s">
        <v>247</v>
      </c>
      <c r="E57" s="155" t="s">
        <v>248</v>
      </c>
      <c r="F57" s="155" t="s">
        <v>85</v>
      </c>
      <c r="G57" s="155" t="s">
        <v>81</v>
      </c>
      <c r="H57" s="155" t="s">
        <v>157</v>
      </c>
      <c r="I57" s="155" t="s">
        <v>142</v>
      </c>
      <c r="J57" s="155" t="s">
        <v>249</v>
      </c>
    </row>
    <row r="58" spans="1:10">
      <c r="A58" s="155" t="s">
        <v>250</v>
      </c>
      <c r="B58" s="155" t="s">
        <v>251</v>
      </c>
      <c r="C58" s="155" t="s">
        <v>246</v>
      </c>
      <c r="D58" s="155" t="s">
        <v>247</v>
      </c>
      <c r="E58" s="155" t="s">
        <v>248</v>
      </c>
      <c r="F58" s="155" t="s">
        <v>85</v>
      </c>
      <c r="G58" s="155" t="s">
        <v>81</v>
      </c>
      <c r="H58" s="155" t="s">
        <v>157</v>
      </c>
      <c r="I58" s="155" t="s">
        <v>142</v>
      </c>
      <c r="J58" s="155" t="s">
        <v>249</v>
      </c>
    </row>
    <row r="59" spans="1:10">
      <c r="A59" s="155" t="s">
        <v>252</v>
      </c>
      <c r="B59" s="155" t="s">
        <v>253</v>
      </c>
      <c r="C59" s="155" t="s">
        <v>246</v>
      </c>
      <c r="D59" s="155" t="s">
        <v>247</v>
      </c>
      <c r="E59" s="155" t="s">
        <v>248</v>
      </c>
      <c r="F59" s="155" t="s">
        <v>85</v>
      </c>
      <c r="G59" s="155" t="s">
        <v>81</v>
      </c>
      <c r="H59" s="155" t="s">
        <v>102</v>
      </c>
      <c r="I59" s="155" t="s">
        <v>142</v>
      </c>
      <c r="J59" s="155" t="s">
        <v>249</v>
      </c>
    </row>
    <row r="60" spans="1:10">
      <c r="A60" s="155" t="s">
        <v>254</v>
      </c>
      <c r="B60" s="155" t="s">
        <v>255</v>
      </c>
      <c r="C60" s="155" t="s">
        <v>246</v>
      </c>
      <c r="D60" s="155" t="s">
        <v>247</v>
      </c>
      <c r="E60" s="155" t="s">
        <v>248</v>
      </c>
      <c r="F60" s="155" t="s">
        <v>85</v>
      </c>
      <c r="G60" s="155" t="s">
        <v>81</v>
      </c>
      <c r="H60" s="155" t="s">
        <v>157</v>
      </c>
      <c r="I60" s="155" t="s">
        <v>142</v>
      </c>
      <c r="J60" s="155" t="s">
        <v>249</v>
      </c>
    </row>
    <row r="61" spans="1:10">
      <c r="A61" s="155" t="s">
        <v>256</v>
      </c>
      <c r="B61" s="155" t="s">
        <v>257</v>
      </c>
      <c r="C61" s="155" t="s">
        <v>246</v>
      </c>
      <c r="D61" s="155" t="s">
        <v>247</v>
      </c>
      <c r="E61" s="155" t="s">
        <v>248</v>
      </c>
      <c r="F61" s="155" t="s">
        <v>85</v>
      </c>
      <c r="G61" s="155" t="s">
        <v>81</v>
      </c>
      <c r="H61" s="155" t="s">
        <v>110</v>
      </c>
      <c r="I61" s="155" t="s">
        <v>142</v>
      </c>
      <c r="J61" s="155" t="s">
        <v>249</v>
      </c>
    </row>
    <row r="62" spans="1:10">
      <c r="A62" s="155" t="s">
        <v>258</v>
      </c>
      <c r="B62" s="155" t="s">
        <v>259</v>
      </c>
      <c r="C62" s="155" t="s">
        <v>246</v>
      </c>
      <c r="D62" s="155" t="s">
        <v>247</v>
      </c>
      <c r="E62" s="155" t="s">
        <v>248</v>
      </c>
      <c r="F62" s="155" t="s">
        <v>85</v>
      </c>
      <c r="G62" s="155" t="s">
        <v>81</v>
      </c>
      <c r="H62" s="155" t="s">
        <v>184</v>
      </c>
      <c r="I62" s="155" t="s">
        <v>142</v>
      </c>
      <c r="J62" s="155" t="s">
        <v>249</v>
      </c>
    </row>
    <row r="63" spans="1:10">
      <c r="A63" s="155" t="s">
        <v>260</v>
      </c>
      <c r="B63" s="155" t="s">
        <v>261</v>
      </c>
      <c r="C63" s="155" t="s">
        <v>246</v>
      </c>
      <c r="D63" s="155" t="s">
        <v>247</v>
      </c>
      <c r="E63" s="155" t="s">
        <v>248</v>
      </c>
      <c r="F63" s="155" t="s">
        <v>85</v>
      </c>
      <c r="G63" s="155" t="s">
        <v>81</v>
      </c>
      <c r="H63" s="155" t="s">
        <v>110</v>
      </c>
      <c r="I63" s="155" t="s">
        <v>142</v>
      </c>
      <c r="J63" s="155" t="s">
        <v>249</v>
      </c>
    </row>
    <row r="64" spans="1:10">
      <c r="A64" s="155" t="s">
        <v>262</v>
      </c>
      <c r="B64" s="155" t="s">
        <v>263</v>
      </c>
      <c r="C64" s="155" t="s">
        <v>246</v>
      </c>
      <c r="D64" s="155" t="s">
        <v>247</v>
      </c>
      <c r="E64" s="155" t="s">
        <v>248</v>
      </c>
      <c r="F64" s="155" t="s">
        <v>85</v>
      </c>
      <c r="G64" s="155" t="s">
        <v>81</v>
      </c>
      <c r="H64" s="155" t="s">
        <v>110</v>
      </c>
      <c r="I64" s="155" t="s">
        <v>142</v>
      </c>
      <c r="J64" s="155" t="s">
        <v>249</v>
      </c>
    </row>
    <row r="65" spans="1:11">
      <c r="A65" s="155" t="s">
        <v>264</v>
      </c>
      <c r="B65" s="155" t="s">
        <v>265</v>
      </c>
      <c r="C65" s="155" t="s">
        <v>246</v>
      </c>
      <c r="D65" s="155" t="s">
        <v>247</v>
      </c>
      <c r="E65" s="155" t="s">
        <v>248</v>
      </c>
      <c r="F65" s="155" t="s">
        <v>85</v>
      </c>
      <c r="G65" s="155" t="s">
        <v>81</v>
      </c>
      <c r="H65" s="155" t="s">
        <v>184</v>
      </c>
      <c r="I65" s="155" t="s">
        <v>142</v>
      </c>
      <c r="J65" s="155" t="s">
        <v>249</v>
      </c>
    </row>
    <row r="66" spans="1:11">
      <c r="A66" s="155" t="s">
        <v>266</v>
      </c>
      <c r="B66" s="155" t="s">
        <v>267</v>
      </c>
      <c r="C66" s="155" t="s">
        <v>246</v>
      </c>
      <c r="D66" s="155" t="s">
        <v>247</v>
      </c>
      <c r="E66" s="155" t="s">
        <v>248</v>
      </c>
      <c r="F66" s="155" t="s">
        <v>85</v>
      </c>
      <c r="G66" s="155" t="s">
        <v>81</v>
      </c>
      <c r="H66" s="155" t="s">
        <v>110</v>
      </c>
      <c r="I66" s="155" t="s">
        <v>142</v>
      </c>
      <c r="J66" s="155" t="s">
        <v>249</v>
      </c>
    </row>
    <row r="67" spans="1:11">
      <c r="A67" s="155" t="s">
        <v>268</v>
      </c>
      <c r="B67" s="155" t="s">
        <v>269</v>
      </c>
      <c r="C67" s="155" t="s">
        <v>246</v>
      </c>
      <c r="D67" s="155" t="s">
        <v>247</v>
      </c>
      <c r="E67" s="155" t="s">
        <v>248</v>
      </c>
      <c r="F67" s="155" t="s">
        <v>85</v>
      </c>
      <c r="G67" s="155" t="s">
        <v>81</v>
      </c>
      <c r="H67" s="155" t="s">
        <v>184</v>
      </c>
      <c r="I67" s="155" t="s">
        <v>142</v>
      </c>
      <c r="J67" s="155" t="s">
        <v>249</v>
      </c>
    </row>
    <row r="68" spans="1:11">
      <c r="A68" s="155" t="s">
        <v>270</v>
      </c>
      <c r="B68" s="155" t="s">
        <v>271</v>
      </c>
      <c r="C68" s="155" t="s">
        <v>246</v>
      </c>
      <c r="D68" s="155" t="s">
        <v>247</v>
      </c>
      <c r="E68" s="155" t="s">
        <v>248</v>
      </c>
      <c r="F68" s="155" t="s">
        <v>85</v>
      </c>
      <c r="G68" s="155" t="s">
        <v>81</v>
      </c>
      <c r="H68" s="155" t="s">
        <v>184</v>
      </c>
      <c r="I68" s="155" t="s">
        <v>142</v>
      </c>
      <c r="J68" s="155" t="s">
        <v>249</v>
      </c>
    </row>
    <row r="69" spans="1:11">
      <c r="A69" s="155" t="s">
        <v>272</v>
      </c>
      <c r="B69" s="155" t="s">
        <v>273</v>
      </c>
      <c r="C69" s="155" t="s">
        <v>246</v>
      </c>
      <c r="D69" s="155" t="s">
        <v>247</v>
      </c>
      <c r="E69" s="155" t="s">
        <v>248</v>
      </c>
      <c r="F69" s="155" t="s">
        <v>85</v>
      </c>
      <c r="G69" s="155" t="s">
        <v>81</v>
      </c>
      <c r="H69" s="155" t="s">
        <v>110</v>
      </c>
      <c r="I69" s="155" t="s">
        <v>142</v>
      </c>
      <c r="J69" s="155" t="s">
        <v>249</v>
      </c>
    </row>
    <row r="70" spans="1:11">
      <c r="A70" s="155" t="s">
        <v>274</v>
      </c>
      <c r="B70" s="155" t="s">
        <v>275</v>
      </c>
      <c r="C70" s="155" t="s">
        <v>246</v>
      </c>
      <c r="D70" s="155" t="s">
        <v>247</v>
      </c>
      <c r="E70" s="155" t="s">
        <v>248</v>
      </c>
      <c r="F70" s="155" t="s">
        <v>85</v>
      </c>
      <c r="G70" s="155" t="s">
        <v>81</v>
      </c>
      <c r="H70" s="155" t="s">
        <v>110</v>
      </c>
      <c r="I70" s="155" t="s">
        <v>142</v>
      </c>
      <c r="J70" s="155" t="s">
        <v>249</v>
      </c>
    </row>
    <row r="71" spans="1:11">
      <c r="A71" s="155" t="s">
        <v>276</v>
      </c>
      <c r="B71" s="155" t="s">
        <v>277</v>
      </c>
      <c r="C71" s="155" t="s">
        <v>246</v>
      </c>
      <c r="D71" s="155" t="s">
        <v>247</v>
      </c>
      <c r="E71" s="155" t="s">
        <v>248</v>
      </c>
      <c r="F71" s="155" t="s">
        <v>85</v>
      </c>
      <c r="G71" s="155" t="s">
        <v>81</v>
      </c>
      <c r="H71" s="155" t="s">
        <v>102</v>
      </c>
      <c r="I71" s="155" t="s">
        <v>142</v>
      </c>
      <c r="J71" s="155" t="s">
        <v>249</v>
      </c>
    </row>
    <row r="72" spans="1:11">
      <c r="A72" s="155" t="s">
        <v>278</v>
      </c>
      <c r="B72" s="155" t="s">
        <v>279</v>
      </c>
      <c r="C72" s="155" t="s">
        <v>246</v>
      </c>
      <c r="D72" s="155" t="s">
        <v>247</v>
      </c>
      <c r="E72" s="155" t="s">
        <v>248</v>
      </c>
      <c r="F72" s="155" t="s">
        <v>85</v>
      </c>
      <c r="G72" s="155" t="s">
        <v>81</v>
      </c>
      <c r="H72" s="155" t="s">
        <v>110</v>
      </c>
      <c r="I72" s="155" t="s">
        <v>142</v>
      </c>
      <c r="J72" s="155" t="s">
        <v>249</v>
      </c>
    </row>
    <row r="73" spans="1:11">
      <c r="A73" s="155" t="s">
        <v>280</v>
      </c>
      <c r="B73" s="155" t="s">
        <v>281</v>
      </c>
      <c r="C73" s="155" t="s">
        <v>246</v>
      </c>
      <c r="D73" s="155" t="s">
        <v>247</v>
      </c>
      <c r="E73" s="155" t="s">
        <v>248</v>
      </c>
      <c r="F73" s="155" t="s">
        <v>85</v>
      </c>
      <c r="G73" s="155" t="s">
        <v>81</v>
      </c>
      <c r="H73" s="155" t="s">
        <v>102</v>
      </c>
      <c r="I73" s="155" t="s">
        <v>142</v>
      </c>
      <c r="J73" s="155" t="s">
        <v>249</v>
      </c>
    </row>
    <row r="74" spans="1:11">
      <c r="A74" s="155" t="s">
        <v>282</v>
      </c>
      <c r="B74" s="155" t="s">
        <v>283</v>
      </c>
      <c r="C74" s="155" t="s">
        <v>246</v>
      </c>
      <c r="D74" s="155" t="s">
        <v>247</v>
      </c>
      <c r="E74" s="155" t="s">
        <v>248</v>
      </c>
      <c r="F74" s="155" t="s">
        <v>85</v>
      </c>
      <c r="G74" s="155" t="s">
        <v>81</v>
      </c>
      <c r="H74" s="155" t="s">
        <v>110</v>
      </c>
      <c r="I74" s="155" t="s">
        <v>142</v>
      </c>
      <c r="J74" s="155" t="s">
        <v>249</v>
      </c>
    </row>
    <row r="75" spans="1:11">
      <c r="A75" s="155" t="s">
        <v>284</v>
      </c>
      <c r="B75" s="155" t="s">
        <v>285</v>
      </c>
      <c r="C75" s="155" t="s">
        <v>246</v>
      </c>
      <c r="D75" s="155" t="s">
        <v>247</v>
      </c>
      <c r="E75" s="155" t="s">
        <v>248</v>
      </c>
      <c r="F75" s="155" t="s">
        <v>85</v>
      </c>
      <c r="G75" s="155" t="s">
        <v>81</v>
      </c>
      <c r="H75" s="155" t="s">
        <v>184</v>
      </c>
      <c r="I75" s="155" t="s">
        <v>142</v>
      </c>
      <c r="J75" s="155" t="s">
        <v>249</v>
      </c>
    </row>
    <row r="76" spans="1:11">
      <c r="A76" s="155" t="s">
        <v>286</v>
      </c>
      <c r="B76" s="155" t="s">
        <v>287</v>
      </c>
      <c r="C76" s="155" t="s">
        <v>246</v>
      </c>
      <c r="D76" s="155" t="s">
        <v>247</v>
      </c>
      <c r="E76" s="155" t="s">
        <v>248</v>
      </c>
      <c r="F76" s="155" t="s">
        <v>85</v>
      </c>
      <c r="G76" s="155" t="s">
        <v>81</v>
      </c>
      <c r="H76" s="155" t="s">
        <v>102</v>
      </c>
      <c r="I76" s="155" t="s">
        <v>142</v>
      </c>
      <c r="J76" s="155" t="s">
        <v>249</v>
      </c>
    </row>
    <row r="77" spans="1:11">
      <c r="A77" s="155" t="s">
        <v>288</v>
      </c>
      <c r="B77" s="155" t="s">
        <v>289</v>
      </c>
      <c r="C77" s="155" t="s">
        <v>246</v>
      </c>
      <c r="D77" s="155" t="s">
        <v>247</v>
      </c>
      <c r="E77" s="155" t="s">
        <v>248</v>
      </c>
      <c r="F77" s="155" t="s">
        <v>85</v>
      </c>
      <c r="G77" s="155" t="s">
        <v>81</v>
      </c>
      <c r="H77" s="155" t="s">
        <v>110</v>
      </c>
      <c r="I77" s="155" t="s">
        <v>142</v>
      </c>
      <c r="J77" s="155" t="s">
        <v>249</v>
      </c>
    </row>
    <row r="78" spans="1:11">
      <c r="A78" s="157" t="s">
        <v>290</v>
      </c>
      <c r="B78" s="157" t="s">
        <v>291</v>
      </c>
      <c r="C78" s="157" t="s">
        <v>246</v>
      </c>
      <c r="D78" s="157" t="s">
        <v>247</v>
      </c>
      <c r="E78" s="157" t="s">
        <v>248</v>
      </c>
      <c r="F78" s="157" t="s">
        <v>85</v>
      </c>
      <c r="G78" s="157" t="s">
        <v>81</v>
      </c>
      <c r="H78" s="157" t="s">
        <v>102</v>
      </c>
      <c r="I78" s="157" t="s">
        <v>142</v>
      </c>
      <c r="J78" s="157" t="s">
        <v>249</v>
      </c>
      <c r="K78" s="166"/>
    </row>
    <row r="79" spans="1:11">
      <c r="A79" s="158" t="s">
        <v>292</v>
      </c>
      <c r="B79" s="159" t="s">
        <v>81</v>
      </c>
      <c r="C79" s="158" t="s">
        <v>293</v>
      </c>
      <c r="D79" s="158" t="s">
        <v>294</v>
      </c>
      <c r="E79" s="158" t="s">
        <v>295</v>
      </c>
      <c r="F79" s="158" t="s">
        <v>296</v>
      </c>
      <c r="G79" s="159" t="s">
        <v>81</v>
      </c>
      <c r="H79" s="158" t="s">
        <v>297</v>
      </c>
      <c r="I79" s="158" t="s">
        <v>201</v>
      </c>
      <c r="J79" s="158" t="s">
        <v>298</v>
      </c>
      <c r="K79" s="166"/>
    </row>
    <row r="80" spans="1:11">
      <c r="A80" s="158" t="s">
        <v>299</v>
      </c>
      <c r="B80" s="158" t="s">
        <v>300</v>
      </c>
      <c r="C80" s="158" t="s">
        <v>293</v>
      </c>
      <c r="D80" s="158" t="s">
        <v>294</v>
      </c>
      <c r="E80" s="158" t="s">
        <v>295</v>
      </c>
      <c r="F80" s="158" t="s">
        <v>296</v>
      </c>
      <c r="G80" s="159" t="s">
        <v>81</v>
      </c>
      <c r="H80" s="158" t="s">
        <v>301</v>
      </c>
      <c r="I80" s="158" t="s">
        <v>201</v>
      </c>
      <c r="J80" s="158" t="s">
        <v>298</v>
      </c>
      <c r="K80" s="166"/>
    </row>
    <row r="81" spans="1:10">
      <c r="A81" s="158" t="s">
        <v>302</v>
      </c>
      <c r="B81" s="159" t="s">
        <v>81</v>
      </c>
      <c r="C81" s="158" t="s">
        <v>293</v>
      </c>
      <c r="D81" s="158" t="s">
        <v>294</v>
      </c>
      <c r="E81" s="158" t="s">
        <v>295</v>
      </c>
      <c r="F81" s="158" t="s">
        <v>296</v>
      </c>
      <c r="G81" s="159" t="s">
        <v>81</v>
      </c>
      <c r="H81" s="158" t="s">
        <v>303</v>
      </c>
      <c r="I81" s="158" t="s">
        <v>201</v>
      </c>
      <c r="J81" s="158" t="s">
        <v>298</v>
      </c>
    </row>
    <row r="82" spans="1:10">
      <c r="A82" s="158" t="s">
        <v>304</v>
      </c>
      <c r="B82" s="159" t="s">
        <v>81</v>
      </c>
      <c r="C82" s="158" t="s">
        <v>293</v>
      </c>
      <c r="D82" s="158" t="s">
        <v>294</v>
      </c>
      <c r="E82" s="158" t="s">
        <v>295</v>
      </c>
      <c r="F82" s="158" t="s">
        <v>296</v>
      </c>
      <c r="G82" s="159" t="s">
        <v>81</v>
      </c>
      <c r="H82" s="158" t="s">
        <v>305</v>
      </c>
      <c r="I82" s="158" t="s">
        <v>201</v>
      </c>
      <c r="J82" s="158" t="s">
        <v>298</v>
      </c>
    </row>
    <row r="83" spans="1:10">
      <c r="A83" s="158" t="s">
        <v>306</v>
      </c>
      <c r="B83" s="158" t="s">
        <v>307</v>
      </c>
      <c r="C83" s="158" t="s">
        <v>293</v>
      </c>
      <c r="D83" s="158" t="s">
        <v>294</v>
      </c>
      <c r="E83" s="158" t="s">
        <v>295</v>
      </c>
      <c r="F83" s="158" t="s">
        <v>296</v>
      </c>
      <c r="G83" s="159" t="s">
        <v>81</v>
      </c>
      <c r="H83" s="158" t="s">
        <v>308</v>
      </c>
      <c r="I83" s="158" t="s">
        <v>201</v>
      </c>
      <c r="J83" s="158" t="s">
        <v>298</v>
      </c>
    </row>
    <row r="84" spans="1:10">
      <c r="A84" s="158" t="s">
        <v>309</v>
      </c>
      <c r="B84" s="158" t="s">
        <v>310</v>
      </c>
      <c r="C84" s="158" t="s">
        <v>293</v>
      </c>
      <c r="D84" s="158" t="s">
        <v>294</v>
      </c>
      <c r="E84" s="158" t="s">
        <v>295</v>
      </c>
      <c r="F84" s="158" t="s">
        <v>296</v>
      </c>
      <c r="G84" s="159" t="s">
        <v>81</v>
      </c>
      <c r="H84" s="158" t="s">
        <v>311</v>
      </c>
      <c r="I84" s="158" t="s">
        <v>201</v>
      </c>
      <c r="J84" s="158" t="s">
        <v>298</v>
      </c>
    </row>
    <row r="85" spans="1:10">
      <c r="A85" s="158" t="s">
        <v>312</v>
      </c>
      <c r="B85" s="159" t="s">
        <v>81</v>
      </c>
      <c r="C85" s="158" t="s">
        <v>293</v>
      </c>
      <c r="D85" s="158" t="s">
        <v>294</v>
      </c>
      <c r="E85" s="158" t="s">
        <v>295</v>
      </c>
      <c r="F85" s="158" t="s">
        <v>296</v>
      </c>
      <c r="G85" s="159" t="s">
        <v>81</v>
      </c>
      <c r="H85" s="158" t="s">
        <v>313</v>
      </c>
      <c r="I85" s="158" t="s">
        <v>201</v>
      </c>
      <c r="J85" s="158" t="s">
        <v>298</v>
      </c>
    </row>
    <row r="86" spans="1:10">
      <c r="A86" s="158" t="s">
        <v>314</v>
      </c>
      <c r="B86" s="159" t="s">
        <v>81</v>
      </c>
      <c r="C86" s="158" t="s">
        <v>293</v>
      </c>
      <c r="D86" s="158" t="s">
        <v>294</v>
      </c>
      <c r="E86" s="158" t="s">
        <v>295</v>
      </c>
      <c r="F86" s="158" t="s">
        <v>296</v>
      </c>
      <c r="G86" s="159" t="s">
        <v>81</v>
      </c>
      <c r="H86" s="158" t="s">
        <v>315</v>
      </c>
      <c r="I86" s="158" t="s">
        <v>201</v>
      </c>
      <c r="J86" s="158" t="s">
        <v>298</v>
      </c>
    </row>
    <row r="87" spans="1:10">
      <c r="A87" s="158" t="s">
        <v>316</v>
      </c>
      <c r="B87" s="159" t="s">
        <v>81</v>
      </c>
      <c r="C87" s="158" t="s">
        <v>293</v>
      </c>
      <c r="D87" s="158" t="s">
        <v>294</v>
      </c>
      <c r="E87" s="158" t="s">
        <v>295</v>
      </c>
      <c r="F87" s="158" t="s">
        <v>296</v>
      </c>
      <c r="G87" s="158"/>
      <c r="H87" s="158" t="s">
        <v>317</v>
      </c>
      <c r="I87" s="158" t="s">
        <v>201</v>
      </c>
      <c r="J87" s="158" t="s">
        <v>298</v>
      </c>
    </row>
    <row r="88" spans="1:10">
      <c r="A88" s="158" t="s">
        <v>318</v>
      </c>
      <c r="B88" s="159" t="s">
        <v>81</v>
      </c>
      <c r="C88" s="158" t="s">
        <v>293</v>
      </c>
      <c r="D88" s="158" t="s">
        <v>294</v>
      </c>
      <c r="E88" s="158" t="s">
        <v>295</v>
      </c>
      <c r="F88" s="158" t="s">
        <v>296</v>
      </c>
      <c r="G88" s="159" t="s">
        <v>81</v>
      </c>
      <c r="H88" s="158" t="s">
        <v>319</v>
      </c>
      <c r="I88" s="158" t="s">
        <v>201</v>
      </c>
      <c r="J88" s="158" t="s">
        <v>298</v>
      </c>
    </row>
    <row r="89" spans="1:10">
      <c r="A89" s="158" t="s">
        <v>320</v>
      </c>
      <c r="B89" s="159" t="s">
        <v>81</v>
      </c>
      <c r="C89" s="158" t="s">
        <v>293</v>
      </c>
      <c r="D89" s="158" t="s">
        <v>294</v>
      </c>
      <c r="E89" s="158" t="s">
        <v>295</v>
      </c>
      <c r="F89" s="158" t="s">
        <v>296</v>
      </c>
      <c r="G89" s="159" t="s">
        <v>81</v>
      </c>
      <c r="H89" s="158" t="s">
        <v>321</v>
      </c>
      <c r="I89" s="158" t="s">
        <v>201</v>
      </c>
      <c r="J89" s="158" t="s">
        <v>298</v>
      </c>
    </row>
    <row r="90" spans="1:10">
      <c r="A90" s="158" t="s">
        <v>322</v>
      </c>
      <c r="B90" s="159" t="s">
        <v>81</v>
      </c>
      <c r="C90" s="158" t="s">
        <v>293</v>
      </c>
      <c r="D90" s="158" t="s">
        <v>294</v>
      </c>
      <c r="E90" s="158" t="s">
        <v>295</v>
      </c>
      <c r="F90" s="158" t="s">
        <v>296</v>
      </c>
      <c r="G90" s="159" t="s">
        <v>81</v>
      </c>
      <c r="H90" s="158" t="s">
        <v>323</v>
      </c>
      <c r="I90" s="158" t="s">
        <v>201</v>
      </c>
      <c r="J90" s="158" t="s">
        <v>298</v>
      </c>
    </row>
    <row r="91" spans="1:10">
      <c r="A91" s="158" t="s">
        <v>324</v>
      </c>
      <c r="B91" s="159" t="s">
        <v>81</v>
      </c>
      <c r="C91" s="158" t="s">
        <v>293</v>
      </c>
      <c r="D91" s="158" t="s">
        <v>294</v>
      </c>
      <c r="E91" s="158" t="s">
        <v>295</v>
      </c>
      <c r="F91" s="158" t="s">
        <v>296</v>
      </c>
      <c r="G91" s="159" t="s">
        <v>81</v>
      </c>
      <c r="H91" s="158" t="s">
        <v>325</v>
      </c>
      <c r="I91" s="158" t="s">
        <v>201</v>
      </c>
      <c r="J91" s="158" t="s">
        <v>298</v>
      </c>
    </row>
    <row r="92" spans="1:10">
      <c r="A92" s="158" t="s">
        <v>326</v>
      </c>
      <c r="B92" s="159" t="s">
        <v>81</v>
      </c>
      <c r="C92" s="158" t="s">
        <v>293</v>
      </c>
      <c r="D92" s="158" t="s">
        <v>294</v>
      </c>
      <c r="E92" s="158" t="s">
        <v>295</v>
      </c>
      <c r="F92" s="158" t="s">
        <v>296</v>
      </c>
      <c r="G92" s="159" t="s">
        <v>81</v>
      </c>
      <c r="H92" s="158" t="s">
        <v>327</v>
      </c>
      <c r="I92" s="158" t="s">
        <v>201</v>
      </c>
      <c r="J92" s="158" t="s">
        <v>298</v>
      </c>
    </row>
    <row r="93" spans="1:10">
      <c r="A93" s="158" t="s">
        <v>328</v>
      </c>
      <c r="B93" s="159" t="s">
        <v>81</v>
      </c>
      <c r="C93" s="158" t="s">
        <v>293</v>
      </c>
      <c r="D93" s="158" t="s">
        <v>294</v>
      </c>
      <c r="E93" s="158" t="s">
        <v>295</v>
      </c>
      <c r="F93" s="158" t="s">
        <v>296</v>
      </c>
      <c r="G93" s="159" t="s">
        <v>81</v>
      </c>
      <c r="H93" s="158" t="s">
        <v>329</v>
      </c>
      <c r="I93" s="158" t="s">
        <v>201</v>
      </c>
      <c r="J93" s="158" t="s">
        <v>298</v>
      </c>
    </row>
    <row r="94" spans="1:10">
      <c r="A94" s="158" t="s">
        <v>330</v>
      </c>
      <c r="B94" s="159" t="s">
        <v>81</v>
      </c>
      <c r="C94" s="158" t="s">
        <v>293</v>
      </c>
      <c r="D94" s="158" t="s">
        <v>294</v>
      </c>
      <c r="E94" s="158" t="s">
        <v>295</v>
      </c>
      <c r="F94" s="158" t="s">
        <v>296</v>
      </c>
      <c r="G94" s="159" t="s">
        <v>81</v>
      </c>
      <c r="H94" s="158" t="s">
        <v>331</v>
      </c>
      <c r="I94" s="158" t="s">
        <v>201</v>
      </c>
      <c r="J94" s="158" t="s">
        <v>298</v>
      </c>
    </row>
    <row r="95" spans="1:10">
      <c r="A95" s="158" t="s">
        <v>332</v>
      </c>
      <c r="B95" s="159" t="s">
        <v>81</v>
      </c>
      <c r="C95" s="158" t="s">
        <v>293</v>
      </c>
      <c r="D95" s="158" t="s">
        <v>294</v>
      </c>
      <c r="E95" s="158" t="s">
        <v>295</v>
      </c>
      <c r="F95" s="158" t="s">
        <v>296</v>
      </c>
      <c r="G95" s="159" t="s">
        <v>81</v>
      </c>
      <c r="H95" s="158" t="s">
        <v>333</v>
      </c>
      <c r="I95" s="158" t="s">
        <v>201</v>
      </c>
      <c r="J95" s="158" t="s">
        <v>298</v>
      </c>
    </row>
    <row r="96" spans="1:10">
      <c r="A96" s="158" t="s">
        <v>334</v>
      </c>
      <c r="B96" s="159" t="s">
        <v>81</v>
      </c>
      <c r="C96" s="158" t="s">
        <v>293</v>
      </c>
      <c r="D96" s="158" t="s">
        <v>294</v>
      </c>
      <c r="E96" s="158" t="s">
        <v>295</v>
      </c>
      <c r="F96" s="158" t="s">
        <v>296</v>
      </c>
      <c r="G96" s="159" t="s">
        <v>81</v>
      </c>
      <c r="H96" s="158" t="s">
        <v>335</v>
      </c>
      <c r="I96" s="158" t="s">
        <v>201</v>
      </c>
      <c r="J96" s="158" t="s">
        <v>298</v>
      </c>
    </row>
    <row r="97" spans="1:10">
      <c r="A97" s="158" t="s">
        <v>336</v>
      </c>
      <c r="B97" s="159" t="s">
        <v>81</v>
      </c>
      <c r="C97" s="158" t="s">
        <v>293</v>
      </c>
      <c r="D97" s="158" t="s">
        <v>294</v>
      </c>
      <c r="E97" s="158" t="s">
        <v>295</v>
      </c>
      <c r="F97" s="158" t="s">
        <v>296</v>
      </c>
      <c r="G97" s="159" t="s">
        <v>81</v>
      </c>
      <c r="H97" s="158" t="s">
        <v>337</v>
      </c>
      <c r="I97" s="158" t="s">
        <v>201</v>
      </c>
      <c r="J97" s="158" t="s">
        <v>298</v>
      </c>
    </row>
    <row r="98" spans="1:10">
      <c r="A98" s="158" t="s">
        <v>338</v>
      </c>
      <c r="B98" s="159" t="s">
        <v>81</v>
      </c>
      <c r="C98" s="158" t="s">
        <v>293</v>
      </c>
      <c r="D98" s="158" t="s">
        <v>294</v>
      </c>
      <c r="E98" s="158" t="s">
        <v>295</v>
      </c>
      <c r="F98" s="158" t="s">
        <v>296</v>
      </c>
      <c r="G98" s="159" t="s">
        <v>81</v>
      </c>
      <c r="H98" s="158" t="s">
        <v>339</v>
      </c>
      <c r="I98" s="158" t="s">
        <v>201</v>
      </c>
      <c r="J98" s="158" t="s">
        <v>298</v>
      </c>
    </row>
    <row r="99" spans="1:10">
      <c r="A99" s="158" t="s">
        <v>340</v>
      </c>
      <c r="B99" s="159" t="s">
        <v>81</v>
      </c>
      <c r="C99" s="158" t="s">
        <v>293</v>
      </c>
      <c r="D99" s="158" t="s">
        <v>294</v>
      </c>
      <c r="E99" s="158" t="s">
        <v>295</v>
      </c>
      <c r="F99" s="158" t="s">
        <v>296</v>
      </c>
      <c r="G99" s="159" t="s">
        <v>81</v>
      </c>
      <c r="H99" s="158" t="s">
        <v>341</v>
      </c>
      <c r="I99" s="158" t="s">
        <v>201</v>
      </c>
      <c r="J99" s="158" t="s">
        <v>298</v>
      </c>
    </row>
    <row r="100" spans="1:10">
      <c r="A100" s="158" t="s">
        <v>342</v>
      </c>
      <c r="B100" s="158" t="s">
        <v>343</v>
      </c>
      <c r="C100" s="158" t="s">
        <v>293</v>
      </c>
      <c r="D100" s="158" t="s">
        <v>294</v>
      </c>
      <c r="E100" s="158" t="s">
        <v>295</v>
      </c>
      <c r="F100" s="158" t="s">
        <v>296</v>
      </c>
      <c r="G100" s="159" t="s">
        <v>81</v>
      </c>
      <c r="H100" s="158" t="s">
        <v>344</v>
      </c>
      <c r="I100" s="158" t="s">
        <v>201</v>
      </c>
      <c r="J100" s="158" t="s">
        <v>298</v>
      </c>
    </row>
    <row r="101" spans="1:10">
      <c r="A101" s="158" t="s">
        <v>345</v>
      </c>
      <c r="B101" s="159" t="s">
        <v>81</v>
      </c>
      <c r="C101" s="158" t="s">
        <v>293</v>
      </c>
      <c r="D101" s="158" t="s">
        <v>294</v>
      </c>
      <c r="E101" s="158" t="s">
        <v>295</v>
      </c>
      <c r="F101" s="158" t="s">
        <v>296</v>
      </c>
      <c r="G101" s="159" t="s">
        <v>81</v>
      </c>
      <c r="H101" s="158" t="s">
        <v>346</v>
      </c>
      <c r="I101" s="158" t="s">
        <v>201</v>
      </c>
      <c r="J101" s="158" t="s">
        <v>298</v>
      </c>
    </row>
    <row r="102" spans="1:10">
      <c r="A102" s="158" t="s">
        <v>347</v>
      </c>
      <c r="B102" s="158" t="s">
        <v>348</v>
      </c>
      <c r="C102" s="158" t="s">
        <v>293</v>
      </c>
      <c r="D102" s="158" t="s">
        <v>294</v>
      </c>
      <c r="E102" s="158" t="s">
        <v>295</v>
      </c>
      <c r="F102" s="158" t="s">
        <v>296</v>
      </c>
      <c r="G102" s="159" t="s">
        <v>81</v>
      </c>
      <c r="H102" s="158" t="s">
        <v>349</v>
      </c>
      <c r="I102" s="158" t="s">
        <v>201</v>
      </c>
      <c r="J102" s="158" t="s">
        <v>298</v>
      </c>
    </row>
    <row r="103" spans="1:10">
      <c r="A103" s="158" t="s">
        <v>350</v>
      </c>
      <c r="B103" s="159" t="s">
        <v>81</v>
      </c>
      <c r="C103" s="158" t="s">
        <v>293</v>
      </c>
      <c r="D103" s="158" t="s">
        <v>294</v>
      </c>
      <c r="E103" s="158" t="s">
        <v>295</v>
      </c>
      <c r="F103" s="158" t="s">
        <v>296</v>
      </c>
      <c r="G103" s="159" t="s">
        <v>81</v>
      </c>
      <c r="H103" s="158" t="s">
        <v>351</v>
      </c>
      <c r="I103" s="158" t="s">
        <v>201</v>
      </c>
      <c r="J103" s="158" t="s">
        <v>298</v>
      </c>
    </row>
    <row r="104" spans="1:10">
      <c r="A104" s="158" t="s">
        <v>352</v>
      </c>
      <c r="B104" s="159" t="s">
        <v>81</v>
      </c>
      <c r="C104" s="158" t="s">
        <v>293</v>
      </c>
      <c r="D104" s="158" t="s">
        <v>294</v>
      </c>
      <c r="E104" s="158" t="s">
        <v>295</v>
      </c>
      <c r="F104" s="158" t="s">
        <v>296</v>
      </c>
      <c r="G104" s="159" t="s">
        <v>81</v>
      </c>
      <c r="H104" s="158" t="s">
        <v>353</v>
      </c>
      <c r="I104" s="158" t="s">
        <v>201</v>
      </c>
      <c r="J104" s="158" t="s">
        <v>298</v>
      </c>
    </row>
    <row r="105" spans="1:10">
      <c r="A105" s="158" t="s">
        <v>354</v>
      </c>
      <c r="B105" s="158" t="s">
        <v>355</v>
      </c>
      <c r="C105" s="158" t="s">
        <v>293</v>
      </c>
      <c r="D105" s="158" t="s">
        <v>294</v>
      </c>
      <c r="E105" s="158" t="s">
        <v>295</v>
      </c>
      <c r="F105" s="158" t="s">
        <v>296</v>
      </c>
      <c r="G105" s="159" t="s">
        <v>81</v>
      </c>
      <c r="H105" s="158" t="s">
        <v>356</v>
      </c>
      <c r="I105" s="158" t="s">
        <v>201</v>
      </c>
      <c r="J105" s="158" t="s">
        <v>298</v>
      </c>
    </row>
    <row r="106" spans="1:10">
      <c r="A106" s="158" t="s">
        <v>357</v>
      </c>
      <c r="B106" s="159" t="s">
        <v>81</v>
      </c>
      <c r="C106" s="158" t="s">
        <v>293</v>
      </c>
      <c r="D106" s="158" t="s">
        <v>294</v>
      </c>
      <c r="E106" s="158" t="s">
        <v>295</v>
      </c>
      <c r="F106" s="158" t="s">
        <v>296</v>
      </c>
      <c r="G106" s="159" t="s">
        <v>81</v>
      </c>
      <c r="H106" s="158" t="s">
        <v>358</v>
      </c>
      <c r="I106" s="158" t="s">
        <v>201</v>
      </c>
      <c r="J106" s="158" t="s">
        <v>298</v>
      </c>
    </row>
    <row r="107" spans="1:10">
      <c r="A107" s="158" t="s">
        <v>359</v>
      </c>
      <c r="B107" s="159" t="s">
        <v>81</v>
      </c>
      <c r="C107" s="158" t="s">
        <v>293</v>
      </c>
      <c r="D107" s="158" t="s">
        <v>294</v>
      </c>
      <c r="E107" s="158" t="s">
        <v>295</v>
      </c>
      <c r="F107" s="158" t="s">
        <v>296</v>
      </c>
      <c r="G107" s="159" t="s">
        <v>81</v>
      </c>
      <c r="H107" s="158" t="s">
        <v>360</v>
      </c>
      <c r="I107" s="158" t="s">
        <v>201</v>
      </c>
      <c r="J107" s="158" t="s">
        <v>298</v>
      </c>
    </row>
    <row r="108" spans="1:10">
      <c r="A108" s="158" t="s">
        <v>361</v>
      </c>
      <c r="B108" s="159" t="s">
        <v>81</v>
      </c>
      <c r="C108" s="158" t="s">
        <v>293</v>
      </c>
      <c r="D108" s="158" t="s">
        <v>294</v>
      </c>
      <c r="E108" s="158" t="s">
        <v>295</v>
      </c>
      <c r="F108" s="158" t="s">
        <v>296</v>
      </c>
      <c r="G108" s="159" t="s">
        <v>81</v>
      </c>
      <c r="H108" s="158" t="s">
        <v>362</v>
      </c>
      <c r="I108" s="158" t="s">
        <v>201</v>
      </c>
      <c r="J108" s="158" t="s">
        <v>298</v>
      </c>
    </row>
    <row r="109" spans="1:10">
      <c r="A109" s="158" t="s">
        <v>363</v>
      </c>
      <c r="B109" s="159" t="s">
        <v>81</v>
      </c>
      <c r="C109" s="158" t="s">
        <v>293</v>
      </c>
      <c r="D109" s="158" t="s">
        <v>294</v>
      </c>
      <c r="E109" s="158" t="s">
        <v>295</v>
      </c>
      <c r="F109" s="158" t="s">
        <v>296</v>
      </c>
      <c r="G109" s="159" t="s">
        <v>81</v>
      </c>
      <c r="H109" s="158">
        <v>2.58</v>
      </c>
      <c r="I109" s="158" t="s">
        <v>201</v>
      </c>
      <c r="J109" s="158" t="s">
        <v>298</v>
      </c>
    </row>
    <row r="110" spans="1:10">
      <c r="A110" s="158" t="s">
        <v>364</v>
      </c>
      <c r="B110" s="159" t="s">
        <v>81</v>
      </c>
      <c r="C110" s="158" t="s">
        <v>293</v>
      </c>
      <c r="D110" s="158" t="s">
        <v>294</v>
      </c>
      <c r="E110" s="158" t="s">
        <v>295</v>
      </c>
      <c r="F110" s="158" t="s">
        <v>296</v>
      </c>
      <c r="G110" s="159" t="s">
        <v>81</v>
      </c>
      <c r="H110" s="158" t="s">
        <v>362</v>
      </c>
      <c r="I110" s="158" t="s">
        <v>201</v>
      </c>
      <c r="J110" s="158" t="s">
        <v>298</v>
      </c>
    </row>
    <row r="111" spans="1:10">
      <c r="A111" s="158" t="s">
        <v>365</v>
      </c>
      <c r="B111" s="159" t="s">
        <v>81</v>
      </c>
      <c r="C111" s="158" t="s">
        <v>293</v>
      </c>
      <c r="D111" s="158" t="s">
        <v>294</v>
      </c>
      <c r="E111" s="158" t="s">
        <v>295</v>
      </c>
      <c r="F111" s="158" t="s">
        <v>296</v>
      </c>
      <c r="G111" s="159" t="s">
        <v>81</v>
      </c>
      <c r="H111" s="158" t="s">
        <v>366</v>
      </c>
      <c r="I111" s="158" t="s">
        <v>201</v>
      </c>
      <c r="J111" s="158" t="s">
        <v>298</v>
      </c>
    </row>
    <row r="112" spans="1:10">
      <c r="A112" s="158" t="s">
        <v>367</v>
      </c>
      <c r="B112" s="159" t="s">
        <v>81</v>
      </c>
      <c r="C112" s="158" t="s">
        <v>293</v>
      </c>
      <c r="D112" s="158" t="s">
        <v>294</v>
      </c>
      <c r="E112" s="158" t="s">
        <v>295</v>
      </c>
      <c r="F112" s="158" t="s">
        <v>296</v>
      </c>
      <c r="G112" s="159" t="s">
        <v>81</v>
      </c>
      <c r="H112" s="158" t="s">
        <v>368</v>
      </c>
      <c r="I112" s="158" t="s">
        <v>201</v>
      </c>
      <c r="J112" s="158" t="s">
        <v>298</v>
      </c>
    </row>
    <row r="113" spans="1:10">
      <c r="A113" s="158" t="s">
        <v>369</v>
      </c>
      <c r="B113" s="159" t="s">
        <v>81</v>
      </c>
      <c r="C113" s="158" t="s">
        <v>293</v>
      </c>
      <c r="D113" s="158" t="s">
        <v>294</v>
      </c>
      <c r="E113" s="158" t="s">
        <v>295</v>
      </c>
      <c r="F113" s="158" t="s">
        <v>296</v>
      </c>
      <c r="G113" s="159" t="s">
        <v>81</v>
      </c>
      <c r="H113" s="158" t="s">
        <v>370</v>
      </c>
      <c r="I113" s="158" t="s">
        <v>201</v>
      </c>
      <c r="J113" s="158" t="s">
        <v>298</v>
      </c>
    </row>
    <row r="114" spans="1:10">
      <c r="A114" s="158" t="s">
        <v>371</v>
      </c>
      <c r="B114" s="159" t="s">
        <v>81</v>
      </c>
      <c r="C114" s="158" t="s">
        <v>293</v>
      </c>
      <c r="D114" s="158" t="s">
        <v>294</v>
      </c>
      <c r="E114" s="158" t="s">
        <v>295</v>
      </c>
      <c r="F114" s="158" t="s">
        <v>296</v>
      </c>
      <c r="G114" s="159" t="s">
        <v>81</v>
      </c>
      <c r="H114" s="158" t="s">
        <v>372</v>
      </c>
      <c r="I114" s="158" t="s">
        <v>201</v>
      </c>
      <c r="J114" s="158" t="s">
        <v>298</v>
      </c>
    </row>
    <row r="115" spans="1:10">
      <c r="A115" s="158" t="s">
        <v>373</v>
      </c>
      <c r="B115" s="158" t="s">
        <v>374</v>
      </c>
      <c r="C115" s="158" t="s">
        <v>293</v>
      </c>
      <c r="D115" s="158" t="s">
        <v>294</v>
      </c>
      <c r="E115" s="158" t="s">
        <v>295</v>
      </c>
      <c r="F115" s="158" t="s">
        <v>296</v>
      </c>
      <c r="G115" s="159" t="s">
        <v>81</v>
      </c>
      <c r="H115" s="158" t="s">
        <v>375</v>
      </c>
      <c r="I115" s="158" t="s">
        <v>201</v>
      </c>
      <c r="J115" s="158" t="s">
        <v>298</v>
      </c>
    </row>
    <row r="116" spans="1:10">
      <c r="A116" s="158" t="s">
        <v>376</v>
      </c>
      <c r="B116" s="158" t="s">
        <v>377</v>
      </c>
      <c r="C116" s="158" t="s">
        <v>293</v>
      </c>
      <c r="D116" s="158" t="s">
        <v>294</v>
      </c>
      <c r="E116" s="158" t="s">
        <v>295</v>
      </c>
      <c r="F116" s="158" t="s">
        <v>296</v>
      </c>
      <c r="G116" s="159" t="s">
        <v>81</v>
      </c>
      <c r="H116" s="158" t="s">
        <v>378</v>
      </c>
      <c r="I116" s="158" t="s">
        <v>201</v>
      </c>
      <c r="J116" s="158" t="s">
        <v>298</v>
      </c>
    </row>
    <row r="117" spans="1:10">
      <c r="A117" s="158" t="s">
        <v>379</v>
      </c>
      <c r="B117" s="158" t="s">
        <v>380</v>
      </c>
      <c r="C117" s="158" t="s">
        <v>293</v>
      </c>
      <c r="D117" s="158" t="s">
        <v>294</v>
      </c>
      <c r="E117" s="158" t="s">
        <v>295</v>
      </c>
      <c r="F117" s="158" t="s">
        <v>296</v>
      </c>
      <c r="G117" s="159" t="s">
        <v>81</v>
      </c>
      <c r="H117" s="158" t="s">
        <v>378</v>
      </c>
      <c r="I117" s="158" t="s">
        <v>201</v>
      </c>
      <c r="J117" s="158" t="s">
        <v>298</v>
      </c>
    </row>
    <row r="118" spans="1:10">
      <c r="A118" s="158" t="s">
        <v>381</v>
      </c>
      <c r="B118" s="158" t="s">
        <v>382</v>
      </c>
      <c r="C118" s="158" t="s">
        <v>293</v>
      </c>
      <c r="D118" s="158" t="s">
        <v>294</v>
      </c>
      <c r="E118" s="158" t="s">
        <v>295</v>
      </c>
      <c r="F118" s="158" t="s">
        <v>296</v>
      </c>
      <c r="G118" s="159" t="s">
        <v>81</v>
      </c>
      <c r="H118" s="158" t="s">
        <v>383</v>
      </c>
      <c r="I118" s="158" t="s">
        <v>201</v>
      </c>
      <c r="J118" s="158" t="s">
        <v>298</v>
      </c>
    </row>
    <row r="119" spans="1:10">
      <c r="A119" s="158" t="s">
        <v>384</v>
      </c>
      <c r="B119" s="158" t="s">
        <v>385</v>
      </c>
      <c r="C119" s="158" t="s">
        <v>293</v>
      </c>
      <c r="D119" s="158" t="s">
        <v>294</v>
      </c>
      <c r="E119" s="158" t="s">
        <v>295</v>
      </c>
      <c r="F119" s="158" t="s">
        <v>296</v>
      </c>
      <c r="G119" s="159" t="s">
        <v>81</v>
      </c>
      <c r="H119" s="158" t="s">
        <v>386</v>
      </c>
      <c r="I119" s="158" t="s">
        <v>201</v>
      </c>
      <c r="J119" s="158" t="s">
        <v>298</v>
      </c>
    </row>
    <row r="120" spans="1:10">
      <c r="A120" s="158" t="s">
        <v>387</v>
      </c>
      <c r="B120" s="159" t="s">
        <v>81</v>
      </c>
      <c r="C120" s="158" t="s">
        <v>293</v>
      </c>
      <c r="D120" s="158" t="s">
        <v>294</v>
      </c>
      <c r="E120" s="158" t="s">
        <v>295</v>
      </c>
      <c r="F120" s="158" t="s">
        <v>296</v>
      </c>
      <c r="G120" s="159" t="s">
        <v>81</v>
      </c>
      <c r="H120" s="158" t="s">
        <v>388</v>
      </c>
      <c r="I120" s="158" t="s">
        <v>201</v>
      </c>
      <c r="J120" s="158" t="s">
        <v>298</v>
      </c>
    </row>
    <row r="121" spans="1:10">
      <c r="A121" s="158" t="s">
        <v>389</v>
      </c>
      <c r="B121" s="158" t="s">
        <v>390</v>
      </c>
      <c r="C121" s="158" t="s">
        <v>293</v>
      </c>
      <c r="D121" s="158" t="s">
        <v>294</v>
      </c>
      <c r="E121" s="158" t="s">
        <v>295</v>
      </c>
      <c r="F121" s="158" t="s">
        <v>296</v>
      </c>
      <c r="G121" s="159" t="s">
        <v>81</v>
      </c>
      <c r="H121" s="158" t="s">
        <v>386</v>
      </c>
      <c r="I121" s="158" t="s">
        <v>201</v>
      </c>
      <c r="J121" s="158" t="s">
        <v>298</v>
      </c>
    </row>
    <row r="122" spans="1:10">
      <c r="A122" s="158" t="s">
        <v>391</v>
      </c>
      <c r="B122" s="158" t="s">
        <v>392</v>
      </c>
      <c r="C122" s="158" t="s">
        <v>293</v>
      </c>
      <c r="D122" s="158" t="s">
        <v>294</v>
      </c>
      <c r="E122" s="158" t="s">
        <v>295</v>
      </c>
      <c r="F122" s="158" t="s">
        <v>296</v>
      </c>
      <c r="G122" s="159" t="s">
        <v>81</v>
      </c>
      <c r="H122" s="158" t="s">
        <v>393</v>
      </c>
      <c r="I122" s="158" t="s">
        <v>201</v>
      </c>
      <c r="J122" s="158" t="s">
        <v>298</v>
      </c>
    </row>
    <row r="123" spans="1:10">
      <c r="A123" s="158" t="s">
        <v>394</v>
      </c>
      <c r="B123" s="158" t="s">
        <v>395</v>
      </c>
      <c r="C123" s="158" t="s">
        <v>293</v>
      </c>
      <c r="D123" s="158" t="s">
        <v>294</v>
      </c>
      <c r="E123" s="158" t="s">
        <v>295</v>
      </c>
      <c r="F123" s="158" t="s">
        <v>296</v>
      </c>
      <c r="G123" s="159" t="s">
        <v>81</v>
      </c>
      <c r="H123" s="158" t="s">
        <v>396</v>
      </c>
      <c r="I123" s="158" t="s">
        <v>201</v>
      </c>
      <c r="J123" s="158" t="s">
        <v>298</v>
      </c>
    </row>
    <row r="124" spans="1:10">
      <c r="A124" s="158" t="s">
        <v>397</v>
      </c>
      <c r="B124" s="158" t="s">
        <v>398</v>
      </c>
      <c r="C124" s="158" t="s">
        <v>293</v>
      </c>
      <c r="D124" s="158" t="s">
        <v>294</v>
      </c>
      <c r="E124" s="158" t="s">
        <v>295</v>
      </c>
      <c r="F124" s="158" t="s">
        <v>296</v>
      </c>
      <c r="G124" s="159" t="s">
        <v>81</v>
      </c>
      <c r="H124" s="158" t="s">
        <v>399</v>
      </c>
      <c r="I124" s="158" t="s">
        <v>201</v>
      </c>
      <c r="J124" s="158" t="s">
        <v>298</v>
      </c>
    </row>
    <row r="125" spans="1:10">
      <c r="A125" s="158" t="s">
        <v>400</v>
      </c>
      <c r="B125" s="158" t="s">
        <v>398</v>
      </c>
      <c r="C125" s="158" t="s">
        <v>293</v>
      </c>
      <c r="D125" s="158" t="s">
        <v>294</v>
      </c>
      <c r="E125" s="158" t="s">
        <v>295</v>
      </c>
      <c r="F125" s="158" t="s">
        <v>296</v>
      </c>
      <c r="G125" s="159" t="s">
        <v>81</v>
      </c>
      <c r="H125" s="158" t="s">
        <v>401</v>
      </c>
      <c r="I125" s="158" t="s">
        <v>201</v>
      </c>
      <c r="J125" s="158" t="s">
        <v>298</v>
      </c>
    </row>
    <row r="126" spans="1:10">
      <c r="A126" s="158" t="s">
        <v>402</v>
      </c>
      <c r="B126" s="158" t="s">
        <v>403</v>
      </c>
      <c r="C126" s="158" t="s">
        <v>293</v>
      </c>
      <c r="D126" s="158" t="s">
        <v>294</v>
      </c>
      <c r="E126" s="158" t="s">
        <v>295</v>
      </c>
      <c r="F126" s="158" t="s">
        <v>296</v>
      </c>
      <c r="G126" s="159" t="s">
        <v>81</v>
      </c>
      <c r="H126" s="158" t="s">
        <v>404</v>
      </c>
      <c r="I126" s="158" t="s">
        <v>201</v>
      </c>
      <c r="J126" s="158" t="s">
        <v>298</v>
      </c>
    </row>
    <row r="127" spans="1:10">
      <c r="A127" s="158" t="s">
        <v>405</v>
      </c>
      <c r="B127" s="158" t="s">
        <v>406</v>
      </c>
      <c r="C127" s="158" t="s">
        <v>293</v>
      </c>
      <c r="D127" s="158" t="s">
        <v>294</v>
      </c>
      <c r="E127" s="158" t="s">
        <v>295</v>
      </c>
      <c r="F127" s="158" t="s">
        <v>296</v>
      </c>
      <c r="G127" s="159" t="s">
        <v>81</v>
      </c>
      <c r="H127" s="158" t="s">
        <v>407</v>
      </c>
      <c r="I127" s="158" t="s">
        <v>201</v>
      </c>
      <c r="J127" s="158" t="s">
        <v>298</v>
      </c>
    </row>
    <row r="128" spans="1:10">
      <c r="A128" s="158" t="s">
        <v>408</v>
      </c>
      <c r="B128" s="159" t="s">
        <v>81</v>
      </c>
      <c r="C128" s="158" t="s">
        <v>293</v>
      </c>
      <c r="D128" s="158" t="s">
        <v>294</v>
      </c>
      <c r="E128" s="158" t="s">
        <v>295</v>
      </c>
      <c r="F128" s="158" t="s">
        <v>296</v>
      </c>
      <c r="G128" s="159" t="s">
        <v>81</v>
      </c>
      <c r="H128" s="158" t="s">
        <v>409</v>
      </c>
      <c r="I128" s="158" t="s">
        <v>201</v>
      </c>
      <c r="J128" s="158" t="s">
        <v>298</v>
      </c>
    </row>
    <row r="129" spans="1:10">
      <c r="A129" s="158" t="s">
        <v>410</v>
      </c>
      <c r="B129" s="158" t="s">
        <v>411</v>
      </c>
      <c r="C129" s="158" t="s">
        <v>293</v>
      </c>
      <c r="D129" s="158" t="s">
        <v>294</v>
      </c>
      <c r="E129" s="158" t="s">
        <v>295</v>
      </c>
      <c r="F129" s="158" t="s">
        <v>296</v>
      </c>
      <c r="G129" s="159" t="s">
        <v>81</v>
      </c>
      <c r="H129" s="158" t="s">
        <v>337</v>
      </c>
      <c r="I129" s="158" t="s">
        <v>201</v>
      </c>
      <c r="J129" s="158" t="s">
        <v>298</v>
      </c>
    </row>
    <row r="130" spans="1:10">
      <c r="A130" s="158" t="s">
        <v>412</v>
      </c>
      <c r="B130" s="158" t="s">
        <v>413</v>
      </c>
      <c r="C130" s="158" t="s">
        <v>293</v>
      </c>
      <c r="D130" s="158" t="s">
        <v>294</v>
      </c>
      <c r="E130" s="158" t="s">
        <v>295</v>
      </c>
      <c r="F130" s="158" t="s">
        <v>296</v>
      </c>
      <c r="G130" s="159" t="s">
        <v>81</v>
      </c>
      <c r="H130" s="158" t="s">
        <v>414</v>
      </c>
      <c r="I130" s="158" t="s">
        <v>201</v>
      </c>
      <c r="J130" s="158" t="s">
        <v>298</v>
      </c>
    </row>
    <row r="131" spans="1:10">
      <c r="A131" s="158" t="s">
        <v>415</v>
      </c>
      <c r="B131" s="158" t="s">
        <v>416</v>
      </c>
      <c r="C131" s="158" t="s">
        <v>293</v>
      </c>
      <c r="D131" s="158" t="s">
        <v>294</v>
      </c>
      <c r="E131" s="158" t="s">
        <v>295</v>
      </c>
      <c r="F131" s="158" t="s">
        <v>296</v>
      </c>
      <c r="G131" s="159" t="s">
        <v>81</v>
      </c>
      <c r="H131" s="158" t="s">
        <v>417</v>
      </c>
      <c r="I131" s="158" t="s">
        <v>201</v>
      </c>
      <c r="J131" s="158" t="s">
        <v>298</v>
      </c>
    </row>
    <row r="132" spans="1:10">
      <c r="A132" s="158" t="s">
        <v>418</v>
      </c>
      <c r="B132" s="158" t="s">
        <v>419</v>
      </c>
      <c r="C132" s="158" t="s">
        <v>293</v>
      </c>
      <c r="D132" s="158" t="s">
        <v>294</v>
      </c>
      <c r="E132" s="158" t="s">
        <v>295</v>
      </c>
      <c r="F132" s="158" t="s">
        <v>296</v>
      </c>
      <c r="G132" s="159" t="s">
        <v>81</v>
      </c>
      <c r="H132" s="158" t="s">
        <v>420</v>
      </c>
      <c r="I132" s="158" t="s">
        <v>201</v>
      </c>
      <c r="J132" s="158" t="s">
        <v>298</v>
      </c>
    </row>
    <row r="133" spans="1:10">
      <c r="A133" s="158" t="s">
        <v>421</v>
      </c>
      <c r="B133" s="158" t="s">
        <v>419</v>
      </c>
      <c r="C133" s="158" t="s">
        <v>293</v>
      </c>
      <c r="D133" s="158" t="s">
        <v>294</v>
      </c>
      <c r="E133" s="158" t="s">
        <v>295</v>
      </c>
      <c r="F133" s="158" t="s">
        <v>296</v>
      </c>
      <c r="G133" s="159" t="s">
        <v>81</v>
      </c>
      <c r="H133" s="158" t="s">
        <v>422</v>
      </c>
      <c r="I133" s="158" t="s">
        <v>201</v>
      </c>
      <c r="J133" s="158" t="s">
        <v>298</v>
      </c>
    </row>
    <row r="134" spans="1:10">
      <c r="A134" s="158" t="s">
        <v>423</v>
      </c>
      <c r="B134" s="158" t="s">
        <v>424</v>
      </c>
      <c r="C134" s="158" t="s">
        <v>293</v>
      </c>
      <c r="D134" s="158" t="s">
        <v>294</v>
      </c>
      <c r="E134" s="158" t="s">
        <v>295</v>
      </c>
      <c r="F134" s="158" t="s">
        <v>296</v>
      </c>
      <c r="G134" s="159" t="s">
        <v>81</v>
      </c>
      <c r="H134" s="158" t="s">
        <v>425</v>
      </c>
      <c r="I134" s="158" t="s">
        <v>201</v>
      </c>
      <c r="J134" s="158" t="s">
        <v>298</v>
      </c>
    </row>
    <row r="135" spans="1:10">
      <c r="A135" s="158" t="s">
        <v>426</v>
      </c>
      <c r="B135" s="159" t="s">
        <v>81</v>
      </c>
      <c r="C135" s="158" t="s">
        <v>293</v>
      </c>
      <c r="D135" s="158" t="s">
        <v>294</v>
      </c>
      <c r="E135" s="158" t="s">
        <v>295</v>
      </c>
      <c r="F135" s="158" t="s">
        <v>296</v>
      </c>
      <c r="G135" s="159" t="s">
        <v>81</v>
      </c>
      <c r="H135" s="158" t="s">
        <v>427</v>
      </c>
      <c r="I135" s="158" t="s">
        <v>201</v>
      </c>
      <c r="J135" s="158" t="s">
        <v>298</v>
      </c>
    </row>
    <row r="136" spans="1:10">
      <c r="A136" s="158" t="s">
        <v>428</v>
      </c>
      <c r="B136" s="158" t="s">
        <v>429</v>
      </c>
      <c r="C136" s="158" t="s">
        <v>293</v>
      </c>
      <c r="D136" s="158" t="s">
        <v>294</v>
      </c>
      <c r="E136" s="158" t="s">
        <v>295</v>
      </c>
      <c r="F136" s="158" t="s">
        <v>296</v>
      </c>
      <c r="G136" s="159" t="s">
        <v>81</v>
      </c>
      <c r="H136" s="158" t="s">
        <v>430</v>
      </c>
      <c r="I136" s="158" t="s">
        <v>201</v>
      </c>
      <c r="J136" s="158" t="s">
        <v>298</v>
      </c>
    </row>
    <row r="137" spans="1:10">
      <c r="A137" s="158" t="s">
        <v>431</v>
      </c>
      <c r="B137" s="158" t="s">
        <v>432</v>
      </c>
      <c r="C137" s="158" t="s">
        <v>293</v>
      </c>
      <c r="D137" s="158" t="s">
        <v>294</v>
      </c>
      <c r="E137" s="158" t="s">
        <v>295</v>
      </c>
      <c r="F137" s="158" t="s">
        <v>296</v>
      </c>
      <c r="G137" s="159" t="s">
        <v>81</v>
      </c>
      <c r="H137" s="158" t="s">
        <v>427</v>
      </c>
      <c r="I137" s="158" t="s">
        <v>201</v>
      </c>
      <c r="J137" s="158" t="s">
        <v>298</v>
      </c>
    </row>
    <row r="138" spans="1:10">
      <c r="A138" s="158" t="s">
        <v>433</v>
      </c>
      <c r="B138" s="158" t="s">
        <v>434</v>
      </c>
      <c r="C138" s="158" t="s">
        <v>293</v>
      </c>
      <c r="D138" s="158" t="s">
        <v>294</v>
      </c>
      <c r="E138" s="158" t="s">
        <v>295</v>
      </c>
      <c r="F138" s="158" t="s">
        <v>296</v>
      </c>
      <c r="G138" s="159" t="s">
        <v>81</v>
      </c>
      <c r="H138" s="158" t="s">
        <v>435</v>
      </c>
      <c r="I138" s="158" t="s">
        <v>201</v>
      </c>
      <c r="J138" s="158" t="s">
        <v>298</v>
      </c>
    </row>
    <row r="139" spans="1:10">
      <c r="A139" s="158" t="s">
        <v>436</v>
      </c>
      <c r="B139" s="159" t="s">
        <v>81</v>
      </c>
      <c r="C139" s="158" t="s">
        <v>293</v>
      </c>
      <c r="D139" s="158" t="s">
        <v>294</v>
      </c>
      <c r="E139" s="158" t="s">
        <v>295</v>
      </c>
      <c r="F139" s="158" t="s">
        <v>296</v>
      </c>
      <c r="G139" s="159" t="s">
        <v>81</v>
      </c>
      <c r="H139" s="158" t="s">
        <v>386</v>
      </c>
      <c r="I139" s="158" t="s">
        <v>201</v>
      </c>
      <c r="J139" s="158" t="s">
        <v>298</v>
      </c>
    </row>
    <row r="140" spans="1:10">
      <c r="A140" s="158" t="s">
        <v>437</v>
      </c>
      <c r="B140" s="158" t="s">
        <v>438</v>
      </c>
      <c r="C140" s="158" t="s">
        <v>293</v>
      </c>
      <c r="D140" s="158" t="s">
        <v>294</v>
      </c>
      <c r="E140" s="158" t="s">
        <v>295</v>
      </c>
      <c r="F140" s="158" t="s">
        <v>296</v>
      </c>
      <c r="G140" s="159" t="s">
        <v>81</v>
      </c>
      <c r="H140" s="158" t="s">
        <v>439</v>
      </c>
      <c r="I140" s="158" t="s">
        <v>201</v>
      </c>
      <c r="J140" s="158" t="s">
        <v>298</v>
      </c>
    </row>
    <row r="141" spans="1:10">
      <c r="A141" s="158" t="s">
        <v>440</v>
      </c>
      <c r="B141" s="159" t="s">
        <v>81</v>
      </c>
      <c r="C141" s="158" t="s">
        <v>293</v>
      </c>
      <c r="D141" s="158" t="s">
        <v>294</v>
      </c>
      <c r="E141" s="158" t="s">
        <v>295</v>
      </c>
      <c r="F141" s="158" t="s">
        <v>296</v>
      </c>
      <c r="G141" s="159" t="s">
        <v>81</v>
      </c>
      <c r="H141" s="158" t="s">
        <v>441</v>
      </c>
      <c r="I141" s="158" t="s">
        <v>201</v>
      </c>
      <c r="J141" s="158" t="s">
        <v>298</v>
      </c>
    </row>
    <row r="142" spans="1:10">
      <c r="A142" s="158" t="s">
        <v>442</v>
      </c>
      <c r="B142" s="158" t="s">
        <v>443</v>
      </c>
      <c r="C142" s="158" t="s">
        <v>293</v>
      </c>
      <c r="D142" s="158" t="s">
        <v>294</v>
      </c>
      <c r="E142" s="158" t="s">
        <v>295</v>
      </c>
      <c r="F142" s="158" t="s">
        <v>296</v>
      </c>
      <c r="G142" s="159" t="s">
        <v>81</v>
      </c>
      <c r="H142" s="158" t="s">
        <v>396</v>
      </c>
      <c r="I142" s="158" t="s">
        <v>201</v>
      </c>
      <c r="J142" s="158" t="s">
        <v>298</v>
      </c>
    </row>
    <row r="143" spans="1:10">
      <c r="A143" s="160" t="s">
        <v>444</v>
      </c>
      <c r="B143" s="160" t="s">
        <v>445</v>
      </c>
      <c r="C143" s="160" t="s">
        <v>246</v>
      </c>
      <c r="D143" s="160" t="s">
        <v>446</v>
      </c>
      <c r="E143" s="160" t="s">
        <v>447</v>
      </c>
      <c r="F143" s="160" t="s">
        <v>85</v>
      </c>
      <c r="G143" s="160" t="s">
        <v>81</v>
      </c>
      <c r="H143" s="160" t="s">
        <v>184</v>
      </c>
      <c r="I143" s="160" t="s">
        <v>201</v>
      </c>
      <c r="J143" s="160" t="s">
        <v>448</v>
      </c>
    </row>
    <row r="144" spans="1:10">
      <c r="A144" s="155" t="s">
        <v>449</v>
      </c>
      <c r="B144" s="155" t="s">
        <v>450</v>
      </c>
      <c r="C144" s="155" t="s">
        <v>246</v>
      </c>
      <c r="D144" s="155" t="s">
        <v>446</v>
      </c>
      <c r="E144" s="155" t="s">
        <v>447</v>
      </c>
      <c r="F144" s="155" t="s">
        <v>85</v>
      </c>
      <c r="G144" s="155" t="s">
        <v>81</v>
      </c>
      <c r="H144" s="155" t="s">
        <v>184</v>
      </c>
      <c r="I144" s="155" t="s">
        <v>201</v>
      </c>
      <c r="J144" s="155" t="s">
        <v>448</v>
      </c>
    </row>
    <row r="145" spans="1:10">
      <c r="A145" s="155" t="s">
        <v>451</v>
      </c>
      <c r="B145" s="155" t="s">
        <v>452</v>
      </c>
      <c r="C145" s="155" t="s">
        <v>246</v>
      </c>
      <c r="D145" s="155" t="s">
        <v>446</v>
      </c>
      <c r="E145" s="155" t="s">
        <v>447</v>
      </c>
      <c r="F145" s="155" t="s">
        <v>85</v>
      </c>
      <c r="G145" s="155" t="s">
        <v>81</v>
      </c>
      <c r="H145" s="155" t="s">
        <v>184</v>
      </c>
      <c r="I145" s="155" t="s">
        <v>201</v>
      </c>
      <c r="J145" s="155" t="s">
        <v>448</v>
      </c>
    </row>
    <row r="146" spans="1:10">
      <c r="A146" s="155" t="s">
        <v>453</v>
      </c>
      <c r="B146" s="155" t="s">
        <v>454</v>
      </c>
      <c r="C146" s="155" t="s">
        <v>246</v>
      </c>
      <c r="D146" s="155" t="s">
        <v>446</v>
      </c>
      <c r="E146" s="155" t="s">
        <v>447</v>
      </c>
      <c r="F146" s="155" t="s">
        <v>85</v>
      </c>
      <c r="G146" s="155" t="s">
        <v>81</v>
      </c>
      <c r="H146" s="155" t="s">
        <v>184</v>
      </c>
      <c r="I146" s="155" t="s">
        <v>201</v>
      </c>
      <c r="J146" s="155" t="s">
        <v>448</v>
      </c>
    </row>
    <row r="147" spans="1:10">
      <c r="A147" s="155" t="s">
        <v>455</v>
      </c>
      <c r="B147" s="155" t="s">
        <v>456</v>
      </c>
      <c r="C147" s="155" t="s">
        <v>246</v>
      </c>
      <c r="D147" s="155" t="s">
        <v>446</v>
      </c>
      <c r="E147" s="155" t="s">
        <v>447</v>
      </c>
      <c r="F147" s="155" t="s">
        <v>85</v>
      </c>
      <c r="G147" s="155" t="s">
        <v>81</v>
      </c>
      <c r="H147" s="155" t="s">
        <v>184</v>
      </c>
      <c r="I147" s="155" t="s">
        <v>201</v>
      </c>
      <c r="J147" s="155" t="s">
        <v>448</v>
      </c>
    </row>
    <row r="148" spans="1:10">
      <c r="A148" s="155" t="s">
        <v>457</v>
      </c>
      <c r="B148" s="155" t="s">
        <v>458</v>
      </c>
      <c r="C148" s="155" t="s">
        <v>246</v>
      </c>
      <c r="D148" s="155" t="s">
        <v>446</v>
      </c>
      <c r="E148" s="155" t="s">
        <v>447</v>
      </c>
      <c r="F148" s="155" t="s">
        <v>85</v>
      </c>
      <c r="G148" s="155" t="s">
        <v>81</v>
      </c>
      <c r="H148" s="155" t="s">
        <v>86</v>
      </c>
      <c r="I148" s="155" t="s">
        <v>201</v>
      </c>
      <c r="J148" s="155" t="s">
        <v>448</v>
      </c>
    </row>
    <row r="149" spans="1:10">
      <c r="A149" s="155" t="s">
        <v>459</v>
      </c>
      <c r="B149" s="155" t="s">
        <v>460</v>
      </c>
      <c r="C149" s="155" t="s">
        <v>246</v>
      </c>
      <c r="D149" s="155" t="s">
        <v>446</v>
      </c>
      <c r="E149" s="155" t="s">
        <v>447</v>
      </c>
      <c r="F149" s="155" t="s">
        <v>85</v>
      </c>
      <c r="G149" s="155" t="s">
        <v>81</v>
      </c>
      <c r="H149" s="155" t="s">
        <v>184</v>
      </c>
      <c r="I149" s="155" t="s">
        <v>201</v>
      </c>
      <c r="J149" s="155" t="s">
        <v>448</v>
      </c>
    </row>
    <row r="150" spans="1:10">
      <c r="A150" s="155" t="s">
        <v>461</v>
      </c>
      <c r="B150" s="155" t="s">
        <v>462</v>
      </c>
      <c r="C150" s="155" t="s">
        <v>246</v>
      </c>
      <c r="D150" s="155" t="s">
        <v>446</v>
      </c>
      <c r="E150" s="155" t="s">
        <v>447</v>
      </c>
      <c r="F150" s="155" t="s">
        <v>85</v>
      </c>
      <c r="G150" s="155" t="s">
        <v>81</v>
      </c>
      <c r="H150" s="155" t="s">
        <v>157</v>
      </c>
      <c r="I150" s="155" t="s">
        <v>201</v>
      </c>
      <c r="J150" s="155" t="s">
        <v>448</v>
      </c>
    </row>
    <row r="151" spans="1:10">
      <c r="A151" s="155" t="s">
        <v>463</v>
      </c>
      <c r="B151" s="155" t="s">
        <v>464</v>
      </c>
      <c r="C151" s="155" t="s">
        <v>246</v>
      </c>
      <c r="D151" s="155" t="s">
        <v>446</v>
      </c>
      <c r="E151" s="155" t="s">
        <v>447</v>
      </c>
      <c r="F151" s="155" t="s">
        <v>85</v>
      </c>
      <c r="G151" s="155" t="s">
        <v>81</v>
      </c>
      <c r="H151" s="155" t="s">
        <v>184</v>
      </c>
      <c r="I151" s="155" t="s">
        <v>201</v>
      </c>
      <c r="J151" s="155" t="s">
        <v>448</v>
      </c>
    </row>
    <row r="152" spans="1:10">
      <c r="A152" s="155" t="s">
        <v>465</v>
      </c>
      <c r="B152" s="155" t="s">
        <v>466</v>
      </c>
      <c r="C152" s="155" t="s">
        <v>246</v>
      </c>
      <c r="D152" s="155" t="s">
        <v>446</v>
      </c>
      <c r="E152" s="155" t="s">
        <v>447</v>
      </c>
      <c r="F152" s="155" t="s">
        <v>85</v>
      </c>
      <c r="G152" s="155" t="s">
        <v>81</v>
      </c>
      <c r="H152" s="155" t="s">
        <v>86</v>
      </c>
      <c r="I152" s="155" t="s">
        <v>201</v>
      </c>
      <c r="J152" s="155" t="s">
        <v>448</v>
      </c>
    </row>
    <row r="153" spans="1:10">
      <c r="A153" s="155" t="s">
        <v>467</v>
      </c>
      <c r="B153" s="155" t="s">
        <v>468</v>
      </c>
      <c r="C153" s="155" t="s">
        <v>246</v>
      </c>
      <c r="D153" s="155" t="s">
        <v>446</v>
      </c>
      <c r="E153" s="155" t="s">
        <v>447</v>
      </c>
      <c r="F153" s="155" t="s">
        <v>85</v>
      </c>
      <c r="G153" s="155" t="s">
        <v>81</v>
      </c>
      <c r="H153" s="155" t="s">
        <v>86</v>
      </c>
      <c r="I153" s="155" t="s">
        <v>201</v>
      </c>
      <c r="J153" s="155" t="s">
        <v>448</v>
      </c>
    </row>
    <row r="154" spans="1:10">
      <c r="A154" s="155" t="s">
        <v>469</v>
      </c>
      <c r="B154" s="155" t="s">
        <v>470</v>
      </c>
      <c r="C154" s="155" t="s">
        <v>246</v>
      </c>
      <c r="D154" s="155" t="s">
        <v>446</v>
      </c>
      <c r="E154" s="155" t="s">
        <v>447</v>
      </c>
      <c r="F154" s="155" t="s">
        <v>85</v>
      </c>
      <c r="G154" s="155" t="s">
        <v>81</v>
      </c>
      <c r="H154" s="155" t="s">
        <v>157</v>
      </c>
      <c r="I154" s="155" t="s">
        <v>201</v>
      </c>
      <c r="J154" s="155" t="s">
        <v>448</v>
      </c>
    </row>
    <row r="155" spans="1:10">
      <c r="A155" s="155" t="s">
        <v>471</v>
      </c>
      <c r="B155" s="155" t="s">
        <v>472</v>
      </c>
      <c r="C155" s="155" t="s">
        <v>246</v>
      </c>
      <c r="D155" s="155" t="s">
        <v>446</v>
      </c>
      <c r="E155" s="155" t="s">
        <v>447</v>
      </c>
      <c r="F155" s="155" t="s">
        <v>85</v>
      </c>
      <c r="G155" s="155" t="s">
        <v>81</v>
      </c>
      <c r="H155" s="155" t="s">
        <v>157</v>
      </c>
      <c r="I155" s="155" t="s">
        <v>201</v>
      </c>
      <c r="J155" s="155" t="s">
        <v>448</v>
      </c>
    </row>
    <row r="156" spans="1:10">
      <c r="A156" s="155" t="s">
        <v>473</v>
      </c>
      <c r="B156" s="155" t="s">
        <v>474</v>
      </c>
      <c r="C156" s="155" t="s">
        <v>246</v>
      </c>
      <c r="D156" s="155" t="s">
        <v>446</v>
      </c>
      <c r="E156" s="155" t="s">
        <v>447</v>
      </c>
      <c r="F156" s="155" t="s">
        <v>85</v>
      </c>
      <c r="G156" s="155" t="s">
        <v>81</v>
      </c>
      <c r="H156" s="155" t="s">
        <v>157</v>
      </c>
      <c r="I156" s="155" t="s">
        <v>201</v>
      </c>
      <c r="J156" s="155" t="s">
        <v>448</v>
      </c>
    </row>
    <row r="157" spans="1:10">
      <c r="A157" s="155" t="s">
        <v>475</v>
      </c>
      <c r="B157" s="155" t="s">
        <v>476</v>
      </c>
      <c r="C157" s="155" t="s">
        <v>246</v>
      </c>
      <c r="D157" s="155" t="s">
        <v>446</v>
      </c>
      <c r="E157" s="155" t="s">
        <v>447</v>
      </c>
      <c r="F157" s="155" t="s">
        <v>85</v>
      </c>
      <c r="G157" s="155" t="s">
        <v>81</v>
      </c>
      <c r="H157" s="155" t="s">
        <v>184</v>
      </c>
      <c r="I157" s="155" t="s">
        <v>201</v>
      </c>
      <c r="J157" s="155" t="s">
        <v>448</v>
      </c>
    </row>
    <row r="158" spans="1:10">
      <c r="A158" s="155" t="s">
        <v>477</v>
      </c>
      <c r="B158" s="155" t="s">
        <v>478</v>
      </c>
      <c r="C158" s="155" t="s">
        <v>246</v>
      </c>
      <c r="D158" s="155" t="s">
        <v>446</v>
      </c>
      <c r="E158" s="155" t="s">
        <v>447</v>
      </c>
      <c r="F158" s="155" t="s">
        <v>85</v>
      </c>
      <c r="G158" s="155" t="s">
        <v>81</v>
      </c>
      <c r="H158" s="155" t="s">
        <v>184</v>
      </c>
      <c r="I158" s="155" t="s">
        <v>201</v>
      </c>
      <c r="J158" s="155" t="s">
        <v>448</v>
      </c>
    </row>
    <row r="159" spans="1:10">
      <c r="A159" s="155" t="s">
        <v>479</v>
      </c>
      <c r="B159" s="155" t="s">
        <v>480</v>
      </c>
      <c r="C159" s="155" t="s">
        <v>246</v>
      </c>
      <c r="D159" s="155" t="s">
        <v>446</v>
      </c>
      <c r="E159" s="155" t="s">
        <v>447</v>
      </c>
      <c r="F159" s="155" t="s">
        <v>85</v>
      </c>
      <c r="G159" s="155" t="s">
        <v>81</v>
      </c>
      <c r="H159" s="155" t="s">
        <v>157</v>
      </c>
      <c r="I159" s="155" t="s">
        <v>201</v>
      </c>
      <c r="J159" s="155" t="s">
        <v>448</v>
      </c>
    </row>
    <row r="160" spans="1:10">
      <c r="A160" s="155" t="s">
        <v>481</v>
      </c>
      <c r="B160" s="155" t="s">
        <v>482</v>
      </c>
      <c r="C160" s="155" t="s">
        <v>246</v>
      </c>
      <c r="D160" s="155" t="s">
        <v>446</v>
      </c>
      <c r="E160" s="155" t="s">
        <v>447</v>
      </c>
      <c r="F160" s="155" t="s">
        <v>85</v>
      </c>
      <c r="G160" s="155" t="s">
        <v>81</v>
      </c>
      <c r="H160" s="155" t="s">
        <v>157</v>
      </c>
      <c r="I160" s="155" t="s">
        <v>201</v>
      </c>
      <c r="J160" s="155" t="s">
        <v>448</v>
      </c>
    </row>
    <row r="161" spans="1:10">
      <c r="A161" s="155" t="s">
        <v>483</v>
      </c>
      <c r="B161" s="155" t="s">
        <v>484</v>
      </c>
      <c r="C161" s="155" t="s">
        <v>246</v>
      </c>
      <c r="D161" s="155" t="s">
        <v>446</v>
      </c>
      <c r="E161" s="155" t="s">
        <v>447</v>
      </c>
      <c r="F161" s="155" t="s">
        <v>85</v>
      </c>
      <c r="G161" s="155" t="s">
        <v>81</v>
      </c>
      <c r="H161" s="155" t="s">
        <v>184</v>
      </c>
      <c r="I161" s="155" t="s">
        <v>201</v>
      </c>
      <c r="J161" s="155" t="s">
        <v>448</v>
      </c>
    </row>
    <row r="162" spans="1:10">
      <c r="A162" s="155" t="s">
        <v>485</v>
      </c>
      <c r="B162" s="155" t="s">
        <v>486</v>
      </c>
      <c r="C162" s="155" t="s">
        <v>246</v>
      </c>
      <c r="D162" s="155" t="s">
        <v>446</v>
      </c>
      <c r="E162" s="155" t="s">
        <v>447</v>
      </c>
      <c r="F162" s="155" t="s">
        <v>85</v>
      </c>
      <c r="G162" s="155" t="s">
        <v>81</v>
      </c>
      <c r="H162" s="155" t="s">
        <v>157</v>
      </c>
      <c r="I162" s="155" t="s">
        <v>201</v>
      </c>
      <c r="J162" s="155" t="s">
        <v>448</v>
      </c>
    </row>
    <row r="163" spans="1:10">
      <c r="A163" s="155" t="s">
        <v>487</v>
      </c>
      <c r="B163" s="155" t="s">
        <v>488</v>
      </c>
      <c r="C163" s="155" t="s">
        <v>246</v>
      </c>
      <c r="D163" s="155" t="s">
        <v>446</v>
      </c>
      <c r="E163" s="155" t="s">
        <v>447</v>
      </c>
      <c r="F163" s="155" t="s">
        <v>85</v>
      </c>
      <c r="G163" s="155" t="s">
        <v>81</v>
      </c>
      <c r="H163" s="155" t="s">
        <v>157</v>
      </c>
      <c r="I163" s="155" t="s">
        <v>201</v>
      </c>
      <c r="J163" s="155" t="s">
        <v>448</v>
      </c>
    </row>
    <row r="164" spans="1:10">
      <c r="A164" s="155" t="s">
        <v>489</v>
      </c>
      <c r="B164" s="155" t="s">
        <v>490</v>
      </c>
      <c r="C164" s="155" t="s">
        <v>246</v>
      </c>
      <c r="D164" s="155" t="s">
        <v>446</v>
      </c>
      <c r="E164" s="155" t="s">
        <v>447</v>
      </c>
      <c r="F164" s="155" t="s">
        <v>85</v>
      </c>
      <c r="G164" s="155" t="s">
        <v>81</v>
      </c>
      <c r="H164" s="155" t="s">
        <v>184</v>
      </c>
      <c r="I164" s="155" t="s">
        <v>201</v>
      </c>
      <c r="J164" s="155" t="s">
        <v>448</v>
      </c>
    </row>
    <row r="165" spans="1:10">
      <c r="A165" s="155" t="s">
        <v>491</v>
      </c>
      <c r="B165" s="155" t="s">
        <v>492</v>
      </c>
      <c r="C165" s="155" t="s">
        <v>246</v>
      </c>
      <c r="D165" s="155" t="s">
        <v>446</v>
      </c>
      <c r="E165" s="155" t="s">
        <v>447</v>
      </c>
      <c r="F165" s="155" t="s">
        <v>85</v>
      </c>
      <c r="G165" s="155" t="s">
        <v>81</v>
      </c>
      <c r="H165" s="155" t="s">
        <v>184</v>
      </c>
      <c r="I165" s="155" t="s">
        <v>201</v>
      </c>
      <c r="J165" s="155" t="s">
        <v>448</v>
      </c>
    </row>
    <row r="166" spans="1:10">
      <c r="A166" s="155" t="s">
        <v>493</v>
      </c>
      <c r="B166" s="155" t="s">
        <v>494</v>
      </c>
      <c r="C166" s="155" t="s">
        <v>246</v>
      </c>
      <c r="D166" s="155" t="s">
        <v>446</v>
      </c>
      <c r="E166" s="155" t="s">
        <v>447</v>
      </c>
      <c r="F166" s="155" t="s">
        <v>85</v>
      </c>
      <c r="G166" s="155" t="s">
        <v>81</v>
      </c>
      <c r="H166" s="155" t="s">
        <v>157</v>
      </c>
      <c r="I166" s="155" t="s">
        <v>201</v>
      </c>
      <c r="J166" s="155" t="s">
        <v>448</v>
      </c>
    </row>
    <row r="167" spans="1:10">
      <c r="A167" s="155" t="s">
        <v>495</v>
      </c>
      <c r="B167" s="155" t="s">
        <v>496</v>
      </c>
      <c r="C167" s="155" t="s">
        <v>246</v>
      </c>
      <c r="D167" s="155" t="s">
        <v>446</v>
      </c>
      <c r="E167" s="155" t="s">
        <v>447</v>
      </c>
      <c r="F167" s="155" t="s">
        <v>85</v>
      </c>
      <c r="G167" s="155" t="s">
        <v>81</v>
      </c>
      <c r="H167" s="155" t="s">
        <v>157</v>
      </c>
      <c r="I167" s="155" t="s">
        <v>201</v>
      </c>
      <c r="J167" s="155" t="s">
        <v>448</v>
      </c>
    </row>
    <row r="168" spans="1:10">
      <c r="A168" s="155" t="s">
        <v>497</v>
      </c>
      <c r="B168" s="155" t="s">
        <v>498</v>
      </c>
      <c r="C168" s="155" t="s">
        <v>246</v>
      </c>
      <c r="D168" s="155" t="s">
        <v>446</v>
      </c>
      <c r="E168" s="155" t="s">
        <v>447</v>
      </c>
      <c r="F168" s="155" t="s">
        <v>85</v>
      </c>
      <c r="G168" s="155" t="s">
        <v>81</v>
      </c>
      <c r="H168" s="155" t="s">
        <v>157</v>
      </c>
      <c r="I168" s="155" t="s">
        <v>201</v>
      </c>
      <c r="J168" s="155" t="s">
        <v>448</v>
      </c>
    </row>
    <row r="169" spans="1:10">
      <c r="A169" s="155" t="s">
        <v>499</v>
      </c>
      <c r="B169" s="155" t="s">
        <v>500</v>
      </c>
      <c r="C169" s="155" t="s">
        <v>246</v>
      </c>
      <c r="D169" s="155" t="s">
        <v>446</v>
      </c>
      <c r="E169" s="155" t="s">
        <v>447</v>
      </c>
      <c r="F169" s="155" t="s">
        <v>85</v>
      </c>
      <c r="G169" s="155" t="s">
        <v>81</v>
      </c>
      <c r="H169" s="155" t="s">
        <v>157</v>
      </c>
      <c r="I169" s="155" t="s">
        <v>201</v>
      </c>
      <c r="J169" s="155" t="s">
        <v>448</v>
      </c>
    </row>
    <row r="170" spans="1:10">
      <c r="A170" s="155" t="s">
        <v>501</v>
      </c>
      <c r="B170" s="155" t="s">
        <v>502</v>
      </c>
      <c r="C170" s="155" t="s">
        <v>246</v>
      </c>
      <c r="D170" s="155" t="s">
        <v>446</v>
      </c>
      <c r="E170" s="155" t="s">
        <v>447</v>
      </c>
      <c r="F170" s="155" t="s">
        <v>85</v>
      </c>
      <c r="G170" s="155" t="s">
        <v>81</v>
      </c>
      <c r="H170" s="155" t="s">
        <v>86</v>
      </c>
      <c r="I170" s="155" t="s">
        <v>201</v>
      </c>
      <c r="J170" s="155" t="s">
        <v>448</v>
      </c>
    </row>
    <row r="171" spans="1:10">
      <c r="A171" s="155" t="s">
        <v>503</v>
      </c>
      <c r="B171" s="155" t="s">
        <v>504</v>
      </c>
      <c r="C171" s="155" t="s">
        <v>246</v>
      </c>
      <c r="D171" s="155" t="s">
        <v>446</v>
      </c>
      <c r="E171" s="155" t="s">
        <v>447</v>
      </c>
      <c r="F171" s="155" t="s">
        <v>85</v>
      </c>
      <c r="G171" s="155" t="s">
        <v>81</v>
      </c>
      <c r="H171" s="155" t="s">
        <v>99</v>
      </c>
      <c r="I171" s="155" t="s">
        <v>201</v>
      </c>
      <c r="J171" s="155" t="s">
        <v>448</v>
      </c>
    </row>
    <row r="172" spans="1:10">
      <c r="A172" s="155" t="s">
        <v>505</v>
      </c>
      <c r="B172" s="155" t="s">
        <v>506</v>
      </c>
      <c r="C172" s="155" t="s">
        <v>246</v>
      </c>
      <c r="D172" s="155" t="s">
        <v>446</v>
      </c>
      <c r="E172" s="155" t="s">
        <v>447</v>
      </c>
      <c r="F172" s="155" t="s">
        <v>85</v>
      </c>
      <c r="G172" s="155" t="s">
        <v>81</v>
      </c>
      <c r="H172" s="155" t="s">
        <v>184</v>
      </c>
      <c r="I172" s="155" t="s">
        <v>201</v>
      </c>
      <c r="J172" s="155" t="s">
        <v>448</v>
      </c>
    </row>
    <row r="173" spans="1:10">
      <c r="A173" s="155" t="s">
        <v>507</v>
      </c>
      <c r="B173" s="155" t="s">
        <v>508</v>
      </c>
      <c r="C173" s="155" t="s">
        <v>246</v>
      </c>
      <c r="D173" s="155" t="s">
        <v>446</v>
      </c>
      <c r="E173" s="155" t="s">
        <v>447</v>
      </c>
      <c r="F173" s="155" t="s">
        <v>85</v>
      </c>
      <c r="G173" s="155" t="s">
        <v>81</v>
      </c>
      <c r="H173" s="155" t="s">
        <v>157</v>
      </c>
      <c r="I173" s="155" t="s">
        <v>201</v>
      </c>
      <c r="J173" s="155" t="s">
        <v>448</v>
      </c>
    </row>
    <row r="174" spans="1:10">
      <c r="A174" s="155" t="s">
        <v>509</v>
      </c>
      <c r="B174" s="155" t="s">
        <v>510</v>
      </c>
      <c r="C174" s="155" t="s">
        <v>246</v>
      </c>
      <c r="D174" s="155" t="s">
        <v>446</v>
      </c>
      <c r="E174" s="155" t="s">
        <v>447</v>
      </c>
      <c r="F174" s="155" t="s">
        <v>85</v>
      </c>
      <c r="G174" s="155" t="s">
        <v>81</v>
      </c>
      <c r="H174" s="155" t="s">
        <v>157</v>
      </c>
      <c r="I174" s="155" t="s">
        <v>201</v>
      </c>
      <c r="J174" s="155" t="s">
        <v>448</v>
      </c>
    </row>
    <row r="175" spans="1:10">
      <c r="A175" s="155" t="s">
        <v>511</v>
      </c>
      <c r="B175" s="155" t="s">
        <v>512</v>
      </c>
      <c r="C175" s="155" t="s">
        <v>246</v>
      </c>
      <c r="D175" s="155" t="s">
        <v>446</v>
      </c>
      <c r="E175" s="155" t="s">
        <v>447</v>
      </c>
      <c r="F175" s="155" t="s">
        <v>85</v>
      </c>
      <c r="G175" s="155" t="s">
        <v>81</v>
      </c>
      <c r="H175" s="155" t="s">
        <v>157</v>
      </c>
      <c r="I175" s="155" t="s">
        <v>201</v>
      </c>
      <c r="J175" s="155" t="s">
        <v>448</v>
      </c>
    </row>
    <row r="176" spans="1:10">
      <c r="A176" s="155" t="s">
        <v>513</v>
      </c>
      <c r="B176" s="155" t="s">
        <v>514</v>
      </c>
      <c r="C176" s="155" t="s">
        <v>246</v>
      </c>
      <c r="D176" s="155" t="s">
        <v>446</v>
      </c>
      <c r="E176" s="155" t="s">
        <v>447</v>
      </c>
      <c r="F176" s="155" t="s">
        <v>85</v>
      </c>
      <c r="G176" s="155" t="s">
        <v>81</v>
      </c>
      <c r="H176" s="155" t="s">
        <v>184</v>
      </c>
      <c r="I176" s="155" t="s">
        <v>201</v>
      </c>
      <c r="J176" s="155" t="s">
        <v>448</v>
      </c>
    </row>
    <row r="177" spans="1:10">
      <c r="A177" s="155" t="s">
        <v>515</v>
      </c>
      <c r="B177" s="155" t="s">
        <v>516</v>
      </c>
      <c r="C177" s="155" t="s">
        <v>246</v>
      </c>
      <c r="D177" s="155" t="s">
        <v>446</v>
      </c>
      <c r="E177" s="155" t="s">
        <v>447</v>
      </c>
      <c r="F177" s="155" t="s">
        <v>85</v>
      </c>
      <c r="G177" s="155" t="s">
        <v>81</v>
      </c>
      <c r="H177" s="155" t="s">
        <v>184</v>
      </c>
      <c r="I177" s="155" t="s">
        <v>201</v>
      </c>
      <c r="J177" s="155" t="s">
        <v>448</v>
      </c>
    </row>
    <row r="178" spans="1:10">
      <c r="A178" s="155" t="s">
        <v>517</v>
      </c>
      <c r="B178" s="155" t="s">
        <v>518</v>
      </c>
      <c r="C178" s="155" t="s">
        <v>246</v>
      </c>
      <c r="D178" s="155" t="s">
        <v>446</v>
      </c>
      <c r="E178" s="155" t="s">
        <v>447</v>
      </c>
      <c r="F178" s="155" t="s">
        <v>85</v>
      </c>
      <c r="G178" s="155" t="s">
        <v>81</v>
      </c>
      <c r="H178" s="155" t="s">
        <v>184</v>
      </c>
      <c r="I178" s="155" t="s">
        <v>201</v>
      </c>
      <c r="J178" s="155" t="s">
        <v>448</v>
      </c>
    </row>
    <row r="179" spans="1:10">
      <c r="A179" s="155" t="s">
        <v>519</v>
      </c>
      <c r="B179" s="155" t="s">
        <v>520</v>
      </c>
      <c r="C179" s="155" t="s">
        <v>246</v>
      </c>
      <c r="D179" s="155" t="s">
        <v>446</v>
      </c>
      <c r="E179" s="155" t="s">
        <v>447</v>
      </c>
      <c r="F179" s="155" t="s">
        <v>85</v>
      </c>
      <c r="G179" s="155" t="s">
        <v>81</v>
      </c>
      <c r="H179" s="155" t="s">
        <v>157</v>
      </c>
      <c r="I179" s="155" t="s">
        <v>201</v>
      </c>
      <c r="J179" s="155" t="s">
        <v>448</v>
      </c>
    </row>
    <row r="180" spans="1:10">
      <c r="A180" s="155" t="s">
        <v>521</v>
      </c>
      <c r="B180" s="155" t="s">
        <v>522</v>
      </c>
      <c r="C180" s="155" t="s">
        <v>246</v>
      </c>
      <c r="D180" s="155" t="s">
        <v>446</v>
      </c>
      <c r="E180" s="155" t="s">
        <v>447</v>
      </c>
      <c r="F180" s="155" t="s">
        <v>85</v>
      </c>
      <c r="G180" s="155" t="s">
        <v>81</v>
      </c>
      <c r="H180" s="155" t="s">
        <v>184</v>
      </c>
      <c r="I180" s="155" t="s">
        <v>201</v>
      </c>
      <c r="J180" s="155" t="s">
        <v>448</v>
      </c>
    </row>
    <row r="181" spans="1:10">
      <c r="A181" s="155" t="s">
        <v>523</v>
      </c>
      <c r="B181" s="155" t="s">
        <v>524</v>
      </c>
      <c r="C181" s="155" t="s">
        <v>246</v>
      </c>
      <c r="D181" s="155" t="s">
        <v>446</v>
      </c>
      <c r="E181" s="155" t="s">
        <v>447</v>
      </c>
      <c r="F181" s="155" t="s">
        <v>85</v>
      </c>
      <c r="G181" s="155" t="s">
        <v>81</v>
      </c>
      <c r="H181" s="155" t="s">
        <v>184</v>
      </c>
      <c r="I181" s="155" t="s">
        <v>201</v>
      </c>
      <c r="J181" s="155" t="s">
        <v>448</v>
      </c>
    </row>
    <row r="182" spans="1:10">
      <c r="A182" s="155" t="s">
        <v>525</v>
      </c>
      <c r="B182" s="155" t="s">
        <v>526</v>
      </c>
      <c r="C182" s="155" t="s">
        <v>246</v>
      </c>
      <c r="D182" s="155" t="s">
        <v>446</v>
      </c>
      <c r="E182" s="155" t="s">
        <v>447</v>
      </c>
      <c r="F182" s="155" t="s">
        <v>85</v>
      </c>
      <c r="G182" s="155" t="s">
        <v>81</v>
      </c>
      <c r="H182" s="155" t="s">
        <v>157</v>
      </c>
      <c r="I182" s="155" t="s">
        <v>201</v>
      </c>
      <c r="J182" s="155" t="s">
        <v>448</v>
      </c>
    </row>
    <row r="183" spans="1:10">
      <c r="A183" s="155" t="s">
        <v>527</v>
      </c>
      <c r="B183" s="155" t="s">
        <v>528</v>
      </c>
      <c r="C183" s="155" t="s">
        <v>246</v>
      </c>
      <c r="D183" s="155" t="s">
        <v>446</v>
      </c>
      <c r="E183" s="155" t="s">
        <v>447</v>
      </c>
      <c r="F183" s="155" t="s">
        <v>85</v>
      </c>
      <c r="G183" s="155" t="s">
        <v>81</v>
      </c>
      <c r="H183" s="155" t="s">
        <v>157</v>
      </c>
      <c r="I183" s="155" t="s">
        <v>201</v>
      </c>
      <c r="J183" s="155" t="s">
        <v>448</v>
      </c>
    </row>
    <row r="184" spans="1:10">
      <c r="A184" s="155" t="s">
        <v>529</v>
      </c>
      <c r="B184" s="155" t="s">
        <v>530</v>
      </c>
      <c r="C184" s="155" t="s">
        <v>246</v>
      </c>
      <c r="D184" s="155" t="s">
        <v>446</v>
      </c>
      <c r="E184" s="155" t="s">
        <v>447</v>
      </c>
      <c r="F184" s="155" t="s">
        <v>85</v>
      </c>
      <c r="G184" s="155" t="s">
        <v>81</v>
      </c>
      <c r="H184" s="155" t="s">
        <v>157</v>
      </c>
      <c r="I184" s="155" t="s">
        <v>201</v>
      </c>
      <c r="J184" s="155" t="s">
        <v>448</v>
      </c>
    </row>
    <row r="185" spans="1:10">
      <c r="A185" s="155" t="s">
        <v>531</v>
      </c>
      <c r="B185" s="155" t="s">
        <v>532</v>
      </c>
      <c r="C185" s="155" t="s">
        <v>246</v>
      </c>
      <c r="D185" s="155" t="s">
        <v>446</v>
      </c>
      <c r="E185" s="155" t="s">
        <v>447</v>
      </c>
      <c r="F185" s="155" t="s">
        <v>85</v>
      </c>
      <c r="G185" s="155" t="s">
        <v>81</v>
      </c>
      <c r="H185" s="155" t="s">
        <v>184</v>
      </c>
      <c r="I185" s="155" t="s">
        <v>201</v>
      </c>
      <c r="J185" s="155" t="s">
        <v>448</v>
      </c>
    </row>
    <row r="186" spans="1:10">
      <c r="A186" s="155" t="s">
        <v>533</v>
      </c>
      <c r="B186" s="155" t="s">
        <v>534</v>
      </c>
      <c r="C186" s="155" t="s">
        <v>246</v>
      </c>
      <c r="D186" s="155" t="s">
        <v>446</v>
      </c>
      <c r="E186" s="155" t="s">
        <v>447</v>
      </c>
      <c r="F186" s="155" t="s">
        <v>85</v>
      </c>
      <c r="G186" s="155" t="s">
        <v>81</v>
      </c>
      <c r="H186" s="155" t="s">
        <v>157</v>
      </c>
      <c r="I186" s="155" t="s">
        <v>201</v>
      </c>
      <c r="J186" s="155" t="s">
        <v>448</v>
      </c>
    </row>
    <row r="187" spans="1:10">
      <c r="A187" s="155" t="s">
        <v>535</v>
      </c>
      <c r="B187" s="155" t="s">
        <v>536</v>
      </c>
      <c r="C187" s="155" t="s">
        <v>246</v>
      </c>
      <c r="D187" s="155" t="s">
        <v>446</v>
      </c>
      <c r="E187" s="155" t="s">
        <v>447</v>
      </c>
      <c r="F187" s="155" t="s">
        <v>85</v>
      </c>
      <c r="G187" s="155" t="s">
        <v>81</v>
      </c>
      <c r="H187" s="155" t="s">
        <v>157</v>
      </c>
      <c r="I187" s="155" t="s">
        <v>201</v>
      </c>
      <c r="J187" s="155" t="s">
        <v>448</v>
      </c>
    </row>
    <row r="188" spans="1:10">
      <c r="A188" s="155" t="s">
        <v>537</v>
      </c>
      <c r="B188" s="155" t="s">
        <v>538</v>
      </c>
      <c r="C188" s="155" t="s">
        <v>246</v>
      </c>
      <c r="D188" s="155" t="s">
        <v>446</v>
      </c>
      <c r="E188" s="155" t="s">
        <v>447</v>
      </c>
      <c r="F188" s="155" t="s">
        <v>85</v>
      </c>
      <c r="G188" s="155" t="s">
        <v>81</v>
      </c>
      <c r="H188" s="155" t="s">
        <v>157</v>
      </c>
      <c r="I188" s="155" t="s">
        <v>201</v>
      </c>
      <c r="J188" s="155" t="s">
        <v>448</v>
      </c>
    </row>
    <row r="189" spans="1:10">
      <c r="A189" s="155" t="s">
        <v>539</v>
      </c>
      <c r="B189" s="155" t="s">
        <v>540</v>
      </c>
      <c r="C189" s="155" t="s">
        <v>246</v>
      </c>
      <c r="D189" s="155" t="s">
        <v>446</v>
      </c>
      <c r="E189" s="155" t="s">
        <v>447</v>
      </c>
      <c r="F189" s="155" t="s">
        <v>85</v>
      </c>
      <c r="G189" s="155" t="s">
        <v>81</v>
      </c>
      <c r="H189" s="155" t="s">
        <v>184</v>
      </c>
      <c r="I189" s="155" t="s">
        <v>201</v>
      </c>
      <c r="J189" s="155" t="s">
        <v>448</v>
      </c>
    </row>
    <row r="190" spans="1:10">
      <c r="A190" s="155" t="s">
        <v>541</v>
      </c>
      <c r="B190" s="155" t="s">
        <v>542</v>
      </c>
      <c r="C190" s="155" t="s">
        <v>246</v>
      </c>
      <c r="D190" s="155" t="s">
        <v>446</v>
      </c>
      <c r="E190" s="155" t="s">
        <v>447</v>
      </c>
      <c r="F190" s="155" t="s">
        <v>85</v>
      </c>
      <c r="G190" s="155" t="s">
        <v>81</v>
      </c>
      <c r="H190" s="155" t="s">
        <v>157</v>
      </c>
      <c r="I190" s="155" t="s">
        <v>201</v>
      </c>
      <c r="J190" s="155" t="s">
        <v>448</v>
      </c>
    </row>
    <row r="191" spans="1:10">
      <c r="A191" s="155" t="s">
        <v>543</v>
      </c>
      <c r="B191" s="155" t="s">
        <v>544</v>
      </c>
      <c r="C191" s="155" t="s">
        <v>246</v>
      </c>
      <c r="D191" s="155" t="s">
        <v>446</v>
      </c>
      <c r="E191" s="155" t="s">
        <v>447</v>
      </c>
      <c r="F191" s="155" t="s">
        <v>85</v>
      </c>
      <c r="G191" s="155" t="s">
        <v>81</v>
      </c>
      <c r="H191" s="155" t="s">
        <v>157</v>
      </c>
      <c r="I191" s="155" t="s">
        <v>201</v>
      </c>
      <c r="J191" s="155" t="s">
        <v>448</v>
      </c>
    </row>
    <row r="192" spans="1:10">
      <c r="A192" s="155" t="s">
        <v>545</v>
      </c>
      <c r="B192" s="155" t="s">
        <v>546</v>
      </c>
      <c r="C192" s="155" t="s">
        <v>246</v>
      </c>
      <c r="D192" s="155" t="s">
        <v>446</v>
      </c>
      <c r="E192" s="155" t="s">
        <v>447</v>
      </c>
      <c r="F192" s="155" t="s">
        <v>85</v>
      </c>
      <c r="G192" s="155" t="s">
        <v>81</v>
      </c>
      <c r="H192" s="155" t="s">
        <v>184</v>
      </c>
      <c r="I192" s="155" t="s">
        <v>201</v>
      </c>
      <c r="J192" s="155" t="s">
        <v>448</v>
      </c>
    </row>
    <row r="193" spans="1:10">
      <c r="A193" s="155" t="s">
        <v>547</v>
      </c>
      <c r="B193" s="155" t="s">
        <v>548</v>
      </c>
      <c r="C193" s="155" t="s">
        <v>246</v>
      </c>
      <c r="D193" s="155" t="s">
        <v>446</v>
      </c>
      <c r="E193" s="155" t="s">
        <v>447</v>
      </c>
      <c r="F193" s="155" t="s">
        <v>85</v>
      </c>
      <c r="G193" s="155" t="s">
        <v>81</v>
      </c>
      <c r="H193" s="155" t="s">
        <v>157</v>
      </c>
      <c r="I193" s="155" t="s">
        <v>201</v>
      </c>
      <c r="J193" s="155" t="s">
        <v>448</v>
      </c>
    </row>
    <row r="194" spans="1:10">
      <c r="A194" s="155" t="s">
        <v>549</v>
      </c>
      <c r="B194" s="155" t="s">
        <v>550</v>
      </c>
      <c r="C194" s="155" t="s">
        <v>246</v>
      </c>
      <c r="D194" s="155" t="s">
        <v>446</v>
      </c>
      <c r="E194" s="155" t="s">
        <v>447</v>
      </c>
      <c r="F194" s="155" t="s">
        <v>85</v>
      </c>
      <c r="G194" s="155" t="s">
        <v>81</v>
      </c>
      <c r="H194" s="155" t="s">
        <v>157</v>
      </c>
      <c r="I194" s="155" t="s">
        <v>201</v>
      </c>
      <c r="J194" s="155" t="s">
        <v>448</v>
      </c>
    </row>
    <row r="195" spans="1:10">
      <c r="A195" s="155" t="s">
        <v>551</v>
      </c>
      <c r="B195" s="155" t="s">
        <v>552</v>
      </c>
      <c r="C195" s="155" t="s">
        <v>246</v>
      </c>
      <c r="D195" s="155" t="s">
        <v>446</v>
      </c>
      <c r="E195" s="155" t="s">
        <v>447</v>
      </c>
      <c r="F195" s="155" t="s">
        <v>85</v>
      </c>
      <c r="G195" s="155" t="s">
        <v>81</v>
      </c>
      <c r="H195" s="155" t="s">
        <v>184</v>
      </c>
      <c r="I195" s="155" t="s">
        <v>201</v>
      </c>
      <c r="J195" s="155" t="s">
        <v>448</v>
      </c>
    </row>
    <row r="196" spans="1:10">
      <c r="A196" s="155" t="s">
        <v>553</v>
      </c>
      <c r="B196" s="155" t="s">
        <v>554</v>
      </c>
      <c r="C196" s="155" t="s">
        <v>246</v>
      </c>
      <c r="D196" s="155" t="s">
        <v>446</v>
      </c>
      <c r="E196" s="155" t="s">
        <v>447</v>
      </c>
      <c r="F196" s="155" t="s">
        <v>85</v>
      </c>
      <c r="G196" s="155" t="s">
        <v>81</v>
      </c>
      <c r="H196" s="155" t="s">
        <v>184</v>
      </c>
      <c r="I196" s="155" t="s">
        <v>201</v>
      </c>
      <c r="J196" s="155" t="s">
        <v>448</v>
      </c>
    </row>
    <row r="197" spans="1:10">
      <c r="A197" s="155" t="s">
        <v>555</v>
      </c>
      <c r="B197" s="155" t="s">
        <v>556</v>
      </c>
      <c r="C197" s="155" t="s">
        <v>246</v>
      </c>
      <c r="D197" s="155" t="s">
        <v>446</v>
      </c>
      <c r="E197" s="155" t="s">
        <v>447</v>
      </c>
      <c r="F197" s="155" t="s">
        <v>85</v>
      </c>
      <c r="G197" s="155" t="s">
        <v>81</v>
      </c>
      <c r="H197" s="155" t="s">
        <v>157</v>
      </c>
      <c r="I197" s="155" t="s">
        <v>201</v>
      </c>
      <c r="J197" s="155" t="s">
        <v>448</v>
      </c>
    </row>
    <row r="198" spans="1:10">
      <c r="A198" s="155" t="s">
        <v>557</v>
      </c>
      <c r="B198" s="155" t="s">
        <v>558</v>
      </c>
      <c r="C198" s="155" t="s">
        <v>246</v>
      </c>
      <c r="D198" s="155" t="s">
        <v>446</v>
      </c>
      <c r="E198" s="155" t="s">
        <v>447</v>
      </c>
      <c r="F198" s="155" t="s">
        <v>85</v>
      </c>
      <c r="G198" s="155" t="s">
        <v>81</v>
      </c>
      <c r="H198" s="155" t="s">
        <v>157</v>
      </c>
      <c r="I198" s="155" t="s">
        <v>201</v>
      </c>
      <c r="J198" s="155" t="s">
        <v>448</v>
      </c>
    </row>
    <row r="199" spans="1:10">
      <c r="A199" s="155" t="s">
        <v>559</v>
      </c>
      <c r="B199" s="155" t="s">
        <v>560</v>
      </c>
      <c r="C199" s="155" t="s">
        <v>246</v>
      </c>
      <c r="D199" s="155" t="s">
        <v>446</v>
      </c>
      <c r="E199" s="155" t="s">
        <v>447</v>
      </c>
      <c r="F199" s="155" t="s">
        <v>85</v>
      </c>
      <c r="G199" s="155" t="s">
        <v>81</v>
      </c>
      <c r="H199" s="155" t="s">
        <v>184</v>
      </c>
      <c r="I199" s="155" t="s">
        <v>201</v>
      </c>
      <c r="J199" s="155" t="s">
        <v>448</v>
      </c>
    </row>
    <row r="200" spans="1:10">
      <c r="A200" s="155" t="s">
        <v>561</v>
      </c>
      <c r="B200" s="155" t="s">
        <v>562</v>
      </c>
      <c r="C200" s="155" t="s">
        <v>246</v>
      </c>
      <c r="D200" s="155" t="s">
        <v>446</v>
      </c>
      <c r="E200" s="155" t="s">
        <v>447</v>
      </c>
      <c r="F200" s="155" t="s">
        <v>85</v>
      </c>
      <c r="G200" s="155" t="s">
        <v>81</v>
      </c>
      <c r="H200" s="155" t="s">
        <v>157</v>
      </c>
      <c r="I200" s="155" t="s">
        <v>201</v>
      </c>
      <c r="J200" s="155" t="s">
        <v>448</v>
      </c>
    </row>
    <row r="201" spans="1:10">
      <c r="A201" s="155" t="s">
        <v>563</v>
      </c>
      <c r="B201" s="155" t="s">
        <v>564</v>
      </c>
      <c r="C201" s="155" t="s">
        <v>246</v>
      </c>
      <c r="D201" s="155" t="s">
        <v>446</v>
      </c>
      <c r="E201" s="155" t="s">
        <v>447</v>
      </c>
      <c r="F201" s="155" t="s">
        <v>85</v>
      </c>
      <c r="G201" s="155" t="s">
        <v>81</v>
      </c>
      <c r="H201" s="155" t="s">
        <v>157</v>
      </c>
      <c r="I201" s="155" t="s">
        <v>201</v>
      </c>
      <c r="J201" s="155" t="s">
        <v>448</v>
      </c>
    </row>
    <row r="202" spans="1:10">
      <c r="A202" s="155" t="s">
        <v>565</v>
      </c>
      <c r="B202" s="155" t="s">
        <v>566</v>
      </c>
      <c r="C202" s="155" t="s">
        <v>246</v>
      </c>
      <c r="D202" s="155" t="s">
        <v>446</v>
      </c>
      <c r="E202" s="155" t="s">
        <v>447</v>
      </c>
      <c r="F202" s="155" t="s">
        <v>85</v>
      </c>
      <c r="G202" s="155" t="s">
        <v>81</v>
      </c>
      <c r="H202" s="155" t="s">
        <v>157</v>
      </c>
      <c r="I202" s="155" t="s">
        <v>201</v>
      </c>
      <c r="J202" s="155" t="s">
        <v>448</v>
      </c>
    </row>
    <row r="203" spans="1:10">
      <c r="A203" s="155" t="s">
        <v>567</v>
      </c>
      <c r="B203" s="155" t="s">
        <v>568</v>
      </c>
      <c r="C203" s="155" t="s">
        <v>246</v>
      </c>
      <c r="D203" s="155" t="s">
        <v>446</v>
      </c>
      <c r="E203" s="155" t="s">
        <v>447</v>
      </c>
      <c r="F203" s="155" t="s">
        <v>85</v>
      </c>
      <c r="G203" s="155" t="s">
        <v>81</v>
      </c>
      <c r="H203" s="155" t="s">
        <v>184</v>
      </c>
      <c r="I203" s="155" t="s">
        <v>201</v>
      </c>
      <c r="J203" s="155" t="s">
        <v>448</v>
      </c>
    </row>
    <row r="204" spans="1:10">
      <c r="A204" s="155" t="s">
        <v>569</v>
      </c>
      <c r="B204" s="155" t="s">
        <v>570</v>
      </c>
      <c r="C204" s="155" t="s">
        <v>246</v>
      </c>
      <c r="D204" s="155" t="s">
        <v>446</v>
      </c>
      <c r="E204" s="155" t="s">
        <v>447</v>
      </c>
      <c r="F204" s="155" t="s">
        <v>85</v>
      </c>
      <c r="G204" s="155" t="s">
        <v>81</v>
      </c>
      <c r="H204" s="155" t="s">
        <v>157</v>
      </c>
      <c r="I204" s="155" t="s">
        <v>201</v>
      </c>
      <c r="J204" s="155" t="s">
        <v>448</v>
      </c>
    </row>
    <row r="205" spans="1:10">
      <c r="A205" s="155" t="s">
        <v>571</v>
      </c>
      <c r="B205" s="155" t="s">
        <v>572</v>
      </c>
      <c r="C205" s="155" t="s">
        <v>246</v>
      </c>
      <c r="D205" s="155" t="s">
        <v>446</v>
      </c>
      <c r="E205" s="155" t="s">
        <v>447</v>
      </c>
      <c r="F205" s="155" t="s">
        <v>85</v>
      </c>
      <c r="G205" s="155" t="s">
        <v>81</v>
      </c>
      <c r="H205" s="155" t="s">
        <v>157</v>
      </c>
      <c r="I205" s="155" t="s">
        <v>201</v>
      </c>
      <c r="J205" s="155" t="s">
        <v>448</v>
      </c>
    </row>
    <row r="206" spans="1:10">
      <c r="A206" s="155" t="s">
        <v>573</v>
      </c>
      <c r="B206" s="155" t="s">
        <v>574</v>
      </c>
      <c r="C206" s="155" t="s">
        <v>246</v>
      </c>
      <c r="D206" s="155" t="s">
        <v>446</v>
      </c>
      <c r="E206" s="155" t="s">
        <v>447</v>
      </c>
      <c r="F206" s="155" t="s">
        <v>85</v>
      </c>
      <c r="G206" s="155" t="s">
        <v>81</v>
      </c>
      <c r="H206" s="155" t="s">
        <v>157</v>
      </c>
      <c r="I206" s="155" t="s">
        <v>201</v>
      </c>
      <c r="J206" s="155" t="s">
        <v>448</v>
      </c>
    </row>
    <row r="207" spans="1:10">
      <c r="A207" s="155" t="s">
        <v>575</v>
      </c>
      <c r="B207" s="155" t="s">
        <v>576</v>
      </c>
      <c r="C207" s="155" t="s">
        <v>246</v>
      </c>
      <c r="D207" s="155" t="s">
        <v>446</v>
      </c>
      <c r="E207" s="155" t="s">
        <v>447</v>
      </c>
      <c r="F207" s="155" t="s">
        <v>85</v>
      </c>
      <c r="G207" s="155" t="s">
        <v>81</v>
      </c>
      <c r="H207" s="155" t="s">
        <v>577</v>
      </c>
      <c r="I207" s="155" t="s">
        <v>201</v>
      </c>
      <c r="J207" s="155" t="s">
        <v>448</v>
      </c>
    </row>
    <row r="208" spans="1:10">
      <c r="A208" s="155" t="s">
        <v>578</v>
      </c>
      <c r="B208" s="155" t="s">
        <v>579</v>
      </c>
      <c r="C208" s="155" t="s">
        <v>246</v>
      </c>
      <c r="D208" s="155" t="s">
        <v>446</v>
      </c>
      <c r="E208" s="155" t="s">
        <v>447</v>
      </c>
      <c r="F208" s="155" t="s">
        <v>85</v>
      </c>
      <c r="G208" s="155" t="s">
        <v>81</v>
      </c>
      <c r="H208" s="155" t="s">
        <v>157</v>
      </c>
      <c r="I208" s="155" t="s">
        <v>201</v>
      </c>
      <c r="J208" s="155" t="s">
        <v>448</v>
      </c>
    </row>
    <row r="209" spans="1:10">
      <c r="A209" s="155" t="s">
        <v>580</v>
      </c>
      <c r="B209" s="155" t="s">
        <v>581</v>
      </c>
      <c r="C209" s="155" t="s">
        <v>246</v>
      </c>
      <c r="D209" s="155" t="s">
        <v>446</v>
      </c>
      <c r="E209" s="155" t="s">
        <v>447</v>
      </c>
      <c r="F209" s="155" t="s">
        <v>85</v>
      </c>
      <c r="G209" s="155" t="s">
        <v>81</v>
      </c>
      <c r="H209" s="155" t="s">
        <v>157</v>
      </c>
      <c r="I209" s="155" t="s">
        <v>201</v>
      </c>
      <c r="J209" s="155" t="s">
        <v>448</v>
      </c>
    </row>
    <row r="210" spans="1:10">
      <c r="A210" s="155" t="s">
        <v>582</v>
      </c>
      <c r="B210" s="155" t="s">
        <v>583</v>
      </c>
      <c r="C210" s="155" t="s">
        <v>246</v>
      </c>
      <c r="D210" s="155" t="s">
        <v>446</v>
      </c>
      <c r="E210" s="155" t="s">
        <v>447</v>
      </c>
      <c r="F210" s="155" t="s">
        <v>85</v>
      </c>
      <c r="G210" s="155" t="s">
        <v>81</v>
      </c>
      <c r="H210" s="155" t="s">
        <v>577</v>
      </c>
      <c r="I210" s="155" t="s">
        <v>201</v>
      </c>
      <c r="J210" s="155" t="s">
        <v>448</v>
      </c>
    </row>
    <row r="211" spans="1:10">
      <c r="A211" s="155" t="s">
        <v>584</v>
      </c>
      <c r="B211" s="155" t="s">
        <v>585</v>
      </c>
      <c r="C211" s="155" t="s">
        <v>246</v>
      </c>
      <c r="D211" s="155" t="s">
        <v>446</v>
      </c>
      <c r="E211" s="155" t="s">
        <v>447</v>
      </c>
      <c r="F211" s="155" t="s">
        <v>85</v>
      </c>
      <c r="G211" s="155" t="s">
        <v>81</v>
      </c>
      <c r="H211" s="155" t="s">
        <v>184</v>
      </c>
      <c r="I211" s="155" t="s">
        <v>201</v>
      </c>
      <c r="J211" s="155" t="s">
        <v>448</v>
      </c>
    </row>
    <row r="212" spans="1:10">
      <c r="A212" s="155" t="s">
        <v>586</v>
      </c>
      <c r="B212" s="155" t="s">
        <v>587</v>
      </c>
      <c r="C212" s="155" t="s">
        <v>246</v>
      </c>
      <c r="D212" s="155" t="s">
        <v>446</v>
      </c>
      <c r="E212" s="155" t="s">
        <v>447</v>
      </c>
      <c r="F212" s="155" t="s">
        <v>85</v>
      </c>
      <c r="G212" s="155" t="s">
        <v>81</v>
      </c>
      <c r="H212" s="155" t="s">
        <v>157</v>
      </c>
      <c r="I212" s="155" t="s">
        <v>201</v>
      </c>
      <c r="J212" s="155" t="s">
        <v>448</v>
      </c>
    </row>
    <row r="213" spans="1:10">
      <c r="A213" s="155" t="s">
        <v>588</v>
      </c>
      <c r="B213" s="155" t="s">
        <v>589</v>
      </c>
      <c r="C213" s="155" t="s">
        <v>246</v>
      </c>
      <c r="D213" s="155" t="s">
        <v>446</v>
      </c>
      <c r="E213" s="155" t="s">
        <v>447</v>
      </c>
      <c r="F213" s="155" t="s">
        <v>85</v>
      </c>
      <c r="G213" s="155" t="s">
        <v>81</v>
      </c>
      <c r="H213" s="155" t="s">
        <v>157</v>
      </c>
      <c r="I213" s="155" t="s">
        <v>201</v>
      </c>
      <c r="J213" s="155" t="s">
        <v>448</v>
      </c>
    </row>
    <row r="214" spans="1:10">
      <c r="A214" s="155" t="s">
        <v>590</v>
      </c>
      <c r="B214" s="155" t="s">
        <v>591</v>
      </c>
      <c r="C214" s="155" t="s">
        <v>246</v>
      </c>
      <c r="D214" s="155" t="s">
        <v>446</v>
      </c>
      <c r="E214" s="155" t="s">
        <v>447</v>
      </c>
      <c r="F214" s="155" t="s">
        <v>85</v>
      </c>
      <c r="G214" s="155" t="s">
        <v>81</v>
      </c>
      <c r="H214" s="155" t="s">
        <v>157</v>
      </c>
      <c r="I214" s="155" t="s">
        <v>201</v>
      </c>
      <c r="J214" s="155" t="s">
        <v>448</v>
      </c>
    </row>
    <row r="215" spans="1:10">
      <c r="A215" s="155" t="s">
        <v>592</v>
      </c>
      <c r="B215" s="155" t="s">
        <v>593</v>
      </c>
      <c r="C215" s="155" t="s">
        <v>246</v>
      </c>
      <c r="D215" s="155" t="s">
        <v>446</v>
      </c>
      <c r="E215" s="155" t="s">
        <v>447</v>
      </c>
      <c r="F215" s="155" t="s">
        <v>85</v>
      </c>
      <c r="G215" s="155" t="s">
        <v>81</v>
      </c>
      <c r="H215" s="155" t="s">
        <v>157</v>
      </c>
      <c r="I215" s="155" t="s">
        <v>201</v>
      </c>
      <c r="J215" s="155" t="s">
        <v>448</v>
      </c>
    </row>
    <row r="216" spans="1:10">
      <c r="A216" s="155" t="s">
        <v>594</v>
      </c>
      <c r="B216" s="155" t="s">
        <v>595</v>
      </c>
      <c r="C216" s="155" t="s">
        <v>246</v>
      </c>
      <c r="D216" s="155" t="s">
        <v>446</v>
      </c>
      <c r="E216" s="155" t="s">
        <v>447</v>
      </c>
      <c r="F216" s="155" t="s">
        <v>85</v>
      </c>
      <c r="G216" s="155" t="s">
        <v>81</v>
      </c>
      <c r="H216" s="155" t="s">
        <v>184</v>
      </c>
      <c r="I216" s="155" t="s">
        <v>201</v>
      </c>
      <c r="J216" s="155" t="s">
        <v>448</v>
      </c>
    </row>
    <row r="217" spans="1:10">
      <c r="A217" s="155" t="s">
        <v>596</v>
      </c>
      <c r="B217" s="155" t="s">
        <v>597</v>
      </c>
      <c r="C217" s="155" t="s">
        <v>246</v>
      </c>
      <c r="D217" s="155" t="s">
        <v>446</v>
      </c>
      <c r="E217" s="155" t="s">
        <v>447</v>
      </c>
      <c r="F217" s="155" t="s">
        <v>85</v>
      </c>
      <c r="G217" s="155" t="s">
        <v>81</v>
      </c>
      <c r="H217" s="155" t="s">
        <v>157</v>
      </c>
      <c r="I217" s="155" t="s">
        <v>201</v>
      </c>
      <c r="J217" s="155" t="s">
        <v>448</v>
      </c>
    </row>
    <row r="218" spans="1:10">
      <c r="A218" s="155" t="s">
        <v>598</v>
      </c>
      <c r="B218" s="155" t="s">
        <v>599</v>
      </c>
      <c r="C218" s="155" t="s">
        <v>246</v>
      </c>
      <c r="D218" s="155" t="s">
        <v>446</v>
      </c>
      <c r="E218" s="155" t="s">
        <v>447</v>
      </c>
      <c r="F218" s="155" t="s">
        <v>85</v>
      </c>
      <c r="G218" s="155" t="s">
        <v>81</v>
      </c>
      <c r="H218" s="155" t="s">
        <v>157</v>
      </c>
      <c r="I218" s="155" t="s">
        <v>201</v>
      </c>
      <c r="J218" s="155" t="s">
        <v>448</v>
      </c>
    </row>
    <row r="219" spans="1:10">
      <c r="A219" s="155" t="s">
        <v>600</v>
      </c>
      <c r="B219" s="155" t="s">
        <v>601</v>
      </c>
      <c r="C219" s="155" t="s">
        <v>246</v>
      </c>
      <c r="D219" s="155" t="s">
        <v>446</v>
      </c>
      <c r="E219" s="155" t="s">
        <v>447</v>
      </c>
      <c r="F219" s="155" t="s">
        <v>85</v>
      </c>
      <c r="G219" s="155" t="s">
        <v>81</v>
      </c>
      <c r="H219" s="155" t="s">
        <v>184</v>
      </c>
      <c r="I219" s="155" t="s">
        <v>201</v>
      </c>
      <c r="J219" s="155" t="s">
        <v>448</v>
      </c>
    </row>
    <row r="220" spans="1:10">
      <c r="A220" s="155" t="s">
        <v>602</v>
      </c>
      <c r="B220" s="155" t="s">
        <v>603</v>
      </c>
      <c r="C220" s="155" t="s">
        <v>246</v>
      </c>
      <c r="D220" s="155" t="s">
        <v>446</v>
      </c>
      <c r="E220" s="155" t="s">
        <v>447</v>
      </c>
      <c r="F220" s="155" t="s">
        <v>85</v>
      </c>
      <c r="G220" s="155" t="s">
        <v>81</v>
      </c>
      <c r="H220" s="155" t="s">
        <v>184</v>
      </c>
      <c r="I220" s="155" t="s">
        <v>201</v>
      </c>
      <c r="J220" s="155" t="s">
        <v>448</v>
      </c>
    </row>
    <row r="221" spans="1:10">
      <c r="A221" s="155" t="s">
        <v>604</v>
      </c>
      <c r="B221" s="155" t="s">
        <v>605</v>
      </c>
      <c r="C221" s="155" t="s">
        <v>246</v>
      </c>
      <c r="D221" s="155" t="s">
        <v>446</v>
      </c>
      <c r="E221" s="155" t="s">
        <v>447</v>
      </c>
      <c r="F221" s="155" t="s">
        <v>85</v>
      </c>
      <c r="G221" s="155" t="s">
        <v>81</v>
      </c>
      <c r="H221" s="155" t="s">
        <v>157</v>
      </c>
      <c r="I221" s="155" t="s">
        <v>201</v>
      </c>
      <c r="J221" s="155" t="s">
        <v>448</v>
      </c>
    </row>
    <row r="222" spans="1:10">
      <c r="A222" s="155" t="s">
        <v>606</v>
      </c>
      <c r="B222" s="155" t="s">
        <v>607</v>
      </c>
      <c r="C222" s="155" t="s">
        <v>246</v>
      </c>
      <c r="D222" s="155" t="s">
        <v>446</v>
      </c>
      <c r="E222" s="155" t="s">
        <v>447</v>
      </c>
      <c r="F222" s="155" t="s">
        <v>85</v>
      </c>
      <c r="G222" s="155" t="s">
        <v>81</v>
      </c>
      <c r="H222" s="155" t="s">
        <v>157</v>
      </c>
      <c r="I222" s="155" t="s">
        <v>201</v>
      </c>
      <c r="J222" s="155" t="s">
        <v>448</v>
      </c>
    </row>
    <row r="223" spans="1:10">
      <c r="A223" s="155" t="s">
        <v>608</v>
      </c>
      <c r="B223" s="155" t="s">
        <v>609</v>
      </c>
      <c r="C223" s="155" t="s">
        <v>246</v>
      </c>
      <c r="D223" s="155" t="s">
        <v>446</v>
      </c>
      <c r="E223" s="155" t="s">
        <v>447</v>
      </c>
      <c r="F223" s="155" t="s">
        <v>85</v>
      </c>
      <c r="G223" s="155" t="s">
        <v>81</v>
      </c>
      <c r="H223" s="155" t="s">
        <v>184</v>
      </c>
      <c r="I223" s="155" t="s">
        <v>201</v>
      </c>
      <c r="J223" s="155" t="s">
        <v>448</v>
      </c>
    </row>
    <row r="224" spans="1:10">
      <c r="A224" s="155" t="s">
        <v>610</v>
      </c>
      <c r="B224" s="155" t="s">
        <v>611</v>
      </c>
      <c r="C224" s="155" t="s">
        <v>246</v>
      </c>
      <c r="D224" s="155" t="s">
        <v>446</v>
      </c>
      <c r="E224" s="155" t="s">
        <v>447</v>
      </c>
      <c r="F224" s="155" t="s">
        <v>85</v>
      </c>
      <c r="G224" s="155" t="s">
        <v>81</v>
      </c>
      <c r="H224" s="155" t="s">
        <v>157</v>
      </c>
      <c r="I224" s="155" t="s">
        <v>201</v>
      </c>
      <c r="J224" s="155" t="s">
        <v>448</v>
      </c>
    </row>
    <row r="225" spans="1:10">
      <c r="A225" s="155" t="s">
        <v>612</v>
      </c>
      <c r="B225" s="155" t="s">
        <v>613</v>
      </c>
      <c r="C225" s="155" t="s">
        <v>246</v>
      </c>
      <c r="D225" s="155" t="s">
        <v>446</v>
      </c>
      <c r="E225" s="155" t="s">
        <v>447</v>
      </c>
      <c r="F225" s="155" t="s">
        <v>85</v>
      </c>
      <c r="G225" s="155" t="s">
        <v>81</v>
      </c>
      <c r="H225" s="155" t="s">
        <v>157</v>
      </c>
      <c r="I225" s="155" t="s">
        <v>201</v>
      </c>
      <c r="J225" s="155" t="s">
        <v>448</v>
      </c>
    </row>
    <row r="226" spans="1:10">
      <c r="A226" s="155" t="s">
        <v>614</v>
      </c>
      <c r="B226" s="155" t="s">
        <v>615</v>
      </c>
      <c r="C226" s="155" t="s">
        <v>246</v>
      </c>
      <c r="D226" s="155" t="s">
        <v>446</v>
      </c>
      <c r="E226" s="155" t="s">
        <v>447</v>
      </c>
      <c r="F226" s="155" t="s">
        <v>85</v>
      </c>
      <c r="G226" s="155" t="s">
        <v>81</v>
      </c>
      <c r="H226" s="155" t="s">
        <v>157</v>
      </c>
      <c r="I226" s="155" t="s">
        <v>201</v>
      </c>
      <c r="J226" s="155" t="s">
        <v>448</v>
      </c>
    </row>
    <row r="227" spans="1:10">
      <c r="A227" s="155" t="s">
        <v>616</v>
      </c>
      <c r="B227" s="155" t="s">
        <v>617</v>
      </c>
      <c r="C227" s="155" t="s">
        <v>246</v>
      </c>
      <c r="D227" s="155" t="s">
        <v>446</v>
      </c>
      <c r="E227" s="155" t="s">
        <v>447</v>
      </c>
      <c r="F227" s="155" t="s">
        <v>85</v>
      </c>
      <c r="G227" s="155" t="s">
        <v>81</v>
      </c>
      <c r="H227" s="155" t="s">
        <v>157</v>
      </c>
      <c r="I227" s="155" t="s">
        <v>201</v>
      </c>
      <c r="J227" s="155" t="s">
        <v>448</v>
      </c>
    </row>
    <row r="228" spans="1:10">
      <c r="A228" s="155" t="s">
        <v>618</v>
      </c>
      <c r="B228" s="155" t="s">
        <v>619</v>
      </c>
      <c r="C228" s="155" t="s">
        <v>246</v>
      </c>
      <c r="D228" s="155" t="s">
        <v>446</v>
      </c>
      <c r="E228" s="155" t="s">
        <v>447</v>
      </c>
      <c r="F228" s="155" t="s">
        <v>85</v>
      </c>
      <c r="G228" s="155" t="s">
        <v>81</v>
      </c>
      <c r="H228" s="155" t="s">
        <v>157</v>
      </c>
      <c r="I228" s="155" t="s">
        <v>201</v>
      </c>
      <c r="J228" s="155" t="s">
        <v>448</v>
      </c>
    </row>
    <row r="229" spans="1:10">
      <c r="A229" s="155" t="s">
        <v>620</v>
      </c>
      <c r="B229" s="155" t="s">
        <v>621</v>
      </c>
      <c r="C229" s="155" t="s">
        <v>246</v>
      </c>
      <c r="D229" s="155" t="s">
        <v>446</v>
      </c>
      <c r="E229" s="155" t="s">
        <v>447</v>
      </c>
      <c r="F229" s="155" t="s">
        <v>85</v>
      </c>
      <c r="G229" s="155" t="s">
        <v>81</v>
      </c>
      <c r="H229" s="155" t="s">
        <v>157</v>
      </c>
      <c r="I229" s="155" t="s">
        <v>201</v>
      </c>
      <c r="J229" s="155" t="s">
        <v>448</v>
      </c>
    </row>
    <row r="230" spans="1:10">
      <c r="A230" s="155" t="s">
        <v>622</v>
      </c>
      <c r="B230" s="155" t="s">
        <v>623</v>
      </c>
      <c r="C230" s="155" t="s">
        <v>246</v>
      </c>
      <c r="D230" s="155" t="s">
        <v>446</v>
      </c>
      <c r="E230" s="155" t="s">
        <v>447</v>
      </c>
      <c r="F230" s="155" t="s">
        <v>85</v>
      </c>
      <c r="G230" s="155" t="s">
        <v>81</v>
      </c>
      <c r="H230" s="155" t="s">
        <v>157</v>
      </c>
      <c r="I230" s="155" t="s">
        <v>201</v>
      </c>
      <c r="J230" s="155" t="s">
        <v>448</v>
      </c>
    </row>
    <row r="231" spans="1:10">
      <c r="A231" s="155" t="s">
        <v>624</v>
      </c>
      <c r="B231" s="155" t="s">
        <v>625</v>
      </c>
      <c r="C231" s="155" t="s">
        <v>246</v>
      </c>
      <c r="D231" s="155" t="s">
        <v>446</v>
      </c>
      <c r="E231" s="155" t="s">
        <v>447</v>
      </c>
      <c r="F231" s="155" t="s">
        <v>85</v>
      </c>
      <c r="G231" s="155" t="s">
        <v>81</v>
      </c>
      <c r="H231" s="155" t="s">
        <v>157</v>
      </c>
      <c r="I231" s="155" t="s">
        <v>201</v>
      </c>
      <c r="J231" s="155" t="s">
        <v>448</v>
      </c>
    </row>
    <row r="232" spans="1:10">
      <c r="A232" s="155" t="s">
        <v>626</v>
      </c>
      <c r="B232" s="155" t="s">
        <v>627</v>
      </c>
      <c r="C232" s="155" t="s">
        <v>246</v>
      </c>
      <c r="D232" s="155" t="s">
        <v>446</v>
      </c>
      <c r="E232" s="155" t="s">
        <v>447</v>
      </c>
      <c r="F232" s="155" t="s">
        <v>85</v>
      </c>
      <c r="G232" s="155" t="s">
        <v>81</v>
      </c>
      <c r="H232" s="155" t="s">
        <v>86</v>
      </c>
      <c r="I232" s="155" t="s">
        <v>201</v>
      </c>
      <c r="J232" s="155" t="s">
        <v>448</v>
      </c>
    </row>
    <row r="233" spans="1:10">
      <c r="A233" s="155" t="s">
        <v>628</v>
      </c>
      <c r="B233" s="155" t="s">
        <v>629</v>
      </c>
      <c r="C233" s="155" t="s">
        <v>246</v>
      </c>
      <c r="D233" s="155" t="s">
        <v>446</v>
      </c>
      <c r="E233" s="155" t="s">
        <v>630</v>
      </c>
      <c r="F233" s="155" t="s">
        <v>81</v>
      </c>
      <c r="G233" s="155" t="s">
        <v>81</v>
      </c>
      <c r="H233" s="155" t="s">
        <v>631</v>
      </c>
      <c r="I233" s="155" t="s">
        <v>142</v>
      </c>
      <c r="J233" s="155" t="s">
        <v>632</v>
      </c>
    </row>
    <row r="234" spans="1:10">
      <c r="A234" s="155" t="s">
        <v>633</v>
      </c>
      <c r="B234" s="155" t="s">
        <v>634</v>
      </c>
      <c r="C234" s="155" t="s">
        <v>246</v>
      </c>
      <c r="D234" s="155" t="s">
        <v>446</v>
      </c>
      <c r="E234" s="155" t="s">
        <v>447</v>
      </c>
      <c r="F234" s="155" t="s">
        <v>85</v>
      </c>
      <c r="G234" s="155" t="s">
        <v>81</v>
      </c>
      <c r="H234" s="155" t="s">
        <v>157</v>
      </c>
      <c r="I234" s="155" t="s">
        <v>201</v>
      </c>
      <c r="J234" s="155" t="s">
        <v>448</v>
      </c>
    </row>
    <row r="235" spans="1:10">
      <c r="A235" s="155" t="s">
        <v>635</v>
      </c>
      <c r="B235" s="155" t="s">
        <v>636</v>
      </c>
      <c r="C235" s="155" t="s">
        <v>246</v>
      </c>
      <c r="D235" s="155" t="s">
        <v>446</v>
      </c>
      <c r="E235" s="155" t="s">
        <v>447</v>
      </c>
      <c r="F235" s="155" t="s">
        <v>85</v>
      </c>
      <c r="G235" s="155" t="s">
        <v>81</v>
      </c>
      <c r="H235" s="155" t="s">
        <v>157</v>
      </c>
      <c r="I235" s="155" t="s">
        <v>201</v>
      </c>
      <c r="J235" s="155" t="s">
        <v>448</v>
      </c>
    </row>
    <row r="236" spans="1:10">
      <c r="A236" s="155" t="s">
        <v>637</v>
      </c>
      <c r="B236" s="155" t="s">
        <v>638</v>
      </c>
      <c r="C236" s="155" t="s">
        <v>246</v>
      </c>
      <c r="D236" s="155" t="s">
        <v>446</v>
      </c>
      <c r="E236" s="155" t="s">
        <v>447</v>
      </c>
      <c r="F236" s="155" t="s">
        <v>85</v>
      </c>
      <c r="G236" s="155" t="s">
        <v>81</v>
      </c>
      <c r="H236" s="155" t="s">
        <v>157</v>
      </c>
      <c r="I236" s="155" t="s">
        <v>201</v>
      </c>
      <c r="J236" s="155" t="s">
        <v>448</v>
      </c>
    </row>
    <row r="237" spans="1:10">
      <c r="A237" s="155" t="s">
        <v>639</v>
      </c>
      <c r="B237" s="155" t="s">
        <v>640</v>
      </c>
      <c r="C237" s="155" t="s">
        <v>246</v>
      </c>
      <c r="D237" s="155" t="s">
        <v>446</v>
      </c>
      <c r="E237" s="155" t="s">
        <v>447</v>
      </c>
      <c r="F237" s="155" t="s">
        <v>85</v>
      </c>
      <c r="G237" s="155" t="s">
        <v>81</v>
      </c>
      <c r="H237" s="155" t="s">
        <v>157</v>
      </c>
      <c r="I237" s="155" t="s">
        <v>201</v>
      </c>
      <c r="J237" s="155" t="s">
        <v>448</v>
      </c>
    </row>
    <row r="238" spans="1:10">
      <c r="A238" s="155" t="s">
        <v>641</v>
      </c>
      <c r="B238" s="155" t="s">
        <v>642</v>
      </c>
      <c r="C238" s="155" t="s">
        <v>246</v>
      </c>
      <c r="D238" s="155" t="s">
        <v>446</v>
      </c>
      <c r="E238" s="155" t="s">
        <v>447</v>
      </c>
      <c r="F238" s="155" t="s">
        <v>85</v>
      </c>
      <c r="G238" s="155" t="s">
        <v>81</v>
      </c>
      <c r="H238" s="155" t="s">
        <v>184</v>
      </c>
      <c r="I238" s="155" t="s">
        <v>201</v>
      </c>
      <c r="J238" s="155" t="s">
        <v>448</v>
      </c>
    </row>
    <row r="239" spans="1:10">
      <c r="A239" s="155" t="s">
        <v>643</v>
      </c>
      <c r="B239" s="155" t="s">
        <v>644</v>
      </c>
      <c r="C239" s="155" t="s">
        <v>246</v>
      </c>
      <c r="D239" s="155" t="s">
        <v>446</v>
      </c>
      <c r="E239" s="155" t="s">
        <v>447</v>
      </c>
      <c r="F239" s="155" t="s">
        <v>85</v>
      </c>
      <c r="G239" s="155" t="s">
        <v>81</v>
      </c>
      <c r="H239" s="155" t="s">
        <v>157</v>
      </c>
      <c r="I239" s="155" t="s">
        <v>201</v>
      </c>
      <c r="J239" s="155" t="s">
        <v>448</v>
      </c>
    </row>
    <row r="240" spans="1:10">
      <c r="A240" s="155" t="s">
        <v>645</v>
      </c>
      <c r="B240" s="155" t="s">
        <v>646</v>
      </c>
      <c r="C240" s="155" t="s">
        <v>246</v>
      </c>
      <c r="D240" s="155" t="s">
        <v>446</v>
      </c>
      <c r="E240" s="155" t="s">
        <v>447</v>
      </c>
      <c r="F240" s="155" t="s">
        <v>85</v>
      </c>
      <c r="G240" s="155" t="s">
        <v>81</v>
      </c>
      <c r="H240" s="155" t="s">
        <v>184</v>
      </c>
      <c r="I240" s="155" t="s">
        <v>201</v>
      </c>
      <c r="J240" s="155" t="s">
        <v>448</v>
      </c>
    </row>
    <row r="241" spans="1:10">
      <c r="A241" s="155" t="s">
        <v>647</v>
      </c>
      <c r="B241" s="155" t="s">
        <v>648</v>
      </c>
      <c r="C241" s="155" t="s">
        <v>246</v>
      </c>
      <c r="D241" s="155" t="s">
        <v>446</v>
      </c>
      <c r="E241" s="155" t="s">
        <v>447</v>
      </c>
      <c r="F241" s="155" t="s">
        <v>85</v>
      </c>
      <c r="G241" s="155" t="s">
        <v>81</v>
      </c>
      <c r="H241" s="155" t="s">
        <v>157</v>
      </c>
      <c r="I241" s="155" t="s">
        <v>201</v>
      </c>
      <c r="J241" s="155" t="s">
        <v>448</v>
      </c>
    </row>
    <row r="242" spans="1:10">
      <c r="A242" s="155" t="s">
        <v>649</v>
      </c>
      <c r="B242" s="155" t="s">
        <v>650</v>
      </c>
      <c r="C242" s="155" t="s">
        <v>246</v>
      </c>
      <c r="D242" s="155" t="s">
        <v>446</v>
      </c>
      <c r="E242" s="155" t="s">
        <v>447</v>
      </c>
      <c r="F242" s="155" t="s">
        <v>85</v>
      </c>
      <c r="G242" s="155" t="s">
        <v>81</v>
      </c>
      <c r="H242" s="155" t="s">
        <v>184</v>
      </c>
      <c r="I242" s="155" t="s">
        <v>201</v>
      </c>
      <c r="J242" s="155" t="s">
        <v>448</v>
      </c>
    </row>
    <row r="243" spans="1:10">
      <c r="A243" s="155" t="s">
        <v>651</v>
      </c>
      <c r="B243" s="155" t="s">
        <v>652</v>
      </c>
      <c r="C243" s="155" t="s">
        <v>246</v>
      </c>
      <c r="D243" s="155" t="s">
        <v>446</v>
      </c>
      <c r="E243" s="155" t="s">
        <v>447</v>
      </c>
      <c r="F243" s="155" t="s">
        <v>85</v>
      </c>
      <c r="G243" s="155" t="s">
        <v>81</v>
      </c>
      <c r="H243" s="155" t="s">
        <v>157</v>
      </c>
      <c r="I243" s="155" t="s">
        <v>201</v>
      </c>
      <c r="J243" s="155" t="s">
        <v>448</v>
      </c>
    </row>
    <row r="244" spans="1:10">
      <c r="A244" s="155" t="s">
        <v>653</v>
      </c>
      <c r="B244" s="155" t="s">
        <v>654</v>
      </c>
      <c r="C244" s="155" t="s">
        <v>246</v>
      </c>
      <c r="D244" s="155" t="s">
        <v>446</v>
      </c>
      <c r="E244" s="155" t="s">
        <v>447</v>
      </c>
      <c r="F244" s="155" t="s">
        <v>85</v>
      </c>
      <c r="G244" s="155" t="s">
        <v>81</v>
      </c>
      <c r="H244" s="155" t="s">
        <v>184</v>
      </c>
      <c r="I244" s="155" t="s">
        <v>201</v>
      </c>
      <c r="J244" s="155" t="s">
        <v>448</v>
      </c>
    </row>
    <row r="245" spans="1:10">
      <c r="A245" s="155" t="s">
        <v>655</v>
      </c>
      <c r="B245" s="155" t="s">
        <v>656</v>
      </c>
      <c r="C245" s="155" t="s">
        <v>246</v>
      </c>
      <c r="D245" s="155" t="s">
        <v>446</v>
      </c>
      <c r="E245" s="155" t="s">
        <v>447</v>
      </c>
      <c r="F245" s="155" t="s">
        <v>85</v>
      </c>
      <c r="G245" s="155" t="s">
        <v>81</v>
      </c>
      <c r="H245" s="155" t="s">
        <v>157</v>
      </c>
      <c r="I245" s="155" t="s">
        <v>201</v>
      </c>
      <c r="J245" s="155" t="s">
        <v>448</v>
      </c>
    </row>
    <row r="246" spans="1:10">
      <c r="A246" s="155" t="s">
        <v>657</v>
      </c>
      <c r="B246" s="155" t="s">
        <v>658</v>
      </c>
      <c r="C246" s="155" t="s">
        <v>246</v>
      </c>
      <c r="D246" s="155" t="s">
        <v>446</v>
      </c>
      <c r="E246" s="155" t="s">
        <v>447</v>
      </c>
      <c r="F246" s="155" t="s">
        <v>85</v>
      </c>
      <c r="G246" s="155" t="s">
        <v>81</v>
      </c>
      <c r="H246" s="155" t="s">
        <v>157</v>
      </c>
      <c r="I246" s="155" t="s">
        <v>201</v>
      </c>
      <c r="J246" s="155" t="s">
        <v>448</v>
      </c>
    </row>
    <row r="247" spans="1:10">
      <c r="A247" s="155" t="s">
        <v>659</v>
      </c>
      <c r="B247" s="155" t="s">
        <v>660</v>
      </c>
      <c r="C247" s="155" t="s">
        <v>246</v>
      </c>
      <c r="D247" s="155" t="s">
        <v>446</v>
      </c>
      <c r="E247" s="155" t="s">
        <v>447</v>
      </c>
      <c r="F247" s="155" t="s">
        <v>85</v>
      </c>
      <c r="G247" s="155" t="s">
        <v>81</v>
      </c>
      <c r="H247" s="155" t="s">
        <v>157</v>
      </c>
      <c r="I247" s="155" t="s">
        <v>201</v>
      </c>
      <c r="J247" s="155" t="s">
        <v>448</v>
      </c>
    </row>
    <row r="248" spans="1:10">
      <c r="A248" s="155" t="s">
        <v>661</v>
      </c>
      <c r="B248" s="155" t="s">
        <v>662</v>
      </c>
      <c r="C248" s="155" t="s">
        <v>246</v>
      </c>
      <c r="D248" s="155" t="s">
        <v>446</v>
      </c>
      <c r="E248" s="155" t="s">
        <v>447</v>
      </c>
      <c r="F248" s="155" t="s">
        <v>85</v>
      </c>
      <c r="G248" s="155" t="s">
        <v>81</v>
      </c>
      <c r="H248" s="155" t="s">
        <v>157</v>
      </c>
      <c r="I248" s="155" t="s">
        <v>201</v>
      </c>
      <c r="J248" s="155" t="s">
        <v>448</v>
      </c>
    </row>
    <row r="249" spans="1:10">
      <c r="A249" s="155" t="s">
        <v>663</v>
      </c>
      <c r="B249" s="155" t="s">
        <v>664</v>
      </c>
      <c r="C249" s="155" t="s">
        <v>246</v>
      </c>
      <c r="D249" s="155" t="s">
        <v>446</v>
      </c>
      <c r="E249" s="155" t="s">
        <v>447</v>
      </c>
      <c r="F249" s="155" t="s">
        <v>85</v>
      </c>
      <c r="G249" s="155" t="s">
        <v>81</v>
      </c>
      <c r="H249" s="155" t="s">
        <v>157</v>
      </c>
      <c r="I249" s="155" t="s">
        <v>201</v>
      </c>
      <c r="J249" s="155" t="s">
        <v>448</v>
      </c>
    </row>
    <row r="250" spans="1:10">
      <c r="A250" s="155" t="s">
        <v>665</v>
      </c>
      <c r="B250" s="155" t="s">
        <v>666</v>
      </c>
      <c r="C250" s="155" t="s">
        <v>246</v>
      </c>
      <c r="D250" s="155" t="s">
        <v>446</v>
      </c>
      <c r="E250" s="155" t="s">
        <v>447</v>
      </c>
      <c r="F250" s="155" t="s">
        <v>85</v>
      </c>
      <c r="G250" s="155" t="s">
        <v>81</v>
      </c>
      <c r="H250" s="155" t="s">
        <v>157</v>
      </c>
      <c r="I250" s="155" t="s">
        <v>201</v>
      </c>
      <c r="J250" s="155" t="s">
        <v>448</v>
      </c>
    </row>
    <row r="251" spans="1:10">
      <c r="A251" s="155" t="s">
        <v>667</v>
      </c>
      <c r="B251" s="155" t="s">
        <v>668</v>
      </c>
      <c r="C251" s="155" t="s">
        <v>246</v>
      </c>
      <c r="D251" s="155" t="s">
        <v>446</v>
      </c>
      <c r="E251" s="155" t="s">
        <v>447</v>
      </c>
      <c r="F251" s="155" t="s">
        <v>85</v>
      </c>
      <c r="G251" s="155" t="s">
        <v>81</v>
      </c>
      <c r="H251" s="155" t="s">
        <v>157</v>
      </c>
      <c r="I251" s="155" t="s">
        <v>201</v>
      </c>
      <c r="J251" s="155" t="s">
        <v>448</v>
      </c>
    </row>
    <row r="252" spans="1:10">
      <c r="A252" s="155" t="s">
        <v>669</v>
      </c>
      <c r="B252" s="155" t="s">
        <v>81</v>
      </c>
      <c r="C252" s="155" t="s">
        <v>246</v>
      </c>
      <c r="D252" s="155" t="s">
        <v>446</v>
      </c>
      <c r="E252" s="155" t="s">
        <v>447</v>
      </c>
      <c r="F252" s="155" t="s">
        <v>85</v>
      </c>
      <c r="G252" s="155" t="s">
        <v>81</v>
      </c>
      <c r="H252" s="155" t="s">
        <v>157</v>
      </c>
      <c r="I252" s="155" t="s">
        <v>201</v>
      </c>
      <c r="J252" s="155" t="s">
        <v>448</v>
      </c>
    </row>
    <row r="253" spans="1:10">
      <c r="A253" s="155" t="s">
        <v>670</v>
      </c>
      <c r="B253" s="155" t="s">
        <v>671</v>
      </c>
      <c r="C253" s="155" t="s">
        <v>246</v>
      </c>
      <c r="D253" s="155" t="s">
        <v>446</v>
      </c>
      <c r="E253" s="155" t="s">
        <v>447</v>
      </c>
      <c r="F253" s="155" t="s">
        <v>85</v>
      </c>
      <c r="G253" s="155" t="s">
        <v>81</v>
      </c>
      <c r="H253" s="155" t="s">
        <v>157</v>
      </c>
      <c r="I253" s="155" t="s">
        <v>201</v>
      </c>
      <c r="J253" s="155" t="s">
        <v>448</v>
      </c>
    </row>
    <row r="254" spans="1:10">
      <c r="A254" s="155" t="s">
        <v>672</v>
      </c>
      <c r="B254" s="155" t="s">
        <v>673</v>
      </c>
      <c r="C254" s="155" t="s">
        <v>246</v>
      </c>
      <c r="D254" s="155" t="s">
        <v>446</v>
      </c>
      <c r="E254" s="155" t="s">
        <v>447</v>
      </c>
      <c r="F254" s="155" t="s">
        <v>85</v>
      </c>
      <c r="G254" s="155" t="s">
        <v>81</v>
      </c>
      <c r="H254" s="155" t="s">
        <v>86</v>
      </c>
      <c r="I254" s="155" t="s">
        <v>201</v>
      </c>
      <c r="J254" s="155" t="s">
        <v>448</v>
      </c>
    </row>
    <row r="255" spans="1:10">
      <c r="A255" s="155" t="s">
        <v>674</v>
      </c>
      <c r="B255" s="155" t="s">
        <v>675</v>
      </c>
      <c r="C255" s="155" t="s">
        <v>246</v>
      </c>
      <c r="D255" s="155" t="s">
        <v>446</v>
      </c>
      <c r="E255" s="155" t="s">
        <v>447</v>
      </c>
      <c r="F255" s="155" t="s">
        <v>85</v>
      </c>
      <c r="G255" s="155" t="s">
        <v>81</v>
      </c>
      <c r="H255" s="155" t="s">
        <v>157</v>
      </c>
      <c r="I255" s="155" t="s">
        <v>201</v>
      </c>
      <c r="J255" s="155" t="s">
        <v>448</v>
      </c>
    </row>
    <row r="256" spans="1:10">
      <c r="A256" s="155" t="s">
        <v>676</v>
      </c>
      <c r="B256" s="155" t="s">
        <v>677</v>
      </c>
      <c r="C256" s="155" t="s">
        <v>246</v>
      </c>
      <c r="D256" s="155" t="s">
        <v>446</v>
      </c>
      <c r="E256" s="155" t="s">
        <v>447</v>
      </c>
      <c r="F256" s="155" t="s">
        <v>85</v>
      </c>
      <c r="G256" s="155" t="s">
        <v>81</v>
      </c>
      <c r="H256" s="155" t="s">
        <v>184</v>
      </c>
      <c r="I256" s="155" t="s">
        <v>201</v>
      </c>
      <c r="J256" s="155" t="s">
        <v>448</v>
      </c>
    </row>
    <row r="257" spans="1:10">
      <c r="A257" s="155" t="s">
        <v>678</v>
      </c>
      <c r="B257" s="155" t="s">
        <v>679</v>
      </c>
      <c r="C257" s="155" t="s">
        <v>246</v>
      </c>
      <c r="D257" s="155" t="s">
        <v>446</v>
      </c>
      <c r="E257" s="155" t="s">
        <v>447</v>
      </c>
      <c r="F257" s="155" t="s">
        <v>85</v>
      </c>
      <c r="G257" s="155" t="s">
        <v>81</v>
      </c>
      <c r="H257" s="155" t="s">
        <v>157</v>
      </c>
      <c r="I257" s="155" t="s">
        <v>201</v>
      </c>
      <c r="J257" s="155" t="s">
        <v>448</v>
      </c>
    </row>
    <row r="258" spans="1:10">
      <c r="A258" s="155" t="s">
        <v>680</v>
      </c>
      <c r="B258" s="155" t="s">
        <v>681</v>
      </c>
      <c r="C258" s="155" t="s">
        <v>246</v>
      </c>
      <c r="D258" s="155" t="s">
        <v>446</v>
      </c>
      <c r="E258" s="155" t="s">
        <v>447</v>
      </c>
      <c r="F258" s="155" t="s">
        <v>85</v>
      </c>
      <c r="G258" s="155" t="s">
        <v>81</v>
      </c>
      <c r="H258" s="155" t="s">
        <v>157</v>
      </c>
      <c r="I258" s="155" t="s">
        <v>201</v>
      </c>
      <c r="J258" s="155" t="s">
        <v>448</v>
      </c>
    </row>
    <row r="259" spans="1:10">
      <c r="A259" s="155" t="s">
        <v>682</v>
      </c>
      <c r="B259" s="155" t="s">
        <v>683</v>
      </c>
      <c r="C259" s="155" t="s">
        <v>246</v>
      </c>
      <c r="D259" s="155" t="s">
        <v>446</v>
      </c>
      <c r="E259" s="155" t="s">
        <v>447</v>
      </c>
      <c r="F259" s="155" t="s">
        <v>85</v>
      </c>
      <c r="G259" s="155" t="s">
        <v>81</v>
      </c>
      <c r="H259" s="155" t="s">
        <v>577</v>
      </c>
      <c r="I259" s="155" t="s">
        <v>201</v>
      </c>
      <c r="J259" s="155" t="s">
        <v>448</v>
      </c>
    </row>
    <row r="260" spans="1:10">
      <c r="A260" s="155" t="s">
        <v>684</v>
      </c>
      <c r="B260" s="155" t="s">
        <v>685</v>
      </c>
      <c r="C260" s="155" t="s">
        <v>246</v>
      </c>
      <c r="D260" s="155" t="s">
        <v>446</v>
      </c>
      <c r="E260" s="155" t="s">
        <v>447</v>
      </c>
      <c r="F260" s="155" t="s">
        <v>85</v>
      </c>
      <c r="G260" s="155" t="s">
        <v>81</v>
      </c>
      <c r="H260" s="155" t="s">
        <v>157</v>
      </c>
      <c r="I260" s="155" t="s">
        <v>201</v>
      </c>
      <c r="J260" s="155" t="s">
        <v>448</v>
      </c>
    </row>
    <row r="261" spans="1:10">
      <c r="A261" s="155" t="s">
        <v>686</v>
      </c>
      <c r="B261" s="155" t="s">
        <v>687</v>
      </c>
      <c r="C261" s="155" t="s">
        <v>246</v>
      </c>
      <c r="D261" s="155" t="s">
        <v>446</v>
      </c>
      <c r="E261" s="155" t="s">
        <v>447</v>
      </c>
      <c r="F261" s="155" t="s">
        <v>85</v>
      </c>
      <c r="G261" s="155" t="s">
        <v>81</v>
      </c>
      <c r="H261" s="155" t="s">
        <v>157</v>
      </c>
      <c r="I261" s="155" t="s">
        <v>201</v>
      </c>
      <c r="J261" s="155" t="s">
        <v>448</v>
      </c>
    </row>
    <row r="262" spans="1:10">
      <c r="A262" s="155" t="s">
        <v>688</v>
      </c>
      <c r="B262" s="155" t="s">
        <v>689</v>
      </c>
      <c r="C262" s="155" t="s">
        <v>246</v>
      </c>
      <c r="D262" s="155" t="s">
        <v>446</v>
      </c>
      <c r="E262" s="155" t="s">
        <v>447</v>
      </c>
      <c r="F262" s="155" t="s">
        <v>85</v>
      </c>
      <c r="G262" s="155" t="s">
        <v>81</v>
      </c>
      <c r="H262" s="155" t="s">
        <v>86</v>
      </c>
      <c r="I262" s="155" t="s">
        <v>201</v>
      </c>
      <c r="J262" s="155" t="s">
        <v>448</v>
      </c>
    </row>
    <row r="263" spans="1:10">
      <c r="A263" s="155" t="s">
        <v>690</v>
      </c>
      <c r="B263" s="155" t="s">
        <v>691</v>
      </c>
      <c r="C263" s="155" t="s">
        <v>246</v>
      </c>
      <c r="D263" s="155" t="s">
        <v>446</v>
      </c>
      <c r="E263" s="155" t="s">
        <v>447</v>
      </c>
      <c r="F263" s="155" t="s">
        <v>85</v>
      </c>
      <c r="G263" s="155" t="s">
        <v>81</v>
      </c>
      <c r="H263" s="155" t="s">
        <v>86</v>
      </c>
      <c r="I263" s="155" t="s">
        <v>201</v>
      </c>
      <c r="J263" s="155" t="s">
        <v>448</v>
      </c>
    </row>
    <row r="264" spans="1:10">
      <c r="A264" s="155" t="s">
        <v>692</v>
      </c>
      <c r="B264" s="155" t="s">
        <v>693</v>
      </c>
      <c r="C264" s="155" t="s">
        <v>246</v>
      </c>
      <c r="D264" s="155" t="s">
        <v>446</v>
      </c>
      <c r="E264" s="155" t="s">
        <v>447</v>
      </c>
      <c r="F264" s="155" t="s">
        <v>85</v>
      </c>
      <c r="G264" s="155" t="s">
        <v>81</v>
      </c>
      <c r="H264" s="155" t="s">
        <v>184</v>
      </c>
      <c r="I264" s="155" t="s">
        <v>201</v>
      </c>
      <c r="J264" s="155" t="s">
        <v>448</v>
      </c>
    </row>
    <row r="265" spans="1:10">
      <c r="A265" s="155" t="s">
        <v>694</v>
      </c>
      <c r="B265" s="155" t="s">
        <v>695</v>
      </c>
      <c r="C265" s="155" t="s">
        <v>246</v>
      </c>
      <c r="D265" s="155" t="s">
        <v>446</v>
      </c>
      <c r="E265" s="155" t="s">
        <v>447</v>
      </c>
      <c r="F265" s="155" t="s">
        <v>85</v>
      </c>
      <c r="G265" s="155" t="s">
        <v>81</v>
      </c>
      <c r="H265" s="155" t="s">
        <v>157</v>
      </c>
      <c r="I265" s="155" t="s">
        <v>201</v>
      </c>
      <c r="J265" s="155" t="s">
        <v>448</v>
      </c>
    </row>
    <row r="266" spans="1:10">
      <c r="A266" s="155" t="s">
        <v>696</v>
      </c>
      <c r="B266" s="155" t="s">
        <v>697</v>
      </c>
      <c r="C266" s="155" t="s">
        <v>246</v>
      </c>
      <c r="D266" s="155" t="s">
        <v>446</v>
      </c>
      <c r="E266" s="155" t="s">
        <v>447</v>
      </c>
      <c r="F266" s="155" t="s">
        <v>85</v>
      </c>
      <c r="G266" s="155" t="s">
        <v>81</v>
      </c>
      <c r="H266" s="155" t="s">
        <v>184</v>
      </c>
      <c r="I266" s="155" t="s">
        <v>201</v>
      </c>
      <c r="J266" s="155" t="s">
        <v>448</v>
      </c>
    </row>
    <row r="267" spans="1:10">
      <c r="A267" s="155" t="s">
        <v>698</v>
      </c>
      <c r="B267" s="155" t="s">
        <v>699</v>
      </c>
      <c r="C267" s="155" t="s">
        <v>246</v>
      </c>
      <c r="D267" s="155" t="s">
        <v>446</v>
      </c>
      <c r="E267" s="155" t="s">
        <v>447</v>
      </c>
      <c r="F267" s="155" t="s">
        <v>85</v>
      </c>
      <c r="G267" s="155" t="s">
        <v>81</v>
      </c>
      <c r="H267" s="155" t="s">
        <v>157</v>
      </c>
      <c r="I267" s="155" t="s">
        <v>201</v>
      </c>
      <c r="J267" s="155" t="s">
        <v>448</v>
      </c>
    </row>
    <row r="268" spans="1:10">
      <c r="A268" s="155" t="s">
        <v>700</v>
      </c>
      <c r="B268" s="155" t="s">
        <v>701</v>
      </c>
      <c r="C268" s="155" t="s">
        <v>246</v>
      </c>
      <c r="D268" s="155" t="s">
        <v>446</v>
      </c>
      <c r="E268" s="155" t="s">
        <v>447</v>
      </c>
      <c r="F268" s="155" t="s">
        <v>85</v>
      </c>
      <c r="G268" s="155" t="s">
        <v>81</v>
      </c>
      <c r="H268" s="155" t="s">
        <v>157</v>
      </c>
      <c r="I268" s="155" t="s">
        <v>201</v>
      </c>
      <c r="J268" s="155" t="s">
        <v>448</v>
      </c>
    </row>
    <row r="269" spans="1:10">
      <c r="A269" s="155" t="s">
        <v>702</v>
      </c>
      <c r="B269" s="155" t="s">
        <v>703</v>
      </c>
      <c r="C269" s="155" t="s">
        <v>246</v>
      </c>
      <c r="D269" s="155" t="s">
        <v>446</v>
      </c>
      <c r="E269" s="155" t="s">
        <v>447</v>
      </c>
      <c r="F269" s="155" t="s">
        <v>85</v>
      </c>
      <c r="G269" s="155" t="s">
        <v>81</v>
      </c>
      <c r="H269" s="155" t="s">
        <v>157</v>
      </c>
      <c r="I269" s="155" t="s">
        <v>201</v>
      </c>
      <c r="J269" s="155" t="s">
        <v>448</v>
      </c>
    </row>
    <row r="270" spans="1:10">
      <c r="A270" s="155" t="s">
        <v>704</v>
      </c>
      <c r="B270" s="155" t="s">
        <v>705</v>
      </c>
      <c r="C270" s="155" t="s">
        <v>246</v>
      </c>
      <c r="D270" s="155" t="s">
        <v>446</v>
      </c>
      <c r="E270" s="155" t="s">
        <v>447</v>
      </c>
      <c r="F270" s="155" t="s">
        <v>85</v>
      </c>
      <c r="G270" s="155" t="s">
        <v>81</v>
      </c>
      <c r="H270" s="155" t="s">
        <v>184</v>
      </c>
      <c r="I270" s="155" t="s">
        <v>201</v>
      </c>
      <c r="J270" s="155" t="s">
        <v>448</v>
      </c>
    </row>
    <row r="271" spans="1:10">
      <c r="A271" s="155" t="s">
        <v>706</v>
      </c>
      <c r="B271" s="155" t="s">
        <v>707</v>
      </c>
      <c r="C271" s="155" t="s">
        <v>246</v>
      </c>
      <c r="D271" s="155" t="s">
        <v>446</v>
      </c>
      <c r="E271" s="155" t="s">
        <v>447</v>
      </c>
      <c r="F271" s="155" t="s">
        <v>85</v>
      </c>
      <c r="G271" s="155" t="s">
        <v>81</v>
      </c>
      <c r="H271" s="155" t="s">
        <v>184</v>
      </c>
      <c r="I271" s="155" t="s">
        <v>201</v>
      </c>
      <c r="J271" s="155" t="s">
        <v>448</v>
      </c>
    </row>
    <row r="272" spans="1:10">
      <c r="A272" s="155" t="s">
        <v>708</v>
      </c>
      <c r="B272" s="155" t="s">
        <v>709</v>
      </c>
      <c r="C272" s="155" t="s">
        <v>246</v>
      </c>
      <c r="D272" s="155" t="s">
        <v>446</v>
      </c>
      <c r="E272" s="155" t="s">
        <v>447</v>
      </c>
      <c r="F272" s="155" t="s">
        <v>85</v>
      </c>
      <c r="G272" s="155" t="s">
        <v>81</v>
      </c>
      <c r="H272" s="155" t="s">
        <v>184</v>
      </c>
      <c r="I272" s="155" t="s">
        <v>201</v>
      </c>
      <c r="J272" s="155" t="s">
        <v>448</v>
      </c>
    </row>
    <row r="273" spans="1:10">
      <c r="A273" s="155" t="s">
        <v>710</v>
      </c>
      <c r="B273" s="155" t="s">
        <v>711</v>
      </c>
      <c r="C273" s="155" t="s">
        <v>246</v>
      </c>
      <c r="D273" s="155" t="s">
        <v>446</v>
      </c>
      <c r="E273" s="155" t="s">
        <v>447</v>
      </c>
      <c r="F273" s="155" t="s">
        <v>85</v>
      </c>
      <c r="G273" s="155" t="s">
        <v>81</v>
      </c>
      <c r="H273" s="155" t="s">
        <v>184</v>
      </c>
      <c r="I273" s="155" t="s">
        <v>201</v>
      </c>
      <c r="J273" s="155" t="s">
        <v>448</v>
      </c>
    </row>
    <row r="274" spans="1:10">
      <c r="A274" s="155" t="s">
        <v>712</v>
      </c>
      <c r="B274" s="155" t="s">
        <v>713</v>
      </c>
      <c r="C274" s="155" t="s">
        <v>246</v>
      </c>
      <c r="D274" s="155" t="s">
        <v>446</v>
      </c>
      <c r="E274" s="155" t="s">
        <v>447</v>
      </c>
      <c r="F274" s="155" t="s">
        <v>85</v>
      </c>
      <c r="G274" s="155" t="s">
        <v>81</v>
      </c>
      <c r="H274" s="155" t="s">
        <v>184</v>
      </c>
      <c r="I274" s="155" t="s">
        <v>201</v>
      </c>
      <c r="J274" s="155" t="s">
        <v>448</v>
      </c>
    </row>
    <row r="275" spans="1:10">
      <c r="A275" s="155" t="s">
        <v>714</v>
      </c>
      <c r="B275" s="155" t="s">
        <v>715</v>
      </c>
      <c r="C275" s="155" t="s">
        <v>246</v>
      </c>
      <c r="D275" s="155" t="s">
        <v>446</v>
      </c>
      <c r="E275" s="155" t="s">
        <v>447</v>
      </c>
      <c r="F275" s="155" t="s">
        <v>85</v>
      </c>
      <c r="G275" s="155" t="s">
        <v>81</v>
      </c>
      <c r="H275" s="155" t="s">
        <v>157</v>
      </c>
      <c r="I275" s="155" t="s">
        <v>201</v>
      </c>
      <c r="J275" s="155" t="s">
        <v>448</v>
      </c>
    </row>
    <row r="276" spans="1:10">
      <c r="A276" s="155" t="s">
        <v>716</v>
      </c>
      <c r="B276" s="155" t="s">
        <v>717</v>
      </c>
      <c r="C276" s="155" t="s">
        <v>246</v>
      </c>
      <c r="D276" s="155" t="s">
        <v>446</v>
      </c>
      <c r="E276" s="155" t="s">
        <v>447</v>
      </c>
      <c r="F276" s="155" t="s">
        <v>85</v>
      </c>
      <c r="G276" s="155" t="s">
        <v>81</v>
      </c>
      <c r="H276" s="155" t="s">
        <v>184</v>
      </c>
      <c r="I276" s="155" t="s">
        <v>201</v>
      </c>
      <c r="J276" s="155" t="s">
        <v>448</v>
      </c>
    </row>
    <row r="277" spans="1:10">
      <c r="A277" s="155" t="s">
        <v>718</v>
      </c>
      <c r="B277" s="155" t="s">
        <v>719</v>
      </c>
      <c r="C277" s="155" t="s">
        <v>246</v>
      </c>
      <c r="D277" s="155" t="s">
        <v>446</v>
      </c>
      <c r="E277" s="155" t="s">
        <v>447</v>
      </c>
      <c r="F277" s="155" t="s">
        <v>85</v>
      </c>
      <c r="G277" s="155" t="s">
        <v>81</v>
      </c>
      <c r="H277" s="155" t="s">
        <v>86</v>
      </c>
      <c r="I277" s="155" t="s">
        <v>201</v>
      </c>
      <c r="J277" s="155" t="s">
        <v>448</v>
      </c>
    </row>
    <row r="278" spans="1:10">
      <c r="A278" s="155" t="s">
        <v>720</v>
      </c>
      <c r="B278" s="155" t="s">
        <v>721</v>
      </c>
      <c r="C278" s="155" t="s">
        <v>246</v>
      </c>
      <c r="D278" s="155" t="s">
        <v>446</v>
      </c>
      <c r="E278" s="155" t="s">
        <v>447</v>
      </c>
      <c r="F278" s="155" t="s">
        <v>85</v>
      </c>
      <c r="G278" s="155" t="s">
        <v>81</v>
      </c>
      <c r="H278" s="155" t="s">
        <v>157</v>
      </c>
      <c r="I278" s="155" t="s">
        <v>201</v>
      </c>
      <c r="J278" s="155" t="s">
        <v>448</v>
      </c>
    </row>
    <row r="279" spans="1:10">
      <c r="A279" s="155" t="s">
        <v>722</v>
      </c>
      <c r="B279" s="155" t="s">
        <v>723</v>
      </c>
      <c r="C279" s="155" t="s">
        <v>246</v>
      </c>
      <c r="D279" s="155" t="s">
        <v>446</v>
      </c>
      <c r="E279" s="155" t="s">
        <v>447</v>
      </c>
      <c r="F279" s="155" t="s">
        <v>85</v>
      </c>
      <c r="G279" s="155" t="s">
        <v>81</v>
      </c>
      <c r="H279" s="155" t="s">
        <v>157</v>
      </c>
      <c r="I279" s="155" t="s">
        <v>201</v>
      </c>
      <c r="J279" s="155" t="s">
        <v>448</v>
      </c>
    </row>
    <row r="280" spans="1:10">
      <c r="A280" s="155" t="s">
        <v>724</v>
      </c>
      <c r="B280" s="155" t="s">
        <v>725</v>
      </c>
      <c r="C280" s="155" t="s">
        <v>246</v>
      </c>
      <c r="D280" s="155" t="s">
        <v>446</v>
      </c>
      <c r="E280" s="155" t="s">
        <v>447</v>
      </c>
      <c r="F280" s="155" t="s">
        <v>85</v>
      </c>
      <c r="G280" s="155" t="s">
        <v>81</v>
      </c>
      <c r="H280" s="155" t="s">
        <v>157</v>
      </c>
      <c r="I280" s="155" t="s">
        <v>201</v>
      </c>
      <c r="J280" s="155" t="s">
        <v>448</v>
      </c>
    </row>
    <row r="281" spans="1:10">
      <c r="A281" s="155" t="s">
        <v>726</v>
      </c>
      <c r="B281" s="155" t="s">
        <v>727</v>
      </c>
      <c r="C281" s="155" t="s">
        <v>246</v>
      </c>
      <c r="D281" s="155" t="s">
        <v>446</v>
      </c>
      <c r="E281" s="155" t="s">
        <v>447</v>
      </c>
      <c r="F281" s="155" t="s">
        <v>85</v>
      </c>
      <c r="G281" s="155" t="s">
        <v>81</v>
      </c>
      <c r="H281" s="155" t="s">
        <v>157</v>
      </c>
      <c r="I281" s="155" t="s">
        <v>201</v>
      </c>
      <c r="J281" s="155" t="s">
        <v>448</v>
      </c>
    </row>
    <row r="282" spans="1:10">
      <c r="A282" s="155" t="s">
        <v>728</v>
      </c>
      <c r="B282" s="155" t="s">
        <v>729</v>
      </c>
      <c r="C282" s="155" t="s">
        <v>246</v>
      </c>
      <c r="D282" s="155" t="s">
        <v>446</v>
      </c>
      <c r="E282" s="155" t="s">
        <v>447</v>
      </c>
      <c r="F282" s="155" t="s">
        <v>85</v>
      </c>
      <c r="G282" s="155" t="s">
        <v>81</v>
      </c>
      <c r="H282" s="155" t="s">
        <v>86</v>
      </c>
      <c r="I282" s="155" t="s">
        <v>201</v>
      </c>
      <c r="J282" s="155" t="s">
        <v>448</v>
      </c>
    </row>
    <row r="283" spans="1:10">
      <c r="A283" s="155" t="s">
        <v>730</v>
      </c>
      <c r="B283" s="155" t="s">
        <v>731</v>
      </c>
      <c r="C283" s="155" t="s">
        <v>246</v>
      </c>
      <c r="D283" s="155" t="s">
        <v>446</v>
      </c>
      <c r="E283" s="155" t="s">
        <v>447</v>
      </c>
      <c r="F283" s="155" t="s">
        <v>85</v>
      </c>
      <c r="G283" s="155" t="s">
        <v>81</v>
      </c>
      <c r="H283" s="155" t="s">
        <v>157</v>
      </c>
      <c r="I283" s="155" t="s">
        <v>201</v>
      </c>
      <c r="J283" s="155" t="s">
        <v>448</v>
      </c>
    </row>
    <row r="284" spans="1:10">
      <c r="A284" s="155" t="s">
        <v>732</v>
      </c>
      <c r="B284" s="155" t="s">
        <v>733</v>
      </c>
      <c r="C284" s="155" t="s">
        <v>246</v>
      </c>
      <c r="D284" s="155" t="s">
        <v>446</v>
      </c>
      <c r="E284" s="155" t="s">
        <v>447</v>
      </c>
      <c r="F284" s="155" t="s">
        <v>85</v>
      </c>
      <c r="G284" s="155" t="s">
        <v>81</v>
      </c>
      <c r="H284" s="155" t="s">
        <v>157</v>
      </c>
      <c r="I284" s="155" t="s">
        <v>201</v>
      </c>
      <c r="J284" s="155" t="s">
        <v>448</v>
      </c>
    </row>
    <row r="285" spans="1:10">
      <c r="A285" s="155" t="s">
        <v>734</v>
      </c>
      <c r="B285" s="155" t="s">
        <v>735</v>
      </c>
      <c r="C285" s="155" t="s">
        <v>246</v>
      </c>
      <c r="D285" s="155" t="s">
        <v>446</v>
      </c>
      <c r="E285" s="155" t="s">
        <v>447</v>
      </c>
      <c r="F285" s="155" t="s">
        <v>85</v>
      </c>
      <c r="G285" s="155" t="s">
        <v>81</v>
      </c>
      <c r="H285" s="155" t="s">
        <v>184</v>
      </c>
      <c r="I285" s="155" t="s">
        <v>201</v>
      </c>
      <c r="J285" s="155" t="s">
        <v>448</v>
      </c>
    </row>
    <row r="286" spans="1:10">
      <c r="A286" s="155" t="s">
        <v>736</v>
      </c>
      <c r="B286" s="155" t="s">
        <v>737</v>
      </c>
      <c r="C286" s="155" t="s">
        <v>246</v>
      </c>
      <c r="D286" s="155" t="s">
        <v>446</v>
      </c>
      <c r="E286" s="155" t="s">
        <v>447</v>
      </c>
      <c r="F286" s="155" t="s">
        <v>85</v>
      </c>
      <c r="G286" s="155" t="s">
        <v>81</v>
      </c>
      <c r="H286" s="155" t="s">
        <v>157</v>
      </c>
      <c r="I286" s="155" t="s">
        <v>201</v>
      </c>
      <c r="J286" s="155" t="s">
        <v>448</v>
      </c>
    </row>
    <row r="287" spans="1:10">
      <c r="A287" s="155" t="s">
        <v>738</v>
      </c>
      <c r="B287" s="155" t="s">
        <v>739</v>
      </c>
      <c r="C287" s="155" t="s">
        <v>246</v>
      </c>
      <c r="D287" s="155" t="s">
        <v>446</v>
      </c>
      <c r="E287" s="155" t="s">
        <v>447</v>
      </c>
      <c r="F287" s="155" t="s">
        <v>85</v>
      </c>
      <c r="G287" s="155" t="s">
        <v>81</v>
      </c>
      <c r="H287" s="155" t="s">
        <v>157</v>
      </c>
      <c r="I287" s="155" t="s">
        <v>201</v>
      </c>
      <c r="J287" s="155" t="s">
        <v>448</v>
      </c>
    </row>
    <row r="288" spans="1:10">
      <c r="A288" s="155" t="s">
        <v>740</v>
      </c>
      <c r="B288" s="155" t="s">
        <v>741</v>
      </c>
      <c r="C288" s="155" t="s">
        <v>246</v>
      </c>
      <c r="D288" s="155" t="s">
        <v>446</v>
      </c>
      <c r="E288" s="155" t="s">
        <v>447</v>
      </c>
      <c r="F288" s="155" t="s">
        <v>85</v>
      </c>
      <c r="G288" s="155" t="s">
        <v>81</v>
      </c>
      <c r="H288" s="155" t="s">
        <v>184</v>
      </c>
      <c r="I288" s="155" t="s">
        <v>201</v>
      </c>
      <c r="J288" s="155" t="s">
        <v>448</v>
      </c>
    </row>
    <row r="289" spans="1:10">
      <c r="A289" s="155" t="s">
        <v>742</v>
      </c>
      <c r="B289" s="155" t="s">
        <v>743</v>
      </c>
      <c r="C289" s="155" t="s">
        <v>246</v>
      </c>
      <c r="D289" s="155" t="s">
        <v>446</v>
      </c>
      <c r="E289" s="155" t="s">
        <v>447</v>
      </c>
      <c r="F289" s="155" t="s">
        <v>85</v>
      </c>
      <c r="G289" s="155" t="s">
        <v>81</v>
      </c>
      <c r="H289" s="155" t="s">
        <v>157</v>
      </c>
      <c r="I289" s="155" t="s">
        <v>201</v>
      </c>
      <c r="J289" s="155" t="s">
        <v>448</v>
      </c>
    </row>
    <row r="290" spans="1:10">
      <c r="A290" s="155" t="s">
        <v>744</v>
      </c>
      <c r="B290" s="155" t="s">
        <v>745</v>
      </c>
      <c r="C290" s="155" t="s">
        <v>246</v>
      </c>
      <c r="D290" s="155" t="s">
        <v>446</v>
      </c>
      <c r="E290" s="155" t="s">
        <v>447</v>
      </c>
      <c r="F290" s="155" t="s">
        <v>85</v>
      </c>
      <c r="G290" s="155" t="s">
        <v>81</v>
      </c>
      <c r="H290" s="155" t="s">
        <v>157</v>
      </c>
      <c r="I290" s="155" t="s">
        <v>201</v>
      </c>
      <c r="J290" s="155" t="s">
        <v>448</v>
      </c>
    </row>
    <row r="291" spans="1:10">
      <c r="A291" s="155" t="s">
        <v>746</v>
      </c>
      <c r="B291" s="155" t="s">
        <v>747</v>
      </c>
      <c r="C291" s="155" t="s">
        <v>246</v>
      </c>
      <c r="D291" s="155" t="s">
        <v>446</v>
      </c>
      <c r="E291" s="155" t="s">
        <v>447</v>
      </c>
      <c r="F291" s="155" t="s">
        <v>85</v>
      </c>
      <c r="G291" s="155" t="s">
        <v>81</v>
      </c>
      <c r="H291" s="155" t="s">
        <v>157</v>
      </c>
      <c r="I291" s="155" t="s">
        <v>201</v>
      </c>
      <c r="J291" s="155" t="s">
        <v>448</v>
      </c>
    </row>
    <row r="292" spans="1:10">
      <c r="A292" s="155" t="s">
        <v>748</v>
      </c>
      <c r="B292" s="155" t="s">
        <v>749</v>
      </c>
      <c r="C292" s="155" t="s">
        <v>246</v>
      </c>
      <c r="D292" s="155" t="s">
        <v>446</v>
      </c>
      <c r="E292" s="155" t="s">
        <v>447</v>
      </c>
      <c r="F292" s="155" t="s">
        <v>85</v>
      </c>
      <c r="G292" s="155" t="s">
        <v>81</v>
      </c>
      <c r="H292" s="155" t="s">
        <v>157</v>
      </c>
      <c r="I292" s="155" t="s">
        <v>201</v>
      </c>
      <c r="J292" s="155" t="s">
        <v>448</v>
      </c>
    </row>
    <row r="293" spans="1:10">
      <c r="A293" s="155" t="s">
        <v>750</v>
      </c>
      <c r="B293" s="155" t="s">
        <v>751</v>
      </c>
      <c r="C293" s="155" t="s">
        <v>246</v>
      </c>
      <c r="D293" s="155" t="s">
        <v>446</v>
      </c>
      <c r="E293" s="155" t="s">
        <v>447</v>
      </c>
      <c r="F293" s="155" t="s">
        <v>85</v>
      </c>
      <c r="G293" s="155" t="s">
        <v>81</v>
      </c>
      <c r="H293" s="155" t="s">
        <v>157</v>
      </c>
      <c r="I293" s="155" t="s">
        <v>201</v>
      </c>
      <c r="J293" s="155" t="s">
        <v>448</v>
      </c>
    </row>
    <row r="294" spans="1:10">
      <c r="A294" s="155" t="s">
        <v>752</v>
      </c>
      <c r="B294" s="155" t="s">
        <v>753</v>
      </c>
      <c r="C294" s="155" t="s">
        <v>246</v>
      </c>
      <c r="D294" s="155" t="s">
        <v>446</v>
      </c>
      <c r="E294" s="155" t="s">
        <v>447</v>
      </c>
      <c r="F294" s="155" t="s">
        <v>85</v>
      </c>
      <c r="G294" s="155" t="s">
        <v>81</v>
      </c>
      <c r="H294" s="155" t="s">
        <v>157</v>
      </c>
      <c r="I294" s="155" t="s">
        <v>201</v>
      </c>
      <c r="J294" s="155" t="s">
        <v>448</v>
      </c>
    </row>
    <row r="295" spans="1:10">
      <c r="A295" s="155" t="s">
        <v>754</v>
      </c>
      <c r="B295" s="155" t="s">
        <v>755</v>
      </c>
      <c r="C295" s="155" t="s">
        <v>246</v>
      </c>
      <c r="D295" s="155" t="s">
        <v>446</v>
      </c>
      <c r="E295" s="155" t="s">
        <v>447</v>
      </c>
      <c r="F295" s="155" t="s">
        <v>85</v>
      </c>
      <c r="G295" s="155" t="s">
        <v>81</v>
      </c>
      <c r="H295" s="155" t="s">
        <v>86</v>
      </c>
      <c r="I295" s="155" t="s">
        <v>201</v>
      </c>
      <c r="J295" s="155" t="s">
        <v>448</v>
      </c>
    </row>
    <row r="296" spans="1:10">
      <c r="A296" s="155" t="s">
        <v>756</v>
      </c>
      <c r="B296" s="155" t="s">
        <v>757</v>
      </c>
      <c r="C296" s="155" t="s">
        <v>246</v>
      </c>
      <c r="D296" s="155" t="s">
        <v>446</v>
      </c>
      <c r="E296" s="155" t="s">
        <v>447</v>
      </c>
      <c r="F296" s="155" t="s">
        <v>85</v>
      </c>
      <c r="G296" s="155" t="s">
        <v>81</v>
      </c>
      <c r="H296" s="155" t="s">
        <v>157</v>
      </c>
      <c r="I296" s="155" t="s">
        <v>201</v>
      </c>
      <c r="J296" s="155" t="s">
        <v>448</v>
      </c>
    </row>
    <row r="297" spans="1:10">
      <c r="A297" s="155" t="s">
        <v>758</v>
      </c>
      <c r="B297" s="155" t="s">
        <v>759</v>
      </c>
      <c r="C297" s="155" t="s">
        <v>246</v>
      </c>
      <c r="D297" s="155" t="s">
        <v>446</v>
      </c>
      <c r="E297" s="155" t="s">
        <v>447</v>
      </c>
      <c r="F297" s="155" t="s">
        <v>85</v>
      </c>
      <c r="G297" s="155" t="s">
        <v>81</v>
      </c>
      <c r="H297" s="155" t="s">
        <v>86</v>
      </c>
      <c r="I297" s="155" t="s">
        <v>201</v>
      </c>
      <c r="J297" s="155" t="s">
        <v>448</v>
      </c>
    </row>
    <row r="298" spans="1:10">
      <c r="A298" s="155" t="s">
        <v>760</v>
      </c>
      <c r="B298" s="155" t="s">
        <v>761</v>
      </c>
      <c r="C298" s="155" t="s">
        <v>246</v>
      </c>
      <c r="D298" s="155" t="s">
        <v>446</v>
      </c>
      <c r="E298" s="155" t="s">
        <v>447</v>
      </c>
      <c r="F298" s="155" t="s">
        <v>85</v>
      </c>
      <c r="G298" s="155" t="s">
        <v>81</v>
      </c>
      <c r="H298" s="155" t="s">
        <v>184</v>
      </c>
      <c r="I298" s="155" t="s">
        <v>201</v>
      </c>
      <c r="J298" s="155" t="s">
        <v>448</v>
      </c>
    </row>
    <row r="299" spans="1:10">
      <c r="A299" s="155" t="s">
        <v>762</v>
      </c>
      <c r="B299" s="155" t="s">
        <v>763</v>
      </c>
      <c r="C299" s="155" t="s">
        <v>246</v>
      </c>
      <c r="D299" s="155" t="s">
        <v>446</v>
      </c>
      <c r="E299" s="155" t="s">
        <v>447</v>
      </c>
      <c r="F299" s="155" t="s">
        <v>85</v>
      </c>
      <c r="G299" s="155" t="s">
        <v>81</v>
      </c>
      <c r="H299" s="155" t="s">
        <v>184</v>
      </c>
      <c r="I299" s="155" t="s">
        <v>201</v>
      </c>
      <c r="J299" s="155" t="s">
        <v>448</v>
      </c>
    </row>
    <row r="300" spans="1:10">
      <c r="A300" s="155" t="s">
        <v>764</v>
      </c>
      <c r="B300" s="155" t="s">
        <v>765</v>
      </c>
      <c r="C300" s="155" t="s">
        <v>246</v>
      </c>
      <c r="D300" s="155" t="s">
        <v>446</v>
      </c>
      <c r="E300" s="155" t="s">
        <v>447</v>
      </c>
      <c r="F300" s="155" t="s">
        <v>85</v>
      </c>
      <c r="G300" s="155" t="s">
        <v>81</v>
      </c>
      <c r="H300" s="155" t="s">
        <v>157</v>
      </c>
      <c r="I300" s="155" t="s">
        <v>201</v>
      </c>
      <c r="J300" s="155" t="s">
        <v>448</v>
      </c>
    </row>
    <row r="301" spans="1:10">
      <c r="A301" s="155" t="s">
        <v>766</v>
      </c>
      <c r="B301" s="155" t="s">
        <v>767</v>
      </c>
      <c r="C301" s="155" t="s">
        <v>246</v>
      </c>
      <c r="D301" s="155" t="s">
        <v>446</v>
      </c>
      <c r="E301" s="155" t="s">
        <v>447</v>
      </c>
      <c r="F301" s="155" t="s">
        <v>85</v>
      </c>
      <c r="G301" s="155" t="s">
        <v>81</v>
      </c>
      <c r="H301" s="155" t="s">
        <v>157</v>
      </c>
      <c r="I301" s="155" t="s">
        <v>201</v>
      </c>
      <c r="J301" s="155" t="s">
        <v>448</v>
      </c>
    </row>
    <row r="302" spans="1:10">
      <c r="A302" s="155" t="s">
        <v>768</v>
      </c>
      <c r="B302" s="155" t="s">
        <v>769</v>
      </c>
      <c r="C302" s="155" t="s">
        <v>246</v>
      </c>
      <c r="D302" s="155" t="s">
        <v>446</v>
      </c>
      <c r="E302" s="155" t="s">
        <v>447</v>
      </c>
      <c r="F302" s="155" t="s">
        <v>85</v>
      </c>
      <c r="G302" s="155" t="s">
        <v>81</v>
      </c>
      <c r="H302" s="155" t="s">
        <v>157</v>
      </c>
      <c r="I302" s="155" t="s">
        <v>201</v>
      </c>
      <c r="J302" s="155" t="s">
        <v>448</v>
      </c>
    </row>
    <row r="303" spans="1:10">
      <c r="A303" s="155" t="s">
        <v>770</v>
      </c>
      <c r="B303" s="155" t="s">
        <v>771</v>
      </c>
      <c r="C303" s="155" t="s">
        <v>246</v>
      </c>
      <c r="D303" s="155" t="s">
        <v>446</v>
      </c>
      <c r="E303" s="155" t="s">
        <v>447</v>
      </c>
      <c r="F303" s="155" t="s">
        <v>85</v>
      </c>
      <c r="G303" s="155" t="s">
        <v>81</v>
      </c>
      <c r="H303" s="155" t="s">
        <v>157</v>
      </c>
      <c r="I303" s="155" t="s">
        <v>201</v>
      </c>
      <c r="J303" s="155" t="s">
        <v>448</v>
      </c>
    </row>
    <row r="304" spans="1:10">
      <c r="A304" s="155" t="s">
        <v>772</v>
      </c>
      <c r="B304" s="155" t="s">
        <v>773</v>
      </c>
      <c r="C304" s="155" t="s">
        <v>246</v>
      </c>
      <c r="D304" s="155" t="s">
        <v>446</v>
      </c>
      <c r="E304" s="155" t="s">
        <v>447</v>
      </c>
      <c r="F304" s="155" t="s">
        <v>85</v>
      </c>
      <c r="G304" s="155" t="s">
        <v>81</v>
      </c>
      <c r="H304" s="155" t="s">
        <v>157</v>
      </c>
      <c r="I304" s="155" t="s">
        <v>201</v>
      </c>
      <c r="J304" s="155" t="s">
        <v>448</v>
      </c>
    </row>
    <row r="305" spans="1:10">
      <c r="A305" s="155" t="s">
        <v>774</v>
      </c>
      <c r="B305" s="155" t="s">
        <v>775</v>
      </c>
      <c r="C305" s="155" t="s">
        <v>246</v>
      </c>
      <c r="D305" s="155" t="s">
        <v>446</v>
      </c>
      <c r="E305" s="155" t="s">
        <v>447</v>
      </c>
      <c r="F305" s="155" t="s">
        <v>85</v>
      </c>
      <c r="G305" s="155" t="s">
        <v>81</v>
      </c>
      <c r="H305" s="155" t="s">
        <v>157</v>
      </c>
      <c r="I305" s="155" t="s">
        <v>201</v>
      </c>
      <c r="J305" s="155" t="s">
        <v>448</v>
      </c>
    </row>
    <row r="306" spans="1:10">
      <c r="A306" s="155" t="s">
        <v>776</v>
      </c>
      <c r="B306" s="155" t="s">
        <v>777</v>
      </c>
      <c r="C306" s="155" t="s">
        <v>246</v>
      </c>
      <c r="D306" s="155" t="s">
        <v>446</v>
      </c>
      <c r="E306" s="155" t="s">
        <v>447</v>
      </c>
      <c r="F306" s="155" t="s">
        <v>85</v>
      </c>
      <c r="G306" s="155" t="s">
        <v>81</v>
      </c>
      <c r="H306" s="155" t="s">
        <v>157</v>
      </c>
      <c r="I306" s="155" t="s">
        <v>201</v>
      </c>
      <c r="J306" s="155" t="s">
        <v>448</v>
      </c>
    </row>
    <row r="307" spans="1:10">
      <c r="A307" s="155" t="s">
        <v>778</v>
      </c>
      <c r="B307" s="155" t="s">
        <v>779</v>
      </c>
      <c r="C307" s="155" t="s">
        <v>246</v>
      </c>
      <c r="D307" s="155" t="s">
        <v>446</v>
      </c>
      <c r="E307" s="155" t="s">
        <v>447</v>
      </c>
      <c r="F307" s="155" t="s">
        <v>85</v>
      </c>
      <c r="G307" s="155" t="s">
        <v>81</v>
      </c>
      <c r="H307" s="155" t="s">
        <v>157</v>
      </c>
      <c r="I307" s="155" t="s">
        <v>201</v>
      </c>
      <c r="J307" s="155" t="s">
        <v>448</v>
      </c>
    </row>
    <row r="308" spans="1:10">
      <c r="A308" s="155" t="s">
        <v>780</v>
      </c>
      <c r="B308" s="155" t="s">
        <v>781</v>
      </c>
      <c r="C308" s="155" t="s">
        <v>246</v>
      </c>
      <c r="D308" s="155" t="s">
        <v>446</v>
      </c>
      <c r="E308" s="155" t="s">
        <v>447</v>
      </c>
      <c r="F308" s="155" t="s">
        <v>85</v>
      </c>
      <c r="G308" s="155" t="s">
        <v>81</v>
      </c>
      <c r="H308" s="155" t="s">
        <v>184</v>
      </c>
      <c r="I308" s="155" t="s">
        <v>201</v>
      </c>
      <c r="J308" s="155" t="s">
        <v>448</v>
      </c>
    </row>
    <row r="309" spans="1:10">
      <c r="A309" s="155" t="s">
        <v>782</v>
      </c>
      <c r="B309" s="155" t="s">
        <v>783</v>
      </c>
      <c r="C309" s="155" t="s">
        <v>246</v>
      </c>
      <c r="D309" s="155" t="s">
        <v>446</v>
      </c>
      <c r="E309" s="155" t="s">
        <v>447</v>
      </c>
      <c r="F309" s="155" t="s">
        <v>85</v>
      </c>
      <c r="G309" s="155" t="s">
        <v>81</v>
      </c>
      <c r="H309" s="155" t="s">
        <v>157</v>
      </c>
      <c r="I309" s="155" t="s">
        <v>201</v>
      </c>
      <c r="J309" s="155" t="s">
        <v>448</v>
      </c>
    </row>
    <row r="310" spans="1:10">
      <c r="A310" s="155" t="s">
        <v>784</v>
      </c>
      <c r="B310" s="155" t="s">
        <v>785</v>
      </c>
      <c r="C310" s="155" t="s">
        <v>246</v>
      </c>
      <c r="D310" s="155" t="s">
        <v>446</v>
      </c>
      <c r="E310" s="155" t="s">
        <v>447</v>
      </c>
      <c r="F310" s="155" t="s">
        <v>85</v>
      </c>
      <c r="G310" s="155" t="s">
        <v>81</v>
      </c>
      <c r="H310" s="155" t="s">
        <v>157</v>
      </c>
      <c r="I310" s="155" t="s">
        <v>201</v>
      </c>
      <c r="J310" s="155" t="s">
        <v>448</v>
      </c>
    </row>
    <row r="311" spans="1:10">
      <c r="A311" s="155" t="s">
        <v>786</v>
      </c>
      <c r="B311" s="155" t="s">
        <v>787</v>
      </c>
      <c r="C311" s="155" t="s">
        <v>246</v>
      </c>
      <c r="D311" s="155" t="s">
        <v>446</v>
      </c>
      <c r="E311" s="155" t="s">
        <v>447</v>
      </c>
      <c r="F311" s="155" t="s">
        <v>85</v>
      </c>
      <c r="G311" s="155" t="s">
        <v>81</v>
      </c>
      <c r="H311" s="155" t="s">
        <v>157</v>
      </c>
      <c r="I311" s="155" t="s">
        <v>201</v>
      </c>
      <c r="J311" s="155" t="s">
        <v>448</v>
      </c>
    </row>
    <row r="312" spans="1:10">
      <c r="A312" s="155" t="s">
        <v>788</v>
      </c>
      <c r="B312" s="155" t="s">
        <v>789</v>
      </c>
      <c r="C312" s="155" t="s">
        <v>246</v>
      </c>
      <c r="D312" s="155" t="s">
        <v>446</v>
      </c>
      <c r="E312" s="155" t="s">
        <v>447</v>
      </c>
      <c r="F312" s="155" t="s">
        <v>85</v>
      </c>
      <c r="G312" s="155" t="s">
        <v>81</v>
      </c>
      <c r="H312" s="155" t="s">
        <v>157</v>
      </c>
      <c r="I312" s="155" t="s">
        <v>201</v>
      </c>
      <c r="J312" s="155" t="s">
        <v>448</v>
      </c>
    </row>
    <row r="313" spans="1:10">
      <c r="A313" s="155" t="s">
        <v>790</v>
      </c>
      <c r="B313" s="155" t="s">
        <v>81</v>
      </c>
      <c r="C313" s="155" t="s">
        <v>246</v>
      </c>
      <c r="D313" s="155" t="s">
        <v>446</v>
      </c>
      <c r="E313" s="155" t="s">
        <v>447</v>
      </c>
      <c r="F313" s="155" t="s">
        <v>85</v>
      </c>
      <c r="G313" s="155" t="s">
        <v>81</v>
      </c>
      <c r="H313" s="155" t="s">
        <v>184</v>
      </c>
      <c r="I313" s="155" t="s">
        <v>201</v>
      </c>
      <c r="J313" s="155" t="s">
        <v>448</v>
      </c>
    </row>
    <row r="314" spans="1:10">
      <c r="A314" s="155" t="s">
        <v>791</v>
      </c>
      <c r="B314" s="155" t="s">
        <v>792</v>
      </c>
      <c r="C314" s="155" t="s">
        <v>246</v>
      </c>
      <c r="D314" s="155" t="s">
        <v>446</v>
      </c>
      <c r="E314" s="155" t="s">
        <v>447</v>
      </c>
      <c r="F314" s="155" t="s">
        <v>85</v>
      </c>
      <c r="G314" s="155" t="s">
        <v>81</v>
      </c>
      <c r="H314" s="155" t="s">
        <v>157</v>
      </c>
      <c r="I314" s="155" t="s">
        <v>201</v>
      </c>
      <c r="J314" s="155" t="s">
        <v>448</v>
      </c>
    </row>
    <row r="315" spans="1:10">
      <c r="A315" s="155" t="s">
        <v>793</v>
      </c>
      <c r="B315" s="155" t="s">
        <v>794</v>
      </c>
      <c r="C315" s="155" t="s">
        <v>246</v>
      </c>
      <c r="D315" s="155" t="s">
        <v>446</v>
      </c>
      <c r="E315" s="155" t="s">
        <v>447</v>
      </c>
      <c r="F315" s="155" t="s">
        <v>85</v>
      </c>
      <c r="G315" s="155" t="s">
        <v>81</v>
      </c>
      <c r="H315" s="155" t="s">
        <v>157</v>
      </c>
      <c r="I315" s="155" t="s">
        <v>201</v>
      </c>
      <c r="J315" s="155" t="s">
        <v>448</v>
      </c>
    </row>
    <row r="316" spans="1:10">
      <c r="A316" s="155" t="s">
        <v>795</v>
      </c>
      <c r="B316" s="155" t="s">
        <v>796</v>
      </c>
      <c r="C316" s="155" t="s">
        <v>246</v>
      </c>
      <c r="D316" s="155" t="s">
        <v>446</v>
      </c>
      <c r="E316" s="155" t="s">
        <v>447</v>
      </c>
      <c r="F316" s="155" t="s">
        <v>85</v>
      </c>
      <c r="G316" s="155" t="s">
        <v>81</v>
      </c>
      <c r="H316" s="155" t="s">
        <v>184</v>
      </c>
      <c r="I316" s="155" t="s">
        <v>201</v>
      </c>
      <c r="J316" s="155" t="s">
        <v>448</v>
      </c>
    </row>
    <row r="317" spans="1:10">
      <c r="A317" s="155" t="s">
        <v>797</v>
      </c>
      <c r="B317" s="155" t="s">
        <v>798</v>
      </c>
      <c r="C317" s="155" t="s">
        <v>246</v>
      </c>
      <c r="D317" s="155" t="s">
        <v>446</v>
      </c>
      <c r="E317" s="155" t="s">
        <v>447</v>
      </c>
      <c r="F317" s="155" t="s">
        <v>85</v>
      </c>
      <c r="G317" s="155" t="s">
        <v>81</v>
      </c>
      <c r="H317" s="155" t="s">
        <v>184</v>
      </c>
      <c r="I317" s="155" t="s">
        <v>201</v>
      </c>
      <c r="J317" s="155" t="s">
        <v>448</v>
      </c>
    </row>
    <row r="318" spans="1:10">
      <c r="A318" s="155" t="s">
        <v>799</v>
      </c>
      <c r="B318" s="155" t="s">
        <v>800</v>
      </c>
      <c r="C318" s="155" t="s">
        <v>246</v>
      </c>
      <c r="D318" s="155" t="s">
        <v>446</v>
      </c>
      <c r="E318" s="155" t="s">
        <v>447</v>
      </c>
      <c r="F318" s="155" t="s">
        <v>85</v>
      </c>
      <c r="G318" s="155" t="s">
        <v>81</v>
      </c>
      <c r="H318" s="155" t="s">
        <v>86</v>
      </c>
      <c r="I318" s="155" t="s">
        <v>201</v>
      </c>
      <c r="J318" s="155" t="s">
        <v>448</v>
      </c>
    </row>
    <row r="319" spans="1:10">
      <c r="A319" s="155" t="s">
        <v>801</v>
      </c>
      <c r="B319" s="155" t="s">
        <v>802</v>
      </c>
      <c r="C319" s="155" t="s">
        <v>246</v>
      </c>
      <c r="D319" s="155" t="s">
        <v>446</v>
      </c>
      <c r="E319" s="155" t="s">
        <v>447</v>
      </c>
      <c r="F319" s="155" t="s">
        <v>85</v>
      </c>
      <c r="G319" s="155" t="s">
        <v>81</v>
      </c>
      <c r="H319" s="155" t="s">
        <v>157</v>
      </c>
      <c r="I319" s="155" t="s">
        <v>201</v>
      </c>
      <c r="J319" s="155" t="s">
        <v>448</v>
      </c>
    </row>
    <row r="320" spans="1:10">
      <c r="A320" s="155" t="s">
        <v>803</v>
      </c>
      <c r="B320" s="155" t="s">
        <v>804</v>
      </c>
      <c r="C320" s="155" t="s">
        <v>246</v>
      </c>
      <c r="D320" s="155" t="s">
        <v>446</v>
      </c>
      <c r="E320" s="155" t="s">
        <v>447</v>
      </c>
      <c r="F320" s="155" t="s">
        <v>85</v>
      </c>
      <c r="G320" s="155" t="s">
        <v>81</v>
      </c>
      <c r="H320" s="155" t="s">
        <v>157</v>
      </c>
      <c r="I320" s="155" t="s">
        <v>201</v>
      </c>
      <c r="J320" s="155" t="s">
        <v>448</v>
      </c>
    </row>
    <row r="321" spans="1:10">
      <c r="A321" s="155" t="s">
        <v>805</v>
      </c>
      <c r="B321" s="155" t="s">
        <v>806</v>
      </c>
      <c r="C321" s="155" t="s">
        <v>246</v>
      </c>
      <c r="D321" s="155" t="s">
        <v>446</v>
      </c>
      <c r="E321" s="155" t="s">
        <v>447</v>
      </c>
      <c r="F321" s="155" t="s">
        <v>85</v>
      </c>
      <c r="G321" s="155" t="s">
        <v>81</v>
      </c>
      <c r="H321" s="155" t="s">
        <v>157</v>
      </c>
      <c r="I321" s="155" t="s">
        <v>201</v>
      </c>
      <c r="J321" s="155" t="s">
        <v>448</v>
      </c>
    </row>
    <row r="322" spans="1:10">
      <c r="A322" s="155" t="s">
        <v>807</v>
      </c>
      <c r="B322" s="155" t="s">
        <v>808</v>
      </c>
      <c r="C322" s="155" t="s">
        <v>246</v>
      </c>
      <c r="D322" s="155" t="s">
        <v>446</v>
      </c>
      <c r="E322" s="155" t="s">
        <v>447</v>
      </c>
      <c r="F322" s="155" t="s">
        <v>85</v>
      </c>
      <c r="G322" s="155" t="s">
        <v>81</v>
      </c>
      <c r="H322" s="155" t="s">
        <v>157</v>
      </c>
      <c r="I322" s="155" t="s">
        <v>201</v>
      </c>
      <c r="J322" s="155" t="s">
        <v>448</v>
      </c>
    </row>
    <row r="323" spans="1:10">
      <c r="A323" s="155" t="s">
        <v>809</v>
      </c>
      <c r="B323" s="155" t="s">
        <v>810</v>
      </c>
      <c r="C323" s="155" t="s">
        <v>246</v>
      </c>
      <c r="D323" s="155" t="s">
        <v>446</v>
      </c>
      <c r="E323" s="155" t="s">
        <v>447</v>
      </c>
      <c r="F323" s="155" t="s">
        <v>85</v>
      </c>
      <c r="G323" s="155" t="s">
        <v>81</v>
      </c>
      <c r="H323" s="155" t="s">
        <v>157</v>
      </c>
      <c r="I323" s="155" t="s">
        <v>201</v>
      </c>
      <c r="J323" s="155" t="s">
        <v>448</v>
      </c>
    </row>
    <row r="324" spans="1:10">
      <c r="A324" s="155" t="s">
        <v>811</v>
      </c>
      <c r="B324" s="155" t="s">
        <v>812</v>
      </c>
      <c r="C324" s="155" t="s">
        <v>246</v>
      </c>
      <c r="D324" s="155" t="s">
        <v>446</v>
      </c>
      <c r="E324" s="155" t="s">
        <v>447</v>
      </c>
      <c r="F324" s="155" t="s">
        <v>85</v>
      </c>
      <c r="G324" s="155" t="s">
        <v>81</v>
      </c>
      <c r="H324" s="155" t="s">
        <v>157</v>
      </c>
      <c r="I324" s="155" t="s">
        <v>201</v>
      </c>
      <c r="J324" s="155" t="s">
        <v>448</v>
      </c>
    </row>
    <row r="325" spans="1:10">
      <c r="A325" s="155" t="s">
        <v>813</v>
      </c>
      <c r="B325" s="155" t="s">
        <v>814</v>
      </c>
      <c r="C325" s="155" t="s">
        <v>246</v>
      </c>
      <c r="D325" s="155" t="s">
        <v>446</v>
      </c>
      <c r="E325" s="155" t="s">
        <v>447</v>
      </c>
      <c r="F325" s="155" t="s">
        <v>85</v>
      </c>
      <c r="G325" s="155" t="s">
        <v>81</v>
      </c>
      <c r="H325" s="155" t="s">
        <v>157</v>
      </c>
      <c r="I325" s="155" t="s">
        <v>201</v>
      </c>
      <c r="J325" s="155" t="s">
        <v>448</v>
      </c>
    </row>
    <row r="326" spans="1:10">
      <c r="A326" s="155" t="s">
        <v>815</v>
      </c>
      <c r="B326" s="155" t="s">
        <v>816</v>
      </c>
      <c r="C326" s="155" t="s">
        <v>246</v>
      </c>
      <c r="D326" s="155" t="s">
        <v>446</v>
      </c>
      <c r="E326" s="155" t="s">
        <v>447</v>
      </c>
      <c r="F326" s="155" t="s">
        <v>85</v>
      </c>
      <c r="G326" s="155" t="s">
        <v>81</v>
      </c>
      <c r="H326" s="155" t="s">
        <v>157</v>
      </c>
      <c r="I326" s="155" t="s">
        <v>201</v>
      </c>
      <c r="J326" s="155" t="s">
        <v>448</v>
      </c>
    </row>
    <row r="327" spans="1:10">
      <c r="A327" s="155" t="s">
        <v>817</v>
      </c>
      <c r="B327" s="155" t="s">
        <v>818</v>
      </c>
      <c r="C327" s="155" t="s">
        <v>246</v>
      </c>
      <c r="D327" s="155" t="s">
        <v>446</v>
      </c>
      <c r="E327" s="155" t="s">
        <v>447</v>
      </c>
      <c r="F327" s="155" t="s">
        <v>85</v>
      </c>
      <c r="G327" s="155" t="s">
        <v>81</v>
      </c>
      <c r="H327" s="155" t="s">
        <v>184</v>
      </c>
      <c r="I327" s="155" t="s">
        <v>201</v>
      </c>
      <c r="J327" s="155" t="s">
        <v>448</v>
      </c>
    </row>
    <row r="328" spans="1:10">
      <c r="A328" s="155" t="s">
        <v>819</v>
      </c>
      <c r="B328" s="155" t="s">
        <v>820</v>
      </c>
      <c r="C328" s="155" t="s">
        <v>293</v>
      </c>
      <c r="D328" s="155" t="s">
        <v>821</v>
      </c>
      <c r="E328" s="155" t="s">
        <v>447</v>
      </c>
      <c r="F328" s="155" t="s">
        <v>822</v>
      </c>
      <c r="G328" s="155" t="s">
        <v>823</v>
      </c>
      <c r="H328" s="155" t="s">
        <v>824</v>
      </c>
      <c r="I328" s="155" t="s">
        <v>201</v>
      </c>
      <c r="J328" s="155" t="s">
        <v>825</v>
      </c>
    </row>
    <row r="329" spans="1:10">
      <c r="A329" s="155" t="s">
        <v>826</v>
      </c>
      <c r="B329" s="155" t="s">
        <v>827</v>
      </c>
      <c r="C329" s="155" t="s">
        <v>293</v>
      </c>
      <c r="D329" s="155" t="s">
        <v>821</v>
      </c>
      <c r="E329" s="155" t="s">
        <v>447</v>
      </c>
      <c r="F329" s="155" t="s">
        <v>822</v>
      </c>
      <c r="G329" s="155" t="s">
        <v>828</v>
      </c>
      <c r="H329" s="155" t="s">
        <v>829</v>
      </c>
      <c r="I329" s="155" t="s">
        <v>201</v>
      </c>
      <c r="J329" s="155" t="s">
        <v>825</v>
      </c>
    </row>
    <row r="330" spans="1:10">
      <c r="A330" s="155" t="s">
        <v>830</v>
      </c>
      <c r="B330" s="155" t="s">
        <v>831</v>
      </c>
      <c r="C330" s="155" t="s">
        <v>293</v>
      </c>
      <c r="D330" s="155" t="s">
        <v>821</v>
      </c>
      <c r="E330" s="155" t="s">
        <v>447</v>
      </c>
      <c r="F330" s="155" t="s">
        <v>822</v>
      </c>
      <c r="G330" s="155" t="s">
        <v>184</v>
      </c>
      <c r="H330" s="155" t="s">
        <v>86</v>
      </c>
      <c r="I330" s="155" t="s">
        <v>201</v>
      </c>
      <c r="J330" s="155" t="s">
        <v>825</v>
      </c>
    </row>
    <row r="331" spans="1:10">
      <c r="A331" s="155" t="s">
        <v>832</v>
      </c>
      <c r="B331" s="155" t="s">
        <v>833</v>
      </c>
      <c r="C331" s="155" t="s">
        <v>293</v>
      </c>
      <c r="D331" s="155" t="s">
        <v>821</v>
      </c>
      <c r="E331" s="155" t="s">
        <v>447</v>
      </c>
      <c r="F331" s="155" t="s">
        <v>822</v>
      </c>
      <c r="G331" s="155" t="s">
        <v>834</v>
      </c>
      <c r="H331" s="155" t="s">
        <v>835</v>
      </c>
      <c r="I331" s="155" t="s">
        <v>201</v>
      </c>
      <c r="J331" s="155" t="s">
        <v>825</v>
      </c>
    </row>
    <row r="332" spans="1:10">
      <c r="A332" s="155" t="s">
        <v>836</v>
      </c>
      <c r="B332" s="155" t="s">
        <v>837</v>
      </c>
      <c r="C332" s="155" t="s">
        <v>293</v>
      </c>
      <c r="D332" s="155" t="s">
        <v>821</v>
      </c>
      <c r="E332" s="155" t="s">
        <v>447</v>
      </c>
      <c r="F332" s="155" t="s">
        <v>822</v>
      </c>
      <c r="G332" s="155" t="s">
        <v>838</v>
      </c>
      <c r="H332" s="155" t="s">
        <v>839</v>
      </c>
      <c r="I332" s="155" t="s">
        <v>201</v>
      </c>
      <c r="J332" s="155" t="s">
        <v>825</v>
      </c>
    </row>
    <row r="333" spans="1:10">
      <c r="A333" s="155" t="s">
        <v>840</v>
      </c>
      <c r="B333" s="155" t="s">
        <v>841</v>
      </c>
      <c r="C333" s="155" t="s">
        <v>293</v>
      </c>
      <c r="D333" s="155" t="s">
        <v>821</v>
      </c>
      <c r="E333" s="155" t="s">
        <v>447</v>
      </c>
      <c r="F333" s="155" t="s">
        <v>822</v>
      </c>
      <c r="G333" s="155" t="s">
        <v>842</v>
      </c>
      <c r="H333" s="155" t="s">
        <v>843</v>
      </c>
      <c r="I333" s="155" t="s">
        <v>201</v>
      </c>
      <c r="J333" s="155" t="s">
        <v>825</v>
      </c>
    </row>
    <row r="334" spans="1:10">
      <c r="A334" s="155" t="s">
        <v>844</v>
      </c>
      <c r="B334" s="155" t="s">
        <v>845</v>
      </c>
      <c r="C334" s="155" t="s">
        <v>293</v>
      </c>
      <c r="D334" s="155" t="s">
        <v>821</v>
      </c>
      <c r="E334" s="155" t="s">
        <v>447</v>
      </c>
      <c r="F334" s="155" t="s">
        <v>822</v>
      </c>
      <c r="G334" s="155" t="s">
        <v>846</v>
      </c>
      <c r="H334" s="155" t="s">
        <v>823</v>
      </c>
      <c r="I334" s="155" t="s">
        <v>201</v>
      </c>
      <c r="J334" s="155" t="s">
        <v>825</v>
      </c>
    </row>
    <row r="335" spans="1:10">
      <c r="A335" s="155" t="s">
        <v>847</v>
      </c>
      <c r="B335" s="155" t="s">
        <v>848</v>
      </c>
      <c r="C335" s="155" t="s">
        <v>293</v>
      </c>
      <c r="D335" s="155" t="s">
        <v>821</v>
      </c>
      <c r="E335" s="155" t="s">
        <v>447</v>
      </c>
      <c r="F335" s="155" t="s">
        <v>822</v>
      </c>
      <c r="G335" s="155" t="s">
        <v>849</v>
      </c>
      <c r="H335" s="155" t="s">
        <v>850</v>
      </c>
      <c r="I335" s="155" t="s">
        <v>201</v>
      </c>
      <c r="J335" s="155" t="s">
        <v>825</v>
      </c>
    </row>
    <row r="336" spans="1:10">
      <c r="A336" s="155" t="s">
        <v>851</v>
      </c>
      <c r="B336" s="155" t="s">
        <v>852</v>
      </c>
      <c r="C336" s="155" t="s">
        <v>293</v>
      </c>
      <c r="D336" s="155" t="s">
        <v>821</v>
      </c>
      <c r="E336" s="155" t="s">
        <v>447</v>
      </c>
      <c r="F336" s="155" t="s">
        <v>822</v>
      </c>
      <c r="G336" s="155" t="s">
        <v>853</v>
      </c>
      <c r="H336" s="155" t="s">
        <v>838</v>
      </c>
      <c r="I336" s="155" t="s">
        <v>201</v>
      </c>
      <c r="J336" s="155" t="s">
        <v>825</v>
      </c>
    </row>
    <row r="337" spans="1:10">
      <c r="A337" s="155" t="s">
        <v>854</v>
      </c>
      <c r="B337" s="155" t="s">
        <v>855</v>
      </c>
      <c r="C337" s="155" t="s">
        <v>293</v>
      </c>
      <c r="D337" s="155" t="s">
        <v>821</v>
      </c>
      <c r="E337" s="155" t="s">
        <v>447</v>
      </c>
      <c r="F337" s="155" t="s">
        <v>822</v>
      </c>
      <c r="G337" s="155" t="s">
        <v>856</v>
      </c>
      <c r="H337" s="155" t="s">
        <v>857</v>
      </c>
      <c r="I337" s="155" t="s">
        <v>201</v>
      </c>
      <c r="J337" s="155" t="s">
        <v>825</v>
      </c>
    </row>
    <row r="338" spans="1:10">
      <c r="A338" s="155" t="s">
        <v>858</v>
      </c>
      <c r="B338" s="155" t="s">
        <v>859</v>
      </c>
      <c r="C338" s="155" t="s">
        <v>293</v>
      </c>
      <c r="D338" s="155" t="s">
        <v>821</v>
      </c>
      <c r="E338" s="155" t="s">
        <v>447</v>
      </c>
      <c r="F338" s="155" t="s">
        <v>822</v>
      </c>
      <c r="G338" s="155" t="s">
        <v>860</v>
      </c>
      <c r="H338" s="155" t="s">
        <v>861</v>
      </c>
      <c r="I338" s="155" t="s">
        <v>201</v>
      </c>
      <c r="J338" s="155" t="s">
        <v>825</v>
      </c>
    </row>
    <row r="339" spans="1:10">
      <c r="A339" s="155" t="s">
        <v>862</v>
      </c>
      <c r="B339" s="155" t="s">
        <v>863</v>
      </c>
      <c r="C339" s="155" t="s">
        <v>293</v>
      </c>
      <c r="D339" s="155" t="s">
        <v>821</v>
      </c>
      <c r="E339" s="155" t="s">
        <v>447</v>
      </c>
      <c r="F339" s="155" t="s">
        <v>822</v>
      </c>
      <c r="G339" s="155" t="s">
        <v>839</v>
      </c>
      <c r="H339" s="155" t="s">
        <v>864</v>
      </c>
      <c r="I339" s="155" t="s">
        <v>201</v>
      </c>
      <c r="J339" s="155" t="s">
        <v>825</v>
      </c>
    </row>
    <row r="340" spans="1:10">
      <c r="A340" s="155" t="s">
        <v>865</v>
      </c>
      <c r="B340" s="155" t="s">
        <v>866</v>
      </c>
      <c r="C340" s="155" t="s">
        <v>293</v>
      </c>
      <c r="D340" s="155" t="s">
        <v>821</v>
      </c>
      <c r="E340" s="155" t="s">
        <v>447</v>
      </c>
      <c r="F340" s="155" t="s">
        <v>822</v>
      </c>
      <c r="G340" s="155" t="s">
        <v>867</v>
      </c>
      <c r="H340" s="155" t="s">
        <v>868</v>
      </c>
      <c r="I340" s="155" t="s">
        <v>201</v>
      </c>
      <c r="J340" s="155" t="s">
        <v>825</v>
      </c>
    </row>
    <row r="341" spans="1:10">
      <c r="A341" s="155" t="s">
        <v>869</v>
      </c>
      <c r="B341" s="155" t="s">
        <v>870</v>
      </c>
      <c r="C341" s="155" t="s">
        <v>293</v>
      </c>
      <c r="D341" s="155" t="s">
        <v>821</v>
      </c>
      <c r="E341" s="155" t="s">
        <v>447</v>
      </c>
      <c r="F341" s="155" t="s">
        <v>822</v>
      </c>
      <c r="G341" s="155" t="s">
        <v>871</v>
      </c>
      <c r="H341" s="155" t="s">
        <v>872</v>
      </c>
      <c r="I341" s="155" t="s">
        <v>201</v>
      </c>
      <c r="J341" s="155" t="s">
        <v>825</v>
      </c>
    </row>
    <row r="342" spans="1:10">
      <c r="A342" s="155" t="s">
        <v>873</v>
      </c>
      <c r="B342" s="155" t="s">
        <v>874</v>
      </c>
      <c r="C342" s="155" t="s">
        <v>293</v>
      </c>
      <c r="D342" s="155" t="s">
        <v>821</v>
      </c>
      <c r="E342" s="155" t="s">
        <v>447</v>
      </c>
      <c r="F342" s="155" t="s">
        <v>822</v>
      </c>
      <c r="G342" s="155" t="s">
        <v>875</v>
      </c>
      <c r="H342" s="155" t="s">
        <v>876</v>
      </c>
      <c r="I342" s="155" t="s">
        <v>201</v>
      </c>
      <c r="J342" s="155" t="s">
        <v>825</v>
      </c>
    </row>
    <row r="343" spans="1:10">
      <c r="A343" s="155" t="s">
        <v>877</v>
      </c>
      <c r="B343" s="155" t="s">
        <v>878</v>
      </c>
      <c r="C343" s="155" t="s">
        <v>293</v>
      </c>
      <c r="D343" s="155" t="s">
        <v>821</v>
      </c>
      <c r="E343" s="155" t="s">
        <v>447</v>
      </c>
      <c r="F343" s="155" t="s">
        <v>822</v>
      </c>
      <c r="G343" s="155" t="s">
        <v>879</v>
      </c>
      <c r="H343" s="155" t="s">
        <v>880</v>
      </c>
      <c r="I343" s="155" t="s">
        <v>201</v>
      </c>
      <c r="J343" s="155" t="s">
        <v>825</v>
      </c>
    </row>
    <row r="344" spans="1:10">
      <c r="A344" s="155" t="s">
        <v>881</v>
      </c>
      <c r="B344" s="155" t="s">
        <v>882</v>
      </c>
      <c r="C344" s="155" t="s">
        <v>293</v>
      </c>
      <c r="D344" s="155" t="s">
        <v>821</v>
      </c>
      <c r="E344" s="155" t="s">
        <v>447</v>
      </c>
      <c r="F344" s="155" t="s">
        <v>822</v>
      </c>
      <c r="G344" s="155" t="s">
        <v>883</v>
      </c>
      <c r="H344" s="155" t="s">
        <v>884</v>
      </c>
      <c r="I344" s="155" t="s">
        <v>201</v>
      </c>
      <c r="J344" s="155" t="s">
        <v>825</v>
      </c>
    </row>
    <row r="345" spans="1:10">
      <c r="A345" s="155" t="s">
        <v>885</v>
      </c>
      <c r="B345" s="155" t="s">
        <v>886</v>
      </c>
      <c r="C345" s="155" t="s">
        <v>293</v>
      </c>
      <c r="D345" s="155" t="s">
        <v>821</v>
      </c>
      <c r="E345" s="155" t="s">
        <v>447</v>
      </c>
      <c r="F345" s="155" t="s">
        <v>822</v>
      </c>
      <c r="G345" s="155" t="s">
        <v>887</v>
      </c>
      <c r="H345" s="155" t="s">
        <v>888</v>
      </c>
      <c r="I345" s="155" t="s">
        <v>201</v>
      </c>
      <c r="J345" s="155" t="s">
        <v>825</v>
      </c>
    </row>
    <row r="346" spans="1:10">
      <c r="A346" s="155" t="s">
        <v>889</v>
      </c>
      <c r="B346" s="155" t="s">
        <v>890</v>
      </c>
      <c r="C346" s="155" t="s">
        <v>293</v>
      </c>
      <c r="D346" s="155" t="s">
        <v>821</v>
      </c>
      <c r="E346" s="155" t="s">
        <v>447</v>
      </c>
      <c r="F346" s="155" t="s">
        <v>822</v>
      </c>
      <c r="G346" s="155" t="s">
        <v>891</v>
      </c>
      <c r="H346" s="155" t="s">
        <v>892</v>
      </c>
      <c r="I346" s="155" t="s">
        <v>201</v>
      </c>
      <c r="J346" s="155" t="s">
        <v>825</v>
      </c>
    </row>
    <row r="347" spans="1:10">
      <c r="A347" s="155" t="s">
        <v>893</v>
      </c>
      <c r="B347" s="155" t="s">
        <v>894</v>
      </c>
      <c r="C347" s="155" t="s">
        <v>293</v>
      </c>
      <c r="D347" s="155" t="s">
        <v>821</v>
      </c>
      <c r="E347" s="155" t="s">
        <v>447</v>
      </c>
      <c r="F347" s="155" t="s">
        <v>822</v>
      </c>
      <c r="G347" s="155" t="s">
        <v>895</v>
      </c>
      <c r="H347" s="155" t="s">
        <v>846</v>
      </c>
      <c r="I347" s="155" t="s">
        <v>201</v>
      </c>
      <c r="J347" s="155" t="s">
        <v>825</v>
      </c>
    </row>
    <row r="348" spans="1:10">
      <c r="A348" s="155" t="s">
        <v>896</v>
      </c>
      <c r="B348" s="155" t="s">
        <v>897</v>
      </c>
      <c r="C348" s="155" t="s">
        <v>293</v>
      </c>
      <c r="D348" s="155" t="s">
        <v>821</v>
      </c>
      <c r="E348" s="155" t="s">
        <v>447</v>
      </c>
      <c r="F348" s="155" t="s">
        <v>822</v>
      </c>
      <c r="G348" s="155" t="s">
        <v>151</v>
      </c>
      <c r="H348" s="155" t="s">
        <v>898</v>
      </c>
      <c r="I348" s="155" t="s">
        <v>201</v>
      </c>
      <c r="J348" s="155" t="s">
        <v>825</v>
      </c>
    </row>
    <row r="349" spans="1:10">
      <c r="A349" s="155" t="s">
        <v>899</v>
      </c>
      <c r="B349" s="155" t="s">
        <v>900</v>
      </c>
      <c r="C349" s="155" t="s">
        <v>293</v>
      </c>
      <c r="D349" s="155" t="s">
        <v>821</v>
      </c>
      <c r="E349" s="155" t="s">
        <v>447</v>
      </c>
      <c r="F349" s="155" t="s">
        <v>822</v>
      </c>
      <c r="G349" s="155" t="s">
        <v>901</v>
      </c>
      <c r="H349" s="155" t="s">
        <v>902</v>
      </c>
      <c r="I349" s="155" t="s">
        <v>201</v>
      </c>
      <c r="J349" s="155" t="s">
        <v>825</v>
      </c>
    </row>
    <row r="350" spans="1:10">
      <c r="A350" s="155" t="s">
        <v>903</v>
      </c>
      <c r="B350" s="155" t="s">
        <v>904</v>
      </c>
      <c r="C350" s="155" t="s">
        <v>293</v>
      </c>
      <c r="D350" s="155" t="s">
        <v>821</v>
      </c>
      <c r="E350" s="155" t="s">
        <v>447</v>
      </c>
      <c r="F350" s="155" t="s">
        <v>822</v>
      </c>
      <c r="G350" s="155" t="s">
        <v>828</v>
      </c>
      <c r="H350" s="155" t="s">
        <v>905</v>
      </c>
      <c r="I350" s="155" t="s">
        <v>201</v>
      </c>
      <c r="J350" s="155" t="s">
        <v>825</v>
      </c>
    </row>
    <row r="351" spans="1:10">
      <c r="A351" s="155" t="s">
        <v>906</v>
      </c>
      <c r="B351" s="155" t="s">
        <v>907</v>
      </c>
      <c r="C351" s="155" t="s">
        <v>293</v>
      </c>
      <c r="D351" s="155" t="s">
        <v>821</v>
      </c>
      <c r="E351" s="155" t="s">
        <v>447</v>
      </c>
      <c r="F351" s="155" t="s">
        <v>822</v>
      </c>
      <c r="G351" s="155" t="s">
        <v>908</v>
      </c>
      <c r="H351" s="155" t="s">
        <v>884</v>
      </c>
      <c r="I351" s="155" t="s">
        <v>201</v>
      </c>
      <c r="J351" s="155" t="s">
        <v>825</v>
      </c>
    </row>
    <row r="352" spans="1:10">
      <c r="A352" s="155" t="s">
        <v>909</v>
      </c>
      <c r="B352" s="155" t="s">
        <v>910</v>
      </c>
      <c r="C352" s="155" t="s">
        <v>293</v>
      </c>
      <c r="D352" s="155" t="s">
        <v>821</v>
      </c>
      <c r="E352" s="155" t="s">
        <v>447</v>
      </c>
      <c r="F352" s="155" t="s">
        <v>822</v>
      </c>
      <c r="G352" s="155" t="s">
        <v>834</v>
      </c>
      <c r="H352" s="155" t="s">
        <v>835</v>
      </c>
      <c r="I352" s="155" t="s">
        <v>201</v>
      </c>
      <c r="J352" s="155" t="s">
        <v>825</v>
      </c>
    </row>
    <row r="353" spans="1:10">
      <c r="A353" s="155" t="s">
        <v>911</v>
      </c>
      <c r="B353" s="155" t="s">
        <v>912</v>
      </c>
      <c r="C353" s="155" t="s">
        <v>293</v>
      </c>
      <c r="D353" s="155" t="s">
        <v>821</v>
      </c>
      <c r="E353" s="155" t="s">
        <v>447</v>
      </c>
      <c r="F353" s="155" t="s">
        <v>822</v>
      </c>
      <c r="G353" s="155" t="s">
        <v>913</v>
      </c>
      <c r="H353" s="155" t="s">
        <v>914</v>
      </c>
      <c r="I353" s="155" t="s">
        <v>201</v>
      </c>
      <c r="J353" s="155" t="s">
        <v>825</v>
      </c>
    </row>
    <row r="354" spans="1:10">
      <c r="A354" s="155" t="s">
        <v>915</v>
      </c>
      <c r="B354" s="155" t="s">
        <v>916</v>
      </c>
      <c r="C354" s="155" t="s">
        <v>293</v>
      </c>
      <c r="D354" s="155" t="s">
        <v>821</v>
      </c>
      <c r="E354" s="155" t="s">
        <v>447</v>
      </c>
      <c r="F354" s="155" t="s">
        <v>822</v>
      </c>
      <c r="G354" s="155" t="s">
        <v>86</v>
      </c>
      <c r="H354" s="155" t="s">
        <v>908</v>
      </c>
      <c r="I354" s="155" t="s">
        <v>201</v>
      </c>
      <c r="J354" s="155" t="s">
        <v>825</v>
      </c>
    </row>
    <row r="355" spans="1:10">
      <c r="A355" s="155" t="s">
        <v>917</v>
      </c>
      <c r="B355" s="155" t="s">
        <v>918</v>
      </c>
      <c r="C355" s="155" t="s">
        <v>293</v>
      </c>
      <c r="D355" s="155" t="s">
        <v>821</v>
      </c>
      <c r="E355" s="155" t="s">
        <v>447</v>
      </c>
      <c r="F355" s="155" t="s">
        <v>822</v>
      </c>
      <c r="G355" s="155" t="s">
        <v>919</v>
      </c>
      <c r="H355" s="155" t="s">
        <v>577</v>
      </c>
      <c r="I355" s="155" t="s">
        <v>201</v>
      </c>
      <c r="J355" s="155" t="s">
        <v>825</v>
      </c>
    </row>
    <row r="356" spans="1:10">
      <c r="A356" s="155" t="s">
        <v>920</v>
      </c>
      <c r="B356" s="155" t="s">
        <v>921</v>
      </c>
      <c r="C356" s="155" t="s">
        <v>293</v>
      </c>
      <c r="D356" s="155" t="s">
        <v>821</v>
      </c>
      <c r="E356" s="155" t="s">
        <v>447</v>
      </c>
      <c r="F356" s="155" t="s">
        <v>822</v>
      </c>
      <c r="G356" s="155" t="s">
        <v>922</v>
      </c>
      <c r="H356" s="155" t="s">
        <v>923</v>
      </c>
      <c r="I356" s="155" t="s">
        <v>201</v>
      </c>
      <c r="J356" s="155" t="s">
        <v>825</v>
      </c>
    </row>
    <row r="357" spans="1:10">
      <c r="A357" s="155" t="s">
        <v>924</v>
      </c>
      <c r="B357" s="155" t="s">
        <v>925</v>
      </c>
      <c r="C357" s="155" t="s">
        <v>293</v>
      </c>
      <c r="D357" s="155" t="s">
        <v>821</v>
      </c>
      <c r="E357" s="155" t="s">
        <v>447</v>
      </c>
      <c r="F357" s="155" t="s">
        <v>822</v>
      </c>
      <c r="G357" s="155" t="s">
        <v>926</v>
      </c>
      <c r="H357" s="155" t="s">
        <v>850</v>
      </c>
      <c r="I357" s="155" t="s">
        <v>201</v>
      </c>
      <c r="J357" s="155" t="s">
        <v>825</v>
      </c>
    </row>
    <row r="358" spans="1:10">
      <c r="A358" s="155" t="s">
        <v>927</v>
      </c>
      <c r="B358" s="155" t="s">
        <v>928</v>
      </c>
      <c r="C358" s="155" t="s">
        <v>293</v>
      </c>
      <c r="D358" s="155" t="s">
        <v>821</v>
      </c>
      <c r="E358" s="155" t="s">
        <v>447</v>
      </c>
      <c r="F358" s="155" t="s">
        <v>822</v>
      </c>
      <c r="G358" s="155" t="s">
        <v>887</v>
      </c>
      <c r="H358" s="155" t="s">
        <v>929</v>
      </c>
      <c r="I358" s="155" t="s">
        <v>201</v>
      </c>
      <c r="J358" s="155" t="s">
        <v>825</v>
      </c>
    </row>
    <row r="359" spans="1:10">
      <c r="A359" s="155" t="s">
        <v>930</v>
      </c>
      <c r="B359" s="155" t="s">
        <v>931</v>
      </c>
      <c r="C359" s="155" t="s">
        <v>293</v>
      </c>
      <c r="D359" s="155" t="s">
        <v>821</v>
      </c>
      <c r="E359" s="155" t="s">
        <v>447</v>
      </c>
      <c r="F359" s="155" t="s">
        <v>822</v>
      </c>
      <c r="G359" s="155" t="s">
        <v>929</v>
      </c>
      <c r="H359" s="155" t="s">
        <v>932</v>
      </c>
      <c r="I359" s="155" t="s">
        <v>201</v>
      </c>
      <c r="J359" s="155" t="s">
        <v>825</v>
      </c>
    </row>
    <row r="360" spans="1:10">
      <c r="A360" s="155" t="s">
        <v>933</v>
      </c>
      <c r="B360" s="155" t="s">
        <v>934</v>
      </c>
      <c r="C360" s="155" t="s">
        <v>293</v>
      </c>
      <c r="D360" s="155" t="s">
        <v>821</v>
      </c>
      <c r="E360" s="155" t="s">
        <v>447</v>
      </c>
      <c r="F360" s="155" t="s">
        <v>822</v>
      </c>
      <c r="G360" s="155" t="s">
        <v>935</v>
      </c>
      <c r="H360" s="155" t="s">
        <v>861</v>
      </c>
      <c r="I360" s="155" t="s">
        <v>201</v>
      </c>
      <c r="J360" s="155" t="s">
        <v>825</v>
      </c>
    </row>
    <row r="361" spans="1:10">
      <c r="A361" s="155" t="s">
        <v>936</v>
      </c>
      <c r="B361" s="155" t="s">
        <v>937</v>
      </c>
      <c r="C361" s="155" t="s">
        <v>293</v>
      </c>
      <c r="D361" s="155" t="s">
        <v>821</v>
      </c>
      <c r="E361" s="155" t="s">
        <v>447</v>
      </c>
      <c r="F361" s="155" t="s">
        <v>822</v>
      </c>
      <c r="G361" s="155" t="s">
        <v>938</v>
      </c>
      <c r="H361" s="155" t="s">
        <v>939</v>
      </c>
      <c r="I361" s="155" t="s">
        <v>201</v>
      </c>
      <c r="J361" s="155" t="s">
        <v>825</v>
      </c>
    </row>
    <row r="362" spans="1:10">
      <c r="A362" s="155" t="s">
        <v>940</v>
      </c>
      <c r="B362" s="155" t="s">
        <v>941</v>
      </c>
      <c r="C362" s="155" t="s">
        <v>293</v>
      </c>
      <c r="D362" s="155" t="s">
        <v>821</v>
      </c>
      <c r="E362" s="155" t="s">
        <v>447</v>
      </c>
      <c r="F362" s="155" t="s">
        <v>822</v>
      </c>
      <c r="G362" s="155" t="s">
        <v>942</v>
      </c>
      <c r="H362" s="155" t="s">
        <v>905</v>
      </c>
      <c r="I362" s="155" t="s">
        <v>201</v>
      </c>
      <c r="J362" s="155" t="s">
        <v>825</v>
      </c>
    </row>
    <row r="363" spans="1:10">
      <c r="A363" s="155" t="s">
        <v>943</v>
      </c>
      <c r="B363" s="155" t="s">
        <v>944</v>
      </c>
      <c r="C363" s="155" t="s">
        <v>293</v>
      </c>
      <c r="D363" s="155" t="s">
        <v>821</v>
      </c>
      <c r="E363" s="155" t="s">
        <v>447</v>
      </c>
      <c r="F363" s="155" t="s">
        <v>822</v>
      </c>
      <c r="G363" s="155" t="s">
        <v>839</v>
      </c>
      <c r="H363" s="155" t="s">
        <v>864</v>
      </c>
      <c r="I363" s="155" t="s">
        <v>201</v>
      </c>
      <c r="J363" s="155" t="s">
        <v>825</v>
      </c>
    </row>
    <row r="364" spans="1:10">
      <c r="A364" s="155" t="s">
        <v>945</v>
      </c>
      <c r="B364" s="155" t="s">
        <v>946</v>
      </c>
      <c r="C364" s="155" t="s">
        <v>293</v>
      </c>
      <c r="D364" s="155" t="s">
        <v>821</v>
      </c>
      <c r="E364" s="155" t="s">
        <v>447</v>
      </c>
      <c r="F364" s="155" t="s">
        <v>822</v>
      </c>
      <c r="G364" s="155" t="s">
        <v>947</v>
      </c>
      <c r="H364" s="155" t="s">
        <v>151</v>
      </c>
      <c r="I364" s="155" t="s">
        <v>201</v>
      </c>
      <c r="J364" s="155" t="s">
        <v>825</v>
      </c>
    </row>
    <row r="365" spans="1:10">
      <c r="A365" s="155" t="s">
        <v>948</v>
      </c>
      <c r="B365" s="155" t="s">
        <v>949</v>
      </c>
      <c r="C365" s="155" t="s">
        <v>293</v>
      </c>
      <c r="D365" s="155" t="s">
        <v>821</v>
      </c>
      <c r="E365" s="155" t="s">
        <v>447</v>
      </c>
      <c r="F365" s="155" t="s">
        <v>822</v>
      </c>
      <c r="G365" s="155" t="s">
        <v>861</v>
      </c>
      <c r="H365" s="155" t="s">
        <v>950</v>
      </c>
      <c r="I365" s="155" t="s">
        <v>201</v>
      </c>
      <c r="J365" s="155" t="s">
        <v>825</v>
      </c>
    </row>
    <row r="366" spans="1:10">
      <c r="A366" s="155" t="s">
        <v>951</v>
      </c>
      <c r="B366" s="155" t="s">
        <v>952</v>
      </c>
      <c r="C366" s="155" t="s">
        <v>293</v>
      </c>
      <c r="D366" s="155" t="s">
        <v>821</v>
      </c>
      <c r="E366" s="155" t="s">
        <v>447</v>
      </c>
      <c r="F366" s="155" t="s">
        <v>822</v>
      </c>
      <c r="G366" s="155" t="s">
        <v>577</v>
      </c>
      <c r="H366" s="155" t="s">
        <v>151</v>
      </c>
      <c r="I366" s="155" t="s">
        <v>201</v>
      </c>
      <c r="J366" s="155" t="s">
        <v>825</v>
      </c>
    </row>
    <row r="367" spans="1:10">
      <c r="A367" s="155" t="s">
        <v>953</v>
      </c>
      <c r="B367" s="155" t="s">
        <v>954</v>
      </c>
      <c r="C367" s="155" t="s">
        <v>293</v>
      </c>
      <c r="D367" s="155" t="s">
        <v>821</v>
      </c>
      <c r="E367" s="155" t="s">
        <v>447</v>
      </c>
      <c r="F367" s="155" t="s">
        <v>822</v>
      </c>
      <c r="G367" s="155" t="s">
        <v>887</v>
      </c>
      <c r="H367" s="155" t="s">
        <v>929</v>
      </c>
      <c r="I367" s="155" t="s">
        <v>201</v>
      </c>
      <c r="J367" s="155" t="s">
        <v>825</v>
      </c>
    </row>
    <row r="368" spans="1:10">
      <c r="A368" s="155" t="s">
        <v>955</v>
      </c>
      <c r="B368" s="155" t="s">
        <v>956</v>
      </c>
      <c r="C368" s="155" t="s">
        <v>293</v>
      </c>
      <c r="D368" s="155" t="s">
        <v>821</v>
      </c>
      <c r="E368" s="155" t="s">
        <v>447</v>
      </c>
      <c r="F368" s="155" t="s">
        <v>822</v>
      </c>
      <c r="G368" s="155" t="s">
        <v>901</v>
      </c>
      <c r="H368" s="155" t="s">
        <v>929</v>
      </c>
      <c r="I368" s="155" t="s">
        <v>201</v>
      </c>
      <c r="J368" s="155" t="s">
        <v>825</v>
      </c>
    </row>
    <row r="369" spans="1:10">
      <c r="A369" s="155" t="s">
        <v>957</v>
      </c>
      <c r="B369" s="155" t="s">
        <v>958</v>
      </c>
      <c r="C369" s="155" t="s">
        <v>293</v>
      </c>
      <c r="D369" s="155" t="s">
        <v>821</v>
      </c>
      <c r="E369" s="155" t="s">
        <v>447</v>
      </c>
      <c r="F369" s="155" t="s">
        <v>822</v>
      </c>
      <c r="G369" s="155" t="s">
        <v>86</v>
      </c>
      <c r="H369" s="155" t="s">
        <v>908</v>
      </c>
      <c r="I369" s="155" t="s">
        <v>201</v>
      </c>
      <c r="J369" s="155" t="s">
        <v>825</v>
      </c>
    </row>
    <row r="370" spans="1:10">
      <c r="A370" s="155" t="s">
        <v>959</v>
      </c>
      <c r="B370" s="155" t="s">
        <v>960</v>
      </c>
      <c r="C370" s="155" t="s">
        <v>293</v>
      </c>
      <c r="D370" s="155" t="s">
        <v>821</v>
      </c>
      <c r="E370" s="155" t="s">
        <v>447</v>
      </c>
      <c r="F370" s="155" t="s">
        <v>822</v>
      </c>
      <c r="G370" s="155" t="s">
        <v>884</v>
      </c>
      <c r="H370" s="155" t="s">
        <v>144</v>
      </c>
      <c r="I370" s="155" t="s">
        <v>201</v>
      </c>
      <c r="J370" s="155" t="s">
        <v>825</v>
      </c>
    </row>
    <row r="371" spans="1:10">
      <c r="A371" s="155" t="s">
        <v>961</v>
      </c>
      <c r="B371" s="155" t="s">
        <v>962</v>
      </c>
      <c r="C371" s="155" t="s">
        <v>293</v>
      </c>
      <c r="D371" s="155" t="s">
        <v>821</v>
      </c>
      <c r="E371" s="155" t="s">
        <v>447</v>
      </c>
      <c r="F371" s="155" t="s">
        <v>822</v>
      </c>
      <c r="G371" s="155" t="s">
        <v>963</v>
      </c>
      <c r="H371" s="155" t="s">
        <v>964</v>
      </c>
      <c r="I371" s="155" t="s">
        <v>201</v>
      </c>
      <c r="J371" s="155" t="s">
        <v>825</v>
      </c>
    </row>
    <row r="372" spans="1:10">
      <c r="A372" s="155" t="s">
        <v>965</v>
      </c>
      <c r="B372" s="155" t="s">
        <v>966</v>
      </c>
      <c r="C372" s="155" t="s">
        <v>293</v>
      </c>
      <c r="D372" s="155" t="s">
        <v>821</v>
      </c>
      <c r="E372" s="155" t="s">
        <v>447</v>
      </c>
      <c r="F372" s="155" t="s">
        <v>822</v>
      </c>
      <c r="G372" s="155" t="s">
        <v>967</v>
      </c>
      <c r="H372" s="155" t="s">
        <v>968</v>
      </c>
      <c r="I372" s="155" t="s">
        <v>201</v>
      </c>
      <c r="J372" s="155" t="s">
        <v>825</v>
      </c>
    </row>
    <row r="373" spans="1:10">
      <c r="A373" s="155" t="s">
        <v>969</v>
      </c>
      <c r="B373" s="155" t="s">
        <v>970</v>
      </c>
      <c r="C373" s="155" t="s">
        <v>293</v>
      </c>
      <c r="D373" s="155" t="s">
        <v>821</v>
      </c>
      <c r="E373" s="155" t="s">
        <v>447</v>
      </c>
      <c r="F373" s="155" t="s">
        <v>822</v>
      </c>
      <c r="G373" s="155" t="s">
        <v>963</v>
      </c>
      <c r="H373" s="155" t="s">
        <v>971</v>
      </c>
      <c r="I373" s="155" t="s">
        <v>201</v>
      </c>
      <c r="J373" s="155" t="s">
        <v>825</v>
      </c>
    </row>
    <row r="374" spans="1:10">
      <c r="A374" s="155" t="s">
        <v>972</v>
      </c>
      <c r="B374" s="155" t="s">
        <v>973</v>
      </c>
      <c r="C374" s="155" t="s">
        <v>293</v>
      </c>
      <c r="D374" s="155" t="s">
        <v>821</v>
      </c>
      <c r="E374" s="155" t="s">
        <v>447</v>
      </c>
      <c r="F374" s="155" t="s">
        <v>822</v>
      </c>
      <c r="G374" s="155" t="s">
        <v>974</v>
      </c>
      <c r="H374" s="155" t="s">
        <v>975</v>
      </c>
      <c r="I374" s="155" t="s">
        <v>201</v>
      </c>
      <c r="J374" s="155" t="s">
        <v>825</v>
      </c>
    </row>
    <row r="375" spans="1:10">
      <c r="A375" s="155" t="s">
        <v>976</v>
      </c>
      <c r="B375" s="155" t="s">
        <v>977</v>
      </c>
      <c r="C375" s="155" t="s">
        <v>293</v>
      </c>
      <c r="D375" s="155" t="s">
        <v>821</v>
      </c>
      <c r="E375" s="155" t="s">
        <v>447</v>
      </c>
      <c r="F375" s="155" t="s">
        <v>822</v>
      </c>
      <c r="G375" s="155" t="s">
        <v>942</v>
      </c>
      <c r="H375" s="155" t="s">
        <v>901</v>
      </c>
      <c r="I375" s="155" t="s">
        <v>201</v>
      </c>
      <c r="J375" s="155" t="s">
        <v>825</v>
      </c>
    </row>
    <row r="376" spans="1:10">
      <c r="A376" s="155" t="s">
        <v>978</v>
      </c>
      <c r="B376" s="155" t="s">
        <v>979</v>
      </c>
      <c r="C376" s="155" t="s">
        <v>293</v>
      </c>
      <c r="D376" s="155" t="s">
        <v>821</v>
      </c>
      <c r="E376" s="155" t="s">
        <v>447</v>
      </c>
      <c r="F376" s="155" t="s">
        <v>822</v>
      </c>
      <c r="G376" s="155" t="s">
        <v>86</v>
      </c>
      <c r="H376" s="155" t="s">
        <v>908</v>
      </c>
      <c r="I376" s="155" t="s">
        <v>201</v>
      </c>
      <c r="J376" s="155" t="s">
        <v>825</v>
      </c>
    </row>
    <row r="377" spans="1:10">
      <c r="A377" s="155" t="s">
        <v>980</v>
      </c>
      <c r="B377" s="155" t="s">
        <v>981</v>
      </c>
      <c r="C377" s="155" t="s">
        <v>293</v>
      </c>
      <c r="D377" s="155" t="s">
        <v>821</v>
      </c>
      <c r="E377" s="155" t="s">
        <v>447</v>
      </c>
      <c r="F377" s="155" t="s">
        <v>822</v>
      </c>
      <c r="G377" s="155" t="s">
        <v>144</v>
      </c>
      <c r="H377" s="155" t="s">
        <v>929</v>
      </c>
      <c r="I377" s="155" t="s">
        <v>201</v>
      </c>
      <c r="J377" s="155" t="s">
        <v>825</v>
      </c>
    </row>
    <row r="378" spans="1:10">
      <c r="A378" s="155" t="s">
        <v>982</v>
      </c>
      <c r="B378" s="155" t="s">
        <v>983</v>
      </c>
      <c r="C378" s="155" t="s">
        <v>293</v>
      </c>
      <c r="D378" s="155" t="s">
        <v>821</v>
      </c>
      <c r="E378" s="155" t="s">
        <v>447</v>
      </c>
      <c r="F378" s="155" t="s">
        <v>822</v>
      </c>
      <c r="G378" s="155" t="s">
        <v>984</v>
      </c>
      <c r="H378" s="155" t="s">
        <v>985</v>
      </c>
      <c r="I378" s="155" t="s">
        <v>201</v>
      </c>
      <c r="J378" s="155" t="s">
        <v>825</v>
      </c>
    </row>
    <row r="379" spans="1:10">
      <c r="A379" s="155" t="s">
        <v>986</v>
      </c>
      <c r="B379" s="155" t="s">
        <v>987</v>
      </c>
      <c r="C379" s="155" t="s">
        <v>293</v>
      </c>
      <c r="D379" s="155" t="s">
        <v>821</v>
      </c>
      <c r="E379" s="155" t="s">
        <v>447</v>
      </c>
      <c r="F379" s="155" t="s">
        <v>822</v>
      </c>
      <c r="G379" s="155" t="s">
        <v>988</v>
      </c>
      <c r="H379" s="155" t="s">
        <v>989</v>
      </c>
      <c r="I379" s="155" t="s">
        <v>201</v>
      </c>
      <c r="J379" s="155" t="s">
        <v>825</v>
      </c>
    </row>
    <row r="380" spans="1:10">
      <c r="A380" s="155" t="s">
        <v>990</v>
      </c>
      <c r="B380" s="155" t="s">
        <v>991</v>
      </c>
      <c r="C380" s="155" t="s">
        <v>293</v>
      </c>
      <c r="D380" s="155" t="s">
        <v>821</v>
      </c>
      <c r="E380" s="155" t="s">
        <v>447</v>
      </c>
      <c r="F380" s="155" t="s">
        <v>822</v>
      </c>
      <c r="G380" s="155" t="s">
        <v>883</v>
      </c>
      <c r="H380" s="155" t="s">
        <v>992</v>
      </c>
      <c r="I380" s="155" t="s">
        <v>201</v>
      </c>
      <c r="J380" s="155" t="s">
        <v>825</v>
      </c>
    </row>
    <row r="381" spans="1:10">
      <c r="A381" s="155" t="s">
        <v>993</v>
      </c>
      <c r="B381" s="155" t="s">
        <v>994</v>
      </c>
      <c r="C381" s="155" t="s">
        <v>293</v>
      </c>
      <c r="D381" s="155" t="s">
        <v>821</v>
      </c>
      <c r="E381" s="155" t="s">
        <v>447</v>
      </c>
      <c r="F381" s="155" t="s">
        <v>822</v>
      </c>
      <c r="G381" s="155" t="s">
        <v>995</v>
      </c>
      <c r="H381" s="155" t="s">
        <v>901</v>
      </c>
      <c r="I381" s="155" t="s">
        <v>201</v>
      </c>
      <c r="J381" s="155" t="s">
        <v>825</v>
      </c>
    </row>
    <row r="382" spans="1:10">
      <c r="A382" s="155" t="s">
        <v>996</v>
      </c>
      <c r="B382" s="155" t="s">
        <v>997</v>
      </c>
      <c r="C382" s="155" t="s">
        <v>293</v>
      </c>
      <c r="D382" s="155" t="s">
        <v>821</v>
      </c>
      <c r="E382" s="155" t="s">
        <v>447</v>
      </c>
      <c r="F382" s="155" t="s">
        <v>822</v>
      </c>
      <c r="G382" s="155" t="s">
        <v>846</v>
      </c>
      <c r="H382" s="155" t="s">
        <v>861</v>
      </c>
      <c r="I382" s="155" t="s">
        <v>201</v>
      </c>
      <c r="J382" s="155" t="s">
        <v>825</v>
      </c>
    </row>
    <row r="383" spans="1:10">
      <c r="A383" s="155" t="s">
        <v>998</v>
      </c>
      <c r="B383" s="155" t="s">
        <v>999</v>
      </c>
      <c r="C383" s="155" t="s">
        <v>293</v>
      </c>
      <c r="D383" s="155" t="s">
        <v>821</v>
      </c>
      <c r="E383" s="155" t="s">
        <v>447</v>
      </c>
      <c r="F383" s="155" t="s">
        <v>822</v>
      </c>
      <c r="G383" s="155" t="s">
        <v>1000</v>
      </c>
      <c r="H383" s="155" t="s">
        <v>1001</v>
      </c>
      <c r="I383" s="155" t="s">
        <v>201</v>
      </c>
      <c r="J383" s="155" t="s">
        <v>825</v>
      </c>
    </row>
    <row r="384" spans="1:10">
      <c r="A384" s="155" t="s">
        <v>1002</v>
      </c>
      <c r="B384" s="155" t="s">
        <v>1003</v>
      </c>
      <c r="C384" s="155" t="s">
        <v>293</v>
      </c>
      <c r="D384" s="155" t="s">
        <v>821</v>
      </c>
      <c r="E384" s="155" t="s">
        <v>447</v>
      </c>
      <c r="F384" s="155" t="s">
        <v>822</v>
      </c>
      <c r="G384" s="155" t="s">
        <v>1004</v>
      </c>
      <c r="H384" s="155" t="s">
        <v>880</v>
      </c>
      <c r="I384" s="155" t="s">
        <v>201</v>
      </c>
      <c r="J384" s="155" t="s">
        <v>825</v>
      </c>
    </row>
    <row r="385" spans="1:10">
      <c r="A385" s="155" t="s">
        <v>1005</v>
      </c>
      <c r="B385" s="155" t="s">
        <v>1006</v>
      </c>
      <c r="C385" s="155" t="s">
        <v>293</v>
      </c>
      <c r="D385" s="155" t="s">
        <v>821</v>
      </c>
      <c r="E385" s="155" t="s">
        <v>447</v>
      </c>
      <c r="F385" s="155" t="s">
        <v>822</v>
      </c>
      <c r="G385" s="155" t="s">
        <v>950</v>
      </c>
      <c r="H385" s="155" t="s">
        <v>1007</v>
      </c>
      <c r="I385" s="155" t="s">
        <v>201</v>
      </c>
      <c r="J385" s="155" t="s">
        <v>825</v>
      </c>
    </row>
    <row r="386" spans="1:10">
      <c r="A386" s="155" t="s">
        <v>1008</v>
      </c>
      <c r="B386" s="155" t="s">
        <v>1009</v>
      </c>
      <c r="C386" s="155" t="s">
        <v>293</v>
      </c>
      <c r="D386" s="155" t="s">
        <v>821</v>
      </c>
      <c r="E386" s="155" t="s">
        <v>447</v>
      </c>
      <c r="F386" s="155" t="s">
        <v>822</v>
      </c>
      <c r="G386" s="155" t="s">
        <v>1010</v>
      </c>
      <c r="H386" s="155" t="s">
        <v>929</v>
      </c>
      <c r="I386" s="155" t="s">
        <v>201</v>
      </c>
      <c r="J386" s="155" t="s">
        <v>825</v>
      </c>
    </row>
    <row r="387" spans="1:10">
      <c r="A387" s="155" t="s">
        <v>1011</v>
      </c>
      <c r="B387" s="155" t="s">
        <v>1012</v>
      </c>
      <c r="C387" s="155" t="s">
        <v>293</v>
      </c>
      <c r="D387" s="155" t="s">
        <v>821</v>
      </c>
      <c r="E387" s="155" t="s">
        <v>447</v>
      </c>
      <c r="F387" s="155" t="s">
        <v>822</v>
      </c>
      <c r="G387" s="155" t="s">
        <v>99</v>
      </c>
      <c r="H387" s="155" t="s">
        <v>577</v>
      </c>
      <c r="I387" s="155" t="s">
        <v>201</v>
      </c>
      <c r="J387" s="155" t="s">
        <v>825</v>
      </c>
    </row>
    <row r="388" spans="1:10">
      <c r="A388" s="155" t="s">
        <v>1013</v>
      </c>
      <c r="B388" s="155" t="s">
        <v>1014</v>
      </c>
      <c r="C388" s="155" t="s">
        <v>293</v>
      </c>
      <c r="D388" s="155" t="s">
        <v>821</v>
      </c>
      <c r="E388" s="155" t="s">
        <v>447</v>
      </c>
      <c r="F388" s="155" t="s">
        <v>822</v>
      </c>
      <c r="G388" s="155" t="s">
        <v>884</v>
      </c>
      <c r="H388" s="155" t="s">
        <v>929</v>
      </c>
      <c r="I388" s="155" t="s">
        <v>201</v>
      </c>
      <c r="J388" s="155" t="s">
        <v>825</v>
      </c>
    </row>
    <row r="389" spans="1:10">
      <c r="A389" s="155" t="s">
        <v>1015</v>
      </c>
      <c r="B389" s="155" t="s">
        <v>1016</v>
      </c>
      <c r="C389" s="155" t="s">
        <v>293</v>
      </c>
      <c r="D389" s="155" t="s">
        <v>821</v>
      </c>
      <c r="E389" s="155" t="s">
        <v>447</v>
      </c>
      <c r="F389" s="155" t="s">
        <v>822</v>
      </c>
      <c r="G389" s="155" t="s">
        <v>908</v>
      </c>
      <c r="H389" s="155" t="s">
        <v>884</v>
      </c>
      <c r="I389" s="155" t="s">
        <v>201</v>
      </c>
      <c r="J389" s="155" t="s">
        <v>825</v>
      </c>
    </row>
    <row r="390" spans="1:10">
      <c r="A390" s="155" t="s">
        <v>1017</v>
      </c>
      <c r="B390" s="155" t="s">
        <v>81</v>
      </c>
      <c r="C390" s="155" t="s">
        <v>293</v>
      </c>
      <c r="D390" s="155" t="s">
        <v>821</v>
      </c>
      <c r="E390" s="155" t="s">
        <v>447</v>
      </c>
      <c r="F390" s="155" t="s">
        <v>822</v>
      </c>
      <c r="G390" s="155" t="s">
        <v>1018</v>
      </c>
      <c r="H390" s="155" t="s">
        <v>1019</v>
      </c>
      <c r="I390" s="155" t="s">
        <v>201</v>
      </c>
      <c r="J390" s="155" t="s">
        <v>825</v>
      </c>
    </row>
    <row r="391" spans="1:10">
      <c r="A391" s="155" t="s">
        <v>1020</v>
      </c>
      <c r="B391" s="155" t="s">
        <v>1021</v>
      </c>
      <c r="C391" s="155" t="s">
        <v>293</v>
      </c>
      <c r="D391" s="155" t="s">
        <v>821</v>
      </c>
      <c r="E391" s="155" t="s">
        <v>447</v>
      </c>
      <c r="F391" s="155" t="s">
        <v>822</v>
      </c>
      <c r="G391" s="155" t="s">
        <v>1022</v>
      </c>
      <c r="H391" s="155" t="s">
        <v>1023</v>
      </c>
      <c r="I391" s="155" t="s">
        <v>201</v>
      </c>
      <c r="J391" s="155" t="s">
        <v>825</v>
      </c>
    </row>
    <row r="392" spans="1:10">
      <c r="A392" s="155" t="s">
        <v>1024</v>
      </c>
      <c r="B392" s="155" t="s">
        <v>1025</v>
      </c>
      <c r="C392" s="155" t="s">
        <v>293</v>
      </c>
      <c r="D392" s="155" t="s">
        <v>821</v>
      </c>
      <c r="E392" s="155" t="s">
        <v>447</v>
      </c>
      <c r="F392" s="155" t="s">
        <v>822</v>
      </c>
      <c r="G392" s="155" t="s">
        <v>1026</v>
      </c>
      <c r="H392" s="155" t="s">
        <v>1027</v>
      </c>
      <c r="I392" s="155" t="s">
        <v>201</v>
      </c>
      <c r="J392" s="155" t="s">
        <v>825</v>
      </c>
    </row>
    <row r="393" spans="1:10">
      <c r="A393" s="155" t="s">
        <v>1028</v>
      </c>
      <c r="B393" s="155" t="s">
        <v>1029</v>
      </c>
      <c r="C393" s="155" t="s">
        <v>293</v>
      </c>
      <c r="D393" s="155" t="s">
        <v>821</v>
      </c>
      <c r="E393" s="155" t="s">
        <v>447</v>
      </c>
      <c r="F393" s="155" t="s">
        <v>822</v>
      </c>
      <c r="G393" s="155" t="s">
        <v>144</v>
      </c>
      <c r="H393" s="155" t="s">
        <v>929</v>
      </c>
      <c r="I393" s="155" t="s">
        <v>201</v>
      </c>
      <c r="J393" s="155" t="s">
        <v>825</v>
      </c>
    </row>
    <row r="394" spans="1:10">
      <c r="A394" s="155" t="s">
        <v>1030</v>
      </c>
      <c r="B394" s="155" t="s">
        <v>1031</v>
      </c>
      <c r="C394" s="155" t="s">
        <v>293</v>
      </c>
      <c r="D394" s="155" t="s">
        <v>821</v>
      </c>
      <c r="E394" s="155" t="s">
        <v>447</v>
      </c>
      <c r="F394" s="155" t="s">
        <v>822</v>
      </c>
      <c r="G394" s="155" t="s">
        <v>577</v>
      </c>
      <c r="H394" s="155" t="s">
        <v>884</v>
      </c>
      <c r="I394" s="155" t="s">
        <v>201</v>
      </c>
      <c r="J394" s="155" t="s">
        <v>825</v>
      </c>
    </row>
    <row r="395" spans="1:10">
      <c r="A395" s="155" t="s">
        <v>1032</v>
      </c>
      <c r="B395" s="155" t="s">
        <v>1033</v>
      </c>
      <c r="C395" s="155" t="s">
        <v>293</v>
      </c>
      <c r="D395" s="155" t="s">
        <v>821</v>
      </c>
      <c r="E395" s="155" t="s">
        <v>447</v>
      </c>
      <c r="F395" s="155" t="s">
        <v>822</v>
      </c>
      <c r="G395" s="155" t="s">
        <v>577</v>
      </c>
      <c r="H395" s="155" t="s">
        <v>884</v>
      </c>
      <c r="I395" s="155" t="s">
        <v>201</v>
      </c>
      <c r="J395" s="155" t="s">
        <v>825</v>
      </c>
    </row>
    <row r="396" spans="1:10">
      <c r="A396" s="155" t="s">
        <v>1034</v>
      </c>
      <c r="B396" s="155" t="s">
        <v>1035</v>
      </c>
      <c r="C396" s="155" t="s">
        <v>293</v>
      </c>
      <c r="D396" s="155" t="s">
        <v>821</v>
      </c>
      <c r="E396" s="155" t="s">
        <v>447</v>
      </c>
      <c r="F396" s="155" t="s">
        <v>822</v>
      </c>
      <c r="G396" s="155" t="s">
        <v>144</v>
      </c>
      <c r="H396" s="155" t="s">
        <v>929</v>
      </c>
      <c r="I396" s="155" t="s">
        <v>201</v>
      </c>
      <c r="J396" s="155" t="s">
        <v>825</v>
      </c>
    </row>
    <row r="397" spans="1:10">
      <c r="A397" s="155" t="s">
        <v>1036</v>
      </c>
      <c r="B397" s="155" t="s">
        <v>1037</v>
      </c>
      <c r="C397" s="155" t="s">
        <v>293</v>
      </c>
      <c r="D397" s="155" t="s">
        <v>821</v>
      </c>
      <c r="E397" s="155" t="s">
        <v>447</v>
      </c>
      <c r="F397" s="155" t="s">
        <v>822</v>
      </c>
      <c r="G397" s="155" t="s">
        <v>144</v>
      </c>
      <c r="H397" s="155" t="s">
        <v>929</v>
      </c>
      <c r="I397" s="155" t="s">
        <v>201</v>
      </c>
      <c r="J397" s="155" t="s">
        <v>825</v>
      </c>
    </row>
    <row r="398" spans="1:10">
      <c r="A398" s="155" t="s">
        <v>1038</v>
      </c>
      <c r="B398" s="155" t="s">
        <v>1039</v>
      </c>
      <c r="C398" s="155" t="s">
        <v>293</v>
      </c>
      <c r="D398" s="155" t="s">
        <v>821</v>
      </c>
      <c r="E398" s="155" t="s">
        <v>447</v>
      </c>
      <c r="F398" s="155" t="s">
        <v>822</v>
      </c>
      <c r="G398" s="155" t="s">
        <v>1040</v>
      </c>
      <c r="H398" s="155" t="s">
        <v>1041</v>
      </c>
      <c r="I398" s="155" t="s">
        <v>201</v>
      </c>
      <c r="J398" s="155" t="s">
        <v>825</v>
      </c>
    </row>
    <row r="399" spans="1:10">
      <c r="A399" s="155" t="s">
        <v>1042</v>
      </c>
      <c r="B399" s="155" t="s">
        <v>81</v>
      </c>
      <c r="C399" s="155" t="s">
        <v>293</v>
      </c>
      <c r="D399" s="155" t="s">
        <v>821</v>
      </c>
      <c r="E399" s="155" t="s">
        <v>447</v>
      </c>
      <c r="F399" s="155" t="s">
        <v>822</v>
      </c>
      <c r="G399" s="155" t="s">
        <v>914</v>
      </c>
      <c r="H399" s="155" t="s">
        <v>901</v>
      </c>
      <c r="I399" s="155" t="s">
        <v>201</v>
      </c>
      <c r="J399" s="155" t="s">
        <v>825</v>
      </c>
    </row>
    <row r="400" spans="1:10">
      <c r="A400" s="155" t="s">
        <v>1043</v>
      </c>
      <c r="B400" s="155" t="s">
        <v>1044</v>
      </c>
      <c r="C400" s="155" t="s">
        <v>293</v>
      </c>
      <c r="D400" s="155" t="s">
        <v>821</v>
      </c>
      <c r="E400" s="155" t="s">
        <v>447</v>
      </c>
      <c r="F400" s="155" t="s">
        <v>822</v>
      </c>
      <c r="G400" s="155" t="s">
        <v>1045</v>
      </c>
      <c r="H400" s="155" t="s">
        <v>947</v>
      </c>
      <c r="I400" s="155" t="s">
        <v>201</v>
      </c>
      <c r="J400" s="155" t="s">
        <v>825</v>
      </c>
    </row>
    <row r="401" spans="1:10">
      <c r="A401" s="155" t="s">
        <v>1046</v>
      </c>
      <c r="B401" s="155" t="s">
        <v>1047</v>
      </c>
      <c r="C401" s="155" t="s">
        <v>293</v>
      </c>
      <c r="D401" s="155" t="s">
        <v>821</v>
      </c>
      <c r="E401" s="155" t="s">
        <v>447</v>
      </c>
      <c r="F401" s="155" t="s">
        <v>822</v>
      </c>
      <c r="G401" s="155" t="s">
        <v>975</v>
      </c>
      <c r="H401" s="155" t="s">
        <v>1048</v>
      </c>
      <c r="I401" s="155" t="s">
        <v>201</v>
      </c>
      <c r="J401" s="155" t="s">
        <v>825</v>
      </c>
    </row>
    <row r="402" spans="1:10">
      <c r="A402" s="155" t="s">
        <v>1049</v>
      </c>
      <c r="B402" s="155" t="s">
        <v>1050</v>
      </c>
      <c r="C402" s="155" t="s">
        <v>293</v>
      </c>
      <c r="D402" s="155" t="s">
        <v>821</v>
      </c>
      <c r="E402" s="155" t="s">
        <v>447</v>
      </c>
      <c r="F402" s="155" t="s">
        <v>822</v>
      </c>
      <c r="G402" s="155" t="s">
        <v>99</v>
      </c>
      <c r="H402" s="155" t="s">
        <v>856</v>
      </c>
      <c r="I402" s="155" t="s">
        <v>201</v>
      </c>
      <c r="J402" s="155" t="s">
        <v>825</v>
      </c>
    </row>
    <row r="403" spans="1:10">
      <c r="A403" s="155" t="s">
        <v>1051</v>
      </c>
      <c r="B403" s="155" t="s">
        <v>1052</v>
      </c>
      <c r="C403" s="155" t="s">
        <v>293</v>
      </c>
      <c r="D403" s="155" t="s">
        <v>821</v>
      </c>
      <c r="E403" s="155" t="s">
        <v>447</v>
      </c>
      <c r="F403" s="155" t="s">
        <v>822</v>
      </c>
      <c r="G403" s="155" t="s">
        <v>1053</v>
      </c>
      <c r="H403" s="155" t="s">
        <v>1054</v>
      </c>
      <c r="I403" s="155" t="s">
        <v>201</v>
      </c>
      <c r="J403" s="155" t="s">
        <v>825</v>
      </c>
    </row>
    <row r="404" spans="1:10">
      <c r="A404" s="155" t="s">
        <v>1055</v>
      </c>
      <c r="B404" s="155" t="s">
        <v>1056</v>
      </c>
      <c r="C404" s="155" t="s">
        <v>293</v>
      </c>
      <c r="D404" s="155" t="s">
        <v>821</v>
      </c>
      <c r="E404" s="155" t="s">
        <v>447</v>
      </c>
      <c r="F404" s="155" t="s">
        <v>822</v>
      </c>
      <c r="G404" s="155" t="s">
        <v>144</v>
      </c>
      <c r="H404" s="155" t="s">
        <v>929</v>
      </c>
      <c r="I404" s="155" t="s">
        <v>201</v>
      </c>
      <c r="J404" s="155" t="s">
        <v>825</v>
      </c>
    </row>
    <row r="405" spans="1:10">
      <c r="A405" s="155" t="s">
        <v>1057</v>
      </c>
      <c r="B405" s="155" t="s">
        <v>1058</v>
      </c>
      <c r="C405" s="155" t="s">
        <v>293</v>
      </c>
      <c r="D405" s="155" t="s">
        <v>821</v>
      </c>
      <c r="E405" s="155" t="s">
        <v>447</v>
      </c>
      <c r="F405" s="155" t="s">
        <v>822</v>
      </c>
      <c r="G405" s="155" t="s">
        <v>1059</v>
      </c>
      <c r="H405" s="155" t="s">
        <v>1060</v>
      </c>
      <c r="I405" s="155" t="s">
        <v>201</v>
      </c>
      <c r="J405" s="155" t="s">
        <v>825</v>
      </c>
    </row>
    <row r="406" spans="1:10">
      <c r="A406" s="155" t="s">
        <v>1061</v>
      </c>
      <c r="B406" s="155" t="s">
        <v>1062</v>
      </c>
      <c r="C406" s="155" t="s">
        <v>293</v>
      </c>
      <c r="D406" s="155" t="s">
        <v>821</v>
      </c>
      <c r="E406" s="155" t="s">
        <v>447</v>
      </c>
      <c r="F406" s="155" t="s">
        <v>822</v>
      </c>
      <c r="G406" s="155" t="s">
        <v>1063</v>
      </c>
      <c r="H406" s="155" t="s">
        <v>861</v>
      </c>
      <c r="I406" s="155" t="s">
        <v>201</v>
      </c>
      <c r="J406" s="155" t="s">
        <v>825</v>
      </c>
    </row>
    <row r="407" spans="1:10">
      <c r="A407" s="155" t="s">
        <v>1064</v>
      </c>
      <c r="B407" s="155" t="s">
        <v>1065</v>
      </c>
      <c r="C407" s="155" t="s">
        <v>293</v>
      </c>
      <c r="D407" s="155" t="s">
        <v>821</v>
      </c>
      <c r="E407" s="155" t="s">
        <v>447</v>
      </c>
      <c r="F407" s="155" t="s">
        <v>822</v>
      </c>
      <c r="G407" s="155" t="s">
        <v>99</v>
      </c>
      <c r="H407" s="155" t="s">
        <v>884</v>
      </c>
      <c r="I407" s="155" t="s">
        <v>201</v>
      </c>
      <c r="J407" s="155" t="s">
        <v>825</v>
      </c>
    </row>
    <row r="408" spans="1:10">
      <c r="A408" s="155" t="s">
        <v>1066</v>
      </c>
      <c r="B408" s="155" t="s">
        <v>1067</v>
      </c>
      <c r="C408" s="155" t="s">
        <v>293</v>
      </c>
      <c r="D408" s="155" t="s">
        <v>821</v>
      </c>
      <c r="E408" s="155" t="s">
        <v>447</v>
      </c>
      <c r="F408" s="155" t="s">
        <v>822</v>
      </c>
      <c r="G408" s="155" t="s">
        <v>1068</v>
      </c>
      <c r="H408" s="155" t="s">
        <v>1069</v>
      </c>
      <c r="I408" s="155" t="s">
        <v>201</v>
      </c>
      <c r="J408" s="155" t="s">
        <v>825</v>
      </c>
    </row>
    <row r="409" spans="1:10">
      <c r="A409" s="155" t="s">
        <v>1070</v>
      </c>
      <c r="B409" s="155" t="s">
        <v>1071</v>
      </c>
      <c r="C409" s="155" t="s">
        <v>293</v>
      </c>
      <c r="D409" s="155" t="s">
        <v>821</v>
      </c>
      <c r="E409" s="155" t="s">
        <v>447</v>
      </c>
      <c r="F409" s="155" t="s">
        <v>822</v>
      </c>
      <c r="G409" s="155" t="s">
        <v>1072</v>
      </c>
      <c r="H409" s="155" t="s">
        <v>1073</v>
      </c>
      <c r="I409" s="155" t="s">
        <v>201</v>
      </c>
      <c r="J409" s="155" t="s">
        <v>825</v>
      </c>
    </row>
    <row r="410" spans="1:10">
      <c r="A410" s="155" t="s">
        <v>1074</v>
      </c>
      <c r="B410" s="155" t="s">
        <v>1075</v>
      </c>
      <c r="C410" s="155" t="s">
        <v>293</v>
      </c>
      <c r="D410" s="155" t="s">
        <v>821</v>
      </c>
      <c r="E410" s="155" t="s">
        <v>447</v>
      </c>
      <c r="F410" s="155" t="s">
        <v>822</v>
      </c>
      <c r="G410" s="155" t="s">
        <v>1018</v>
      </c>
      <c r="H410" s="155" t="s">
        <v>1076</v>
      </c>
      <c r="I410" s="155" t="s">
        <v>201</v>
      </c>
      <c r="J410" s="155" t="s">
        <v>825</v>
      </c>
    </row>
    <row r="411" spans="1:10">
      <c r="A411" s="155" t="s">
        <v>1077</v>
      </c>
      <c r="B411" s="155" t="s">
        <v>1078</v>
      </c>
      <c r="C411" s="155" t="s">
        <v>293</v>
      </c>
      <c r="D411" s="155" t="s">
        <v>821</v>
      </c>
      <c r="E411" s="155" t="s">
        <v>447</v>
      </c>
      <c r="F411" s="155" t="s">
        <v>822</v>
      </c>
      <c r="G411" s="155" t="s">
        <v>867</v>
      </c>
      <c r="H411" s="155" t="s">
        <v>868</v>
      </c>
      <c r="I411" s="155" t="s">
        <v>201</v>
      </c>
      <c r="J411" s="155" t="s">
        <v>825</v>
      </c>
    </row>
    <row r="412" spans="1:10">
      <c r="A412" s="155" t="s">
        <v>1079</v>
      </c>
      <c r="B412" s="155" t="s">
        <v>1080</v>
      </c>
      <c r="C412" s="155" t="s">
        <v>293</v>
      </c>
      <c r="D412" s="155" t="s">
        <v>821</v>
      </c>
      <c r="E412" s="155" t="s">
        <v>447</v>
      </c>
      <c r="F412" s="155" t="s">
        <v>822</v>
      </c>
      <c r="G412" s="155" t="s">
        <v>1081</v>
      </c>
      <c r="H412" s="155" t="s">
        <v>1010</v>
      </c>
      <c r="I412" s="155" t="s">
        <v>201</v>
      </c>
      <c r="J412" s="155" t="s">
        <v>825</v>
      </c>
    </row>
    <row r="413" spans="1:10">
      <c r="A413" s="155" t="s">
        <v>1082</v>
      </c>
      <c r="B413" s="155" t="s">
        <v>1083</v>
      </c>
      <c r="C413" s="155" t="s">
        <v>293</v>
      </c>
      <c r="D413" s="155" t="s">
        <v>821</v>
      </c>
      <c r="E413" s="155" t="s">
        <v>447</v>
      </c>
      <c r="F413" s="155" t="s">
        <v>822</v>
      </c>
      <c r="G413" s="155" t="s">
        <v>1084</v>
      </c>
      <c r="H413" s="155" t="s">
        <v>950</v>
      </c>
      <c r="I413" s="155" t="s">
        <v>201</v>
      </c>
      <c r="J413" s="155" t="s">
        <v>825</v>
      </c>
    </row>
    <row r="414" spans="1:10">
      <c r="A414" s="155" t="s">
        <v>1085</v>
      </c>
      <c r="B414" s="155" t="s">
        <v>81</v>
      </c>
      <c r="C414" s="155" t="s">
        <v>293</v>
      </c>
      <c r="D414" s="155" t="s">
        <v>821</v>
      </c>
      <c r="E414" s="155" t="s">
        <v>447</v>
      </c>
      <c r="F414" s="155" t="s">
        <v>822</v>
      </c>
      <c r="G414" s="155" t="s">
        <v>967</v>
      </c>
      <c r="H414" s="155" t="s">
        <v>883</v>
      </c>
      <c r="I414" s="155" t="s">
        <v>201</v>
      </c>
      <c r="J414" s="155" t="s">
        <v>825</v>
      </c>
    </row>
    <row r="415" spans="1:10">
      <c r="A415" s="155" t="s">
        <v>1086</v>
      </c>
      <c r="B415" s="155" t="s">
        <v>1087</v>
      </c>
      <c r="C415" s="155" t="s">
        <v>293</v>
      </c>
      <c r="D415" s="155" t="s">
        <v>821</v>
      </c>
      <c r="E415" s="155" t="s">
        <v>447</v>
      </c>
      <c r="F415" s="155" t="s">
        <v>822</v>
      </c>
      <c r="G415" s="155" t="s">
        <v>901</v>
      </c>
      <c r="H415" s="155" t="s">
        <v>929</v>
      </c>
      <c r="I415" s="155" t="s">
        <v>201</v>
      </c>
      <c r="J415" s="155" t="s">
        <v>825</v>
      </c>
    </row>
    <row r="416" spans="1:10">
      <c r="A416" s="155" t="s">
        <v>1088</v>
      </c>
      <c r="B416" s="155" t="s">
        <v>1089</v>
      </c>
      <c r="C416" s="155" t="s">
        <v>293</v>
      </c>
      <c r="D416" s="155" t="s">
        <v>821</v>
      </c>
      <c r="E416" s="155" t="s">
        <v>447</v>
      </c>
      <c r="F416" s="155" t="s">
        <v>822</v>
      </c>
      <c r="G416" s="155" t="s">
        <v>144</v>
      </c>
      <c r="H416" s="155" t="s">
        <v>929</v>
      </c>
      <c r="I416" s="155" t="s">
        <v>201</v>
      </c>
      <c r="J416" s="155" t="s">
        <v>825</v>
      </c>
    </row>
    <row r="417" spans="1:10">
      <c r="A417" s="155" t="s">
        <v>1090</v>
      </c>
      <c r="B417" s="155" t="s">
        <v>1091</v>
      </c>
      <c r="C417" s="155" t="s">
        <v>293</v>
      </c>
      <c r="D417" s="155" t="s">
        <v>821</v>
      </c>
      <c r="E417" s="155" t="s">
        <v>447</v>
      </c>
      <c r="F417" s="155" t="s">
        <v>822</v>
      </c>
      <c r="G417" s="155" t="s">
        <v>1092</v>
      </c>
      <c r="H417" s="155" t="s">
        <v>1093</v>
      </c>
      <c r="I417" s="155" t="s">
        <v>201</v>
      </c>
      <c r="J417" s="155" t="s">
        <v>825</v>
      </c>
    </row>
    <row r="418" spans="1:10">
      <c r="A418" s="155" t="s">
        <v>1094</v>
      </c>
      <c r="B418" s="155" t="s">
        <v>1095</v>
      </c>
      <c r="C418" s="155" t="s">
        <v>293</v>
      </c>
      <c r="D418" s="155" t="s">
        <v>821</v>
      </c>
      <c r="E418" s="155" t="s">
        <v>447</v>
      </c>
      <c r="F418" s="155" t="s">
        <v>822</v>
      </c>
      <c r="G418" s="155" t="s">
        <v>942</v>
      </c>
      <c r="H418" s="155" t="s">
        <v>901</v>
      </c>
      <c r="I418" s="155" t="s">
        <v>201</v>
      </c>
      <c r="J418" s="155" t="s">
        <v>825</v>
      </c>
    </row>
    <row r="419" spans="1:10">
      <c r="A419" s="155" t="s">
        <v>1096</v>
      </c>
      <c r="B419" s="155" t="s">
        <v>1097</v>
      </c>
      <c r="C419" s="155" t="s">
        <v>293</v>
      </c>
      <c r="D419" s="155" t="s">
        <v>821</v>
      </c>
      <c r="E419" s="155" t="s">
        <v>447</v>
      </c>
      <c r="F419" s="155" t="s">
        <v>822</v>
      </c>
      <c r="G419" s="155" t="s">
        <v>849</v>
      </c>
      <c r="H419" s="155" t="s">
        <v>1098</v>
      </c>
      <c r="I419" s="155" t="s">
        <v>201</v>
      </c>
      <c r="J419" s="155" t="s">
        <v>825</v>
      </c>
    </row>
    <row r="420" spans="1:10">
      <c r="A420" s="155" t="s">
        <v>1099</v>
      </c>
      <c r="B420" s="155" t="s">
        <v>1100</v>
      </c>
      <c r="C420" s="155" t="s">
        <v>293</v>
      </c>
      <c r="D420" s="155" t="s">
        <v>821</v>
      </c>
      <c r="E420" s="155" t="s">
        <v>447</v>
      </c>
      <c r="F420" s="155" t="s">
        <v>822</v>
      </c>
      <c r="G420" s="155" t="s">
        <v>985</v>
      </c>
      <c r="H420" s="155" t="s">
        <v>1081</v>
      </c>
      <c r="I420" s="155" t="s">
        <v>201</v>
      </c>
      <c r="J420" s="155" t="s">
        <v>825</v>
      </c>
    </row>
    <row r="421" spans="1:10">
      <c r="A421" s="155" t="s">
        <v>1101</v>
      </c>
      <c r="B421" s="155" t="s">
        <v>1102</v>
      </c>
      <c r="C421" s="155" t="s">
        <v>293</v>
      </c>
      <c r="D421" s="155" t="s">
        <v>821</v>
      </c>
      <c r="E421" s="155" t="s">
        <v>447</v>
      </c>
      <c r="F421" s="155" t="s">
        <v>822</v>
      </c>
      <c r="G421" s="155" t="s">
        <v>823</v>
      </c>
      <c r="H421" s="155" t="s">
        <v>1103</v>
      </c>
      <c r="I421" s="155" t="s">
        <v>201</v>
      </c>
      <c r="J421" s="155" t="s">
        <v>825</v>
      </c>
    </row>
    <row r="422" spans="1:10">
      <c r="A422" s="155" t="s">
        <v>1104</v>
      </c>
      <c r="B422" s="155" t="s">
        <v>1105</v>
      </c>
      <c r="C422" s="155" t="s">
        <v>293</v>
      </c>
      <c r="D422" s="155" t="s">
        <v>821</v>
      </c>
      <c r="E422" s="155" t="s">
        <v>447</v>
      </c>
      <c r="F422" s="155" t="s">
        <v>822</v>
      </c>
      <c r="G422" s="155" t="s">
        <v>99</v>
      </c>
      <c r="H422" s="155" t="s">
        <v>884</v>
      </c>
      <c r="I422" s="155" t="s">
        <v>201</v>
      </c>
      <c r="J422" s="155" t="s">
        <v>825</v>
      </c>
    </row>
    <row r="423" spans="1:10">
      <c r="A423" s="155" t="s">
        <v>1106</v>
      </c>
      <c r="B423" s="155" t="s">
        <v>1107</v>
      </c>
      <c r="C423" s="155" t="s">
        <v>293</v>
      </c>
      <c r="D423" s="155" t="s">
        <v>821</v>
      </c>
      <c r="E423" s="155" t="s">
        <v>447</v>
      </c>
      <c r="F423" s="155" t="s">
        <v>1108</v>
      </c>
      <c r="G423" s="155" t="s">
        <v>81</v>
      </c>
      <c r="H423" s="155" t="s">
        <v>1109</v>
      </c>
      <c r="I423" s="155" t="s">
        <v>201</v>
      </c>
      <c r="J423" s="155" t="s">
        <v>825</v>
      </c>
    </row>
    <row r="424" spans="1:10">
      <c r="A424" s="155" t="s">
        <v>1110</v>
      </c>
      <c r="B424" s="155" t="s">
        <v>1111</v>
      </c>
      <c r="C424" s="155" t="s">
        <v>293</v>
      </c>
      <c r="D424" s="155" t="s">
        <v>821</v>
      </c>
      <c r="E424" s="155" t="s">
        <v>447</v>
      </c>
      <c r="F424" s="155" t="s">
        <v>822</v>
      </c>
      <c r="G424" s="155" t="s">
        <v>1112</v>
      </c>
      <c r="H424" s="155" t="s">
        <v>872</v>
      </c>
      <c r="I424" s="155" t="s">
        <v>201</v>
      </c>
      <c r="J424" s="155" t="s">
        <v>825</v>
      </c>
    </row>
    <row r="425" spans="1:10">
      <c r="A425" s="155" t="s">
        <v>1113</v>
      </c>
      <c r="B425" s="155" t="s">
        <v>1114</v>
      </c>
      <c r="C425" s="155" t="s">
        <v>293</v>
      </c>
      <c r="D425" s="155" t="s">
        <v>821</v>
      </c>
      <c r="E425" s="155" t="s">
        <v>447</v>
      </c>
      <c r="F425" s="155" t="s">
        <v>822</v>
      </c>
      <c r="G425" s="155" t="s">
        <v>144</v>
      </c>
      <c r="H425" s="155" t="s">
        <v>929</v>
      </c>
      <c r="I425" s="155" t="s">
        <v>201</v>
      </c>
      <c r="J425" s="155" t="s">
        <v>825</v>
      </c>
    </row>
    <row r="426" spans="1:10">
      <c r="A426" s="155" t="s">
        <v>782</v>
      </c>
      <c r="B426" s="155" t="s">
        <v>783</v>
      </c>
      <c r="C426" s="155" t="s">
        <v>293</v>
      </c>
      <c r="D426" s="155" t="s">
        <v>821</v>
      </c>
      <c r="E426" s="155" t="s">
        <v>447</v>
      </c>
      <c r="F426" s="155" t="s">
        <v>822</v>
      </c>
      <c r="G426" s="155" t="s">
        <v>86</v>
      </c>
      <c r="H426" s="155" t="s">
        <v>908</v>
      </c>
      <c r="I426" s="155" t="s">
        <v>201</v>
      </c>
      <c r="J426" s="155" t="s">
        <v>825</v>
      </c>
    </row>
    <row r="427" spans="1:10">
      <c r="A427" s="155" t="s">
        <v>1115</v>
      </c>
      <c r="B427" s="155" t="s">
        <v>1116</v>
      </c>
      <c r="C427" s="155" t="s">
        <v>293</v>
      </c>
      <c r="D427" s="155" t="s">
        <v>821</v>
      </c>
      <c r="E427" s="155" t="s">
        <v>447</v>
      </c>
      <c r="F427" s="155" t="s">
        <v>822</v>
      </c>
      <c r="G427" s="155" t="s">
        <v>856</v>
      </c>
      <c r="H427" s="155" t="s">
        <v>857</v>
      </c>
      <c r="I427" s="155" t="s">
        <v>201</v>
      </c>
      <c r="J427" s="155" t="s">
        <v>825</v>
      </c>
    </row>
    <row r="428" spans="1:10">
      <c r="A428" s="155" t="s">
        <v>1117</v>
      </c>
      <c r="B428" s="155" t="s">
        <v>1118</v>
      </c>
      <c r="C428" s="155" t="s">
        <v>293</v>
      </c>
      <c r="D428" s="155" t="s">
        <v>821</v>
      </c>
      <c r="E428" s="155" t="s">
        <v>447</v>
      </c>
      <c r="F428" s="155" t="s">
        <v>822</v>
      </c>
      <c r="G428" s="155" t="s">
        <v>1119</v>
      </c>
      <c r="H428" s="155" t="s">
        <v>968</v>
      </c>
      <c r="I428" s="155" t="s">
        <v>201</v>
      </c>
      <c r="J428" s="155" t="s">
        <v>825</v>
      </c>
    </row>
    <row r="429" spans="1:10">
      <c r="A429" s="155" t="s">
        <v>1120</v>
      </c>
      <c r="B429" s="155" t="s">
        <v>1121</v>
      </c>
      <c r="C429" s="155" t="s">
        <v>293</v>
      </c>
      <c r="D429" s="155" t="s">
        <v>821</v>
      </c>
      <c r="E429" s="155" t="s">
        <v>447</v>
      </c>
      <c r="F429" s="155" t="s">
        <v>822</v>
      </c>
      <c r="G429" s="155" t="s">
        <v>1122</v>
      </c>
      <c r="H429" s="155" t="s">
        <v>1123</v>
      </c>
      <c r="I429" s="155" t="s">
        <v>201</v>
      </c>
      <c r="J429" s="155" t="s">
        <v>825</v>
      </c>
    </row>
    <row r="430" spans="1:10">
      <c r="A430" s="155" t="s">
        <v>1124</v>
      </c>
      <c r="B430" s="155" t="s">
        <v>1125</v>
      </c>
      <c r="C430" s="155" t="s">
        <v>293</v>
      </c>
      <c r="D430" s="155" t="s">
        <v>821</v>
      </c>
      <c r="E430" s="155" t="s">
        <v>447</v>
      </c>
      <c r="F430" s="155" t="s">
        <v>822</v>
      </c>
      <c r="G430" s="155" t="s">
        <v>913</v>
      </c>
      <c r="H430" s="155" t="s">
        <v>884</v>
      </c>
      <c r="I430" s="155" t="s">
        <v>201</v>
      </c>
      <c r="J430" s="155" t="s">
        <v>825</v>
      </c>
    </row>
    <row r="431" spans="1:10">
      <c r="A431" s="155" t="s">
        <v>1126</v>
      </c>
      <c r="B431" s="155" t="s">
        <v>1127</v>
      </c>
      <c r="C431" s="155" t="s">
        <v>293</v>
      </c>
      <c r="D431" s="155" t="s">
        <v>821</v>
      </c>
      <c r="E431" s="155" t="s">
        <v>447</v>
      </c>
      <c r="F431" s="155" t="s">
        <v>822</v>
      </c>
      <c r="G431" s="155" t="s">
        <v>1128</v>
      </c>
      <c r="H431" s="155" t="s">
        <v>1129</v>
      </c>
      <c r="I431" s="155" t="s">
        <v>201</v>
      </c>
      <c r="J431" s="155" t="s">
        <v>825</v>
      </c>
    </row>
    <row r="432" spans="1:10">
      <c r="A432" s="155" t="s">
        <v>1130</v>
      </c>
      <c r="B432" s="155" t="s">
        <v>1131</v>
      </c>
      <c r="C432" s="155" t="s">
        <v>293</v>
      </c>
      <c r="D432" s="155" t="s">
        <v>821</v>
      </c>
      <c r="E432" s="155" t="s">
        <v>447</v>
      </c>
      <c r="F432" s="155" t="s">
        <v>822</v>
      </c>
      <c r="G432" s="155" t="s">
        <v>1122</v>
      </c>
      <c r="H432" s="155" t="s">
        <v>1123</v>
      </c>
      <c r="I432" s="155" t="s">
        <v>201</v>
      </c>
      <c r="J432" s="155" t="s">
        <v>825</v>
      </c>
    </row>
    <row r="433" spans="1:10">
      <c r="A433" s="155" t="s">
        <v>1132</v>
      </c>
      <c r="B433" s="155" t="s">
        <v>1133</v>
      </c>
      <c r="C433" s="155" t="s">
        <v>293</v>
      </c>
      <c r="D433" s="155" t="s">
        <v>821</v>
      </c>
      <c r="E433" s="155" t="s">
        <v>447</v>
      </c>
      <c r="F433" s="155" t="s">
        <v>822</v>
      </c>
      <c r="G433" s="155" t="s">
        <v>1019</v>
      </c>
      <c r="H433" s="155" t="s">
        <v>892</v>
      </c>
      <c r="I433" s="155" t="s">
        <v>201</v>
      </c>
      <c r="J433" s="155" t="s">
        <v>825</v>
      </c>
    </row>
    <row r="434" spans="1:10">
      <c r="A434" s="155" t="s">
        <v>1134</v>
      </c>
      <c r="B434" s="155" t="s">
        <v>1135</v>
      </c>
      <c r="C434" s="155" t="s">
        <v>293</v>
      </c>
      <c r="D434" s="155" t="s">
        <v>821</v>
      </c>
      <c r="E434" s="155" t="s">
        <v>447</v>
      </c>
      <c r="F434" s="155" t="s">
        <v>822</v>
      </c>
      <c r="G434" s="155" t="s">
        <v>1136</v>
      </c>
      <c r="H434" s="155" t="s">
        <v>883</v>
      </c>
      <c r="I434" s="155" t="s">
        <v>201</v>
      </c>
      <c r="J434" s="155" t="s">
        <v>825</v>
      </c>
    </row>
    <row r="435" spans="1:10">
      <c r="A435" s="155" t="s">
        <v>1137</v>
      </c>
      <c r="B435" s="155" t="s">
        <v>1138</v>
      </c>
      <c r="C435" s="155" t="s">
        <v>293</v>
      </c>
      <c r="D435" s="155" t="s">
        <v>1139</v>
      </c>
      <c r="E435" s="155" t="s">
        <v>248</v>
      </c>
      <c r="F435" s="155" t="s">
        <v>822</v>
      </c>
      <c r="G435" s="155" t="s">
        <v>127</v>
      </c>
      <c r="H435" s="155" t="s">
        <v>1140</v>
      </c>
      <c r="I435" s="155" t="s">
        <v>142</v>
      </c>
      <c r="J435" s="155" t="s">
        <v>1141</v>
      </c>
    </row>
    <row r="436" spans="1:10">
      <c r="A436" s="155" t="s">
        <v>1142</v>
      </c>
      <c r="B436" s="155" t="s">
        <v>1143</v>
      </c>
      <c r="C436" s="155" t="s">
        <v>293</v>
      </c>
      <c r="D436" s="155" t="s">
        <v>1139</v>
      </c>
      <c r="E436" s="155" t="s">
        <v>248</v>
      </c>
      <c r="F436" s="155" t="s">
        <v>822</v>
      </c>
      <c r="G436" s="155" t="s">
        <v>1144</v>
      </c>
      <c r="H436" s="155" t="s">
        <v>1145</v>
      </c>
      <c r="I436" s="155" t="s">
        <v>142</v>
      </c>
      <c r="J436" s="155" t="s">
        <v>1141</v>
      </c>
    </row>
    <row r="437" spans="1:10">
      <c r="A437" s="155" t="s">
        <v>1146</v>
      </c>
      <c r="B437" s="155" t="s">
        <v>1147</v>
      </c>
      <c r="C437" s="155" t="s">
        <v>293</v>
      </c>
      <c r="D437" s="155" t="s">
        <v>1139</v>
      </c>
      <c r="E437" s="155" t="s">
        <v>248</v>
      </c>
      <c r="F437" s="155" t="s">
        <v>822</v>
      </c>
      <c r="G437" s="155" t="s">
        <v>1148</v>
      </c>
      <c r="H437" s="155" t="s">
        <v>1149</v>
      </c>
      <c r="I437" s="155" t="s">
        <v>142</v>
      </c>
      <c r="J437" s="155" t="s">
        <v>1141</v>
      </c>
    </row>
    <row r="438" spans="1:10">
      <c r="A438" s="155" t="s">
        <v>250</v>
      </c>
      <c r="B438" s="155" t="s">
        <v>251</v>
      </c>
      <c r="C438" s="155" t="s">
        <v>293</v>
      </c>
      <c r="D438" s="155" t="s">
        <v>1139</v>
      </c>
      <c r="E438" s="155" t="s">
        <v>248</v>
      </c>
      <c r="F438" s="155" t="s">
        <v>822</v>
      </c>
      <c r="G438" s="155" t="s">
        <v>1150</v>
      </c>
      <c r="H438" s="155" t="s">
        <v>1151</v>
      </c>
      <c r="I438" s="155" t="s">
        <v>142</v>
      </c>
      <c r="J438" s="155" t="s">
        <v>1141</v>
      </c>
    </row>
    <row r="439" spans="1:10">
      <c r="A439" s="155" t="s">
        <v>1152</v>
      </c>
      <c r="B439" s="155" t="s">
        <v>1153</v>
      </c>
      <c r="C439" s="155" t="s">
        <v>293</v>
      </c>
      <c r="D439" s="155" t="s">
        <v>1139</v>
      </c>
      <c r="E439" s="155" t="s">
        <v>248</v>
      </c>
      <c r="F439" s="155" t="s">
        <v>822</v>
      </c>
      <c r="G439" s="155" t="s">
        <v>1154</v>
      </c>
      <c r="H439" s="155" t="s">
        <v>1155</v>
      </c>
      <c r="I439" s="155" t="s">
        <v>142</v>
      </c>
      <c r="J439" s="155" t="s">
        <v>1141</v>
      </c>
    </row>
    <row r="440" spans="1:10">
      <c r="A440" s="155" t="s">
        <v>1156</v>
      </c>
      <c r="B440" s="155" t="s">
        <v>1157</v>
      </c>
      <c r="C440" s="155" t="s">
        <v>293</v>
      </c>
      <c r="D440" s="155" t="s">
        <v>1139</v>
      </c>
      <c r="E440" s="155" t="s">
        <v>248</v>
      </c>
      <c r="F440" s="155" t="s">
        <v>822</v>
      </c>
      <c r="G440" s="155" t="s">
        <v>1158</v>
      </c>
      <c r="H440" s="155" t="s">
        <v>1159</v>
      </c>
      <c r="I440" s="155" t="s">
        <v>142</v>
      </c>
      <c r="J440" s="155" t="s">
        <v>1141</v>
      </c>
    </row>
    <row r="441" spans="1:10">
      <c r="A441" s="155" t="s">
        <v>1160</v>
      </c>
      <c r="B441" s="155" t="s">
        <v>1161</v>
      </c>
      <c r="C441" s="155" t="s">
        <v>293</v>
      </c>
      <c r="D441" s="155" t="s">
        <v>1139</v>
      </c>
      <c r="E441" s="155" t="s">
        <v>248</v>
      </c>
      <c r="F441" s="155" t="s">
        <v>822</v>
      </c>
      <c r="G441" s="155" t="s">
        <v>1158</v>
      </c>
      <c r="H441" s="155" t="s">
        <v>1159</v>
      </c>
      <c r="I441" s="155" t="s">
        <v>142</v>
      </c>
      <c r="J441" s="155" t="s">
        <v>1141</v>
      </c>
    </row>
    <row r="442" spans="1:10">
      <c r="A442" s="155" t="s">
        <v>1162</v>
      </c>
      <c r="B442" s="155" t="s">
        <v>1163</v>
      </c>
      <c r="C442" s="155" t="s">
        <v>293</v>
      </c>
      <c r="D442" s="155" t="s">
        <v>1139</v>
      </c>
      <c r="E442" s="155" t="s">
        <v>248</v>
      </c>
      <c r="F442" s="155" t="s">
        <v>822</v>
      </c>
      <c r="G442" s="155" t="s">
        <v>1140</v>
      </c>
      <c r="H442" s="155" t="s">
        <v>1164</v>
      </c>
      <c r="I442" s="155" t="s">
        <v>142</v>
      </c>
      <c r="J442" s="155" t="s">
        <v>1141</v>
      </c>
    </row>
    <row r="443" spans="1:10">
      <c r="A443" s="155" t="s">
        <v>1165</v>
      </c>
      <c r="B443" s="155" t="s">
        <v>1166</v>
      </c>
      <c r="C443" s="155" t="s">
        <v>293</v>
      </c>
      <c r="D443" s="155" t="s">
        <v>1139</v>
      </c>
      <c r="E443" s="155" t="s">
        <v>248</v>
      </c>
      <c r="F443" s="155" t="s">
        <v>822</v>
      </c>
      <c r="G443" s="155" t="s">
        <v>149</v>
      </c>
      <c r="H443" s="155" t="s">
        <v>1167</v>
      </c>
      <c r="I443" s="155" t="s">
        <v>142</v>
      </c>
      <c r="J443" s="155" t="s">
        <v>1141</v>
      </c>
    </row>
    <row r="444" spans="1:10">
      <c r="A444" s="155" t="s">
        <v>1168</v>
      </c>
      <c r="B444" s="155" t="s">
        <v>1169</v>
      </c>
      <c r="C444" s="155" t="s">
        <v>293</v>
      </c>
      <c r="D444" s="155" t="s">
        <v>1139</v>
      </c>
      <c r="E444" s="155" t="s">
        <v>248</v>
      </c>
      <c r="F444" s="155" t="s">
        <v>822</v>
      </c>
      <c r="G444" s="155" t="s">
        <v>1140</v>
      </c>
      <c r="H444" s="155" t="s">
        <v>1164</v>
      </c>
      <c r="I444" s="155" t="s">
        <v>142</v>
      </c>
      <c r="J444" s="155" t="s">
        <v>1141</v>
      </c>
    </row>
    <row r="445" spans="1:10">
      <c r="A445" s="155" t="s">
        <v>1170</v>
      </c>
      <c r="B445" s="155" t="s">
        <v>1171</v>
      </c>
      <c r="C445" s="155" t="s">
        <v>293</v>
      </c>
      <c r="D445" s="155" t="s">
        <v>1139</v>
      </c>
      <c r="E445" s="155" t="s">
        <v>248</v>
      </c>
      <c r="F445" s="155" t="s">
        <v>822</v>
      </c>
      <c r="G445" s="155" t="s">
        <v>1172</v>
      </c>
      <c r="H445" s="155" t="s">
        <v>1173</v>
      </c>
      <c r="I445" s="155" t="s">
        <v>142</v>
      </c>
      <c r="J445" s="155" t="s">
        <v>1141</v>
      </c>
    </row>
    <row r="446" spans="1:10">
      <c r="A446" s="155" t="s">
        <v>1174</v>
      </c>
      <c r="B446" s="155" t="s">
        <v>1175</v>
      </c>
      <c r="C446" s="155" t="s">
        <v>293</v>
      </c>
      <c r="D446" s="155" t="s">
        <v>1139</v>
      </c>
      <c r="E446" s="155" t="s">
        <v>248</v>
      </c>
      <c r="F446" s="155" t="s">
        <v>822</v>
      </c>
      <c r="G446" s="155" t="s">
        <v>96</v>
      </c>
      <c r="H446" s="155" t="s">
        <v>127</v>
      </c>
      <c r="I446" s="155" t="s">
        <v>142</v>
      </c>
      <c r="J446" s="155" t="s">
        <v>1141</v>
      </c>
    </row>
    <row r="447" spans="1:10">
      <c r="A447" s="155" t="s">
        <v>1176</v>
      </c>
      <c r="B447" s="155" t="s">
        <v>1177</v>
      </c>
      <c r="C447" s="155" t="s">
        <v>293</v>
      </c>
      <c r="D447" s="155" t="s">
        <v>1139</v>
      </c>
      <c r="E447" s="155" t="s">
        <v>248</v>
      </c>
      <c r="F447" s="155" t="s">
        <v>822</v>
      </c>
      <c r="G447" s="155" t="s">
        <v>1178</v>
      </c>
      <c r="H447" s="155" t="s">
        <v>1179</v>
      </c>
      <c r="I447" s="155" t="s">
        <v>142</v>
      </c>
      <c r="J447" s="155" t="s">
        <v>1141</v>
      </c>
    </row>
    <row r="448" spans="1:10">
      <c r="A448" s="155" t="s">
        <v>1180</v>
      </c>
      <c r="B448" s="155" t="s">
        <v>1181</v>
      </c>
      <c r="C448" s="155" t="s">
        <v>293</v>
      </c>
      <c r="D448" s="155" t="s">
        <v>1139</v>
      </c>
      <c r="E448" s="155" t="s">
        <v>248</v>
      </c>
      <c r="F448" s="155" t="s">
        <v>822</v>
      </c>
      <c r="G448" s="155" t="s">
        <v>1182</v>
      </c>
      <c r="H448" s="155" t="s">
        <v>1183</v>
      </c>
      <c r="I448" s="155" t="s">
        <v>142</v>
      </c>
      <c r="J448" s="155" t="s">
        <v>1141</v>
      </c>
    </row>
    <row r="449" spans="1:10">
      <c r="A449" s="155" t="s">
        <v>1184</v>
      </c>
      <c r="B449" s="155" t="s">
        <v>1185</v>
      </c>
      <c r="C449" s="155" t="s">
        <v>293</v>
      </c>
      <c r="D449" s="155" t="s">
        <v>1139</v>
      </c>
      <c r="E449" s="155" t="s">
        <v>248</v>
      </c>
      <c r="F449" s="155" t="s">
        <v>822</v>
      </c>
      <c r="G449" s="155" t="s">
        <v>96</v>
      </c>
      <c r="H449" s="155" t="s">
        <v>1164</v>
      </c>
      <c r="I449" s="155" t="s">
        <v>142</v>
      </c>
      <c r="J449" s="155" t="s">
        <v>1141</v>
      </c>
    </row>
    <row r="450" spans="1:10">
      <c r="A450" s="155" t="s">
        <v>1186</v>
      </c>
      <c r="B450" s="155" t="s">
        <v>1187</v>
      </c>
      <c r="C450" s="155" t="s">
        <v>293</v>
      </c>
      <c r="D450" s="155" t="s">
        <v>1139</v>
      </c>
      <c r="E450" s="155" t="s">
        <v>248</v>
      </c>
      <c r="F450" s="155" t="s">
        <v>822</v>
      </c>
      <c r="G450" s="155" t="s">
        <v>1178</v>
      </c>
      <c r="H450" s="155" t="s">
        <v>1179</v>
      </c>
      <c r="I450" s="155" t="s">
        <v>142</v>
      </c>
      <c r="J450" s="155" t="s">
        <v>1141</v>
      </c>
    </row>
    <row r="451" spans="1:10">
      <c r="A451" s="155" t="s">
        <v>1188</v>
      </c>
      <c r="B451" s="155" t="s">
        <v>1189</v>
      </c>
      <c r="C451" s="155" t="s">
        <v>293</v>
      </c>
      <c r="D451" s="155" t="s">
        <v>1139</v>
      </c>
      <c r="E451" s="155" t="s">
        <v>248</v>
      </c>
      <c r="F451" s="155" t="s">
        <v>822</v>
      </c>
      <c r="G451" s="155" t="s">
        <v>1144</v>
      </c>
      <c r="H451" s="155" t="s">
        <v>1145</v>
      </c>
      <c r="I451" s="155" t="s">
        <v>142</v>
      </c>
      <c r="J451" s="155" t="s">
        <v>1141</v>
      </c>
    </row>
    <row r="452" spans="1:10">
      <c r="A452" s="155" t="s">
        <v>1190</v>
      </c>
      <c r="B452" s="155" t="s">
        <v>1191</v>
      </c>
      <c r="C452" s="155" t="s">
        <v>293</v>
      </c>
      <c r="D452" s="155" t="s">
        <v>1139</v>
      </c>
      <c r="E452" s="155" t="s">
        <v>248</v>
      </c>
      <c r="F452" s="155" t="s">
        <v>822</v>
      </c>
      <c r="G452" s="155" t="s">
        <v>1140</v>
      </c>
      <c r="H452" s="155" t="s">
        <v>1164</v>
      </c>
      <c r="I452" s="155" t="s">
        <v>142</v>
      </c>
      <c r="J452" s="155" t="s">
        <v>1141</v>
      </c>
    </row>
    <row r="453" spans="1:10">
      <c r="A453" s="155" t="s">
        <v>1192</v>
      </c>
      <c r="B453" s="155" t="s">
        <v>1193</v>
      </c>
      <c r="C453" s="155" t="s">
        <v>293</v>
      </c>
      <c r="D453" s="155" t="s">
        <v>1139</v>
      </c>
      <c r="E453" s="155" t="s">
        <v>248</v>
      </c>
      <c r="F453" s="155" t="s">
        <v>822</v>
      </c>
      <c r="G453" s="155" t="s">
        <v>1194</v>
      </c>
      <c r="H453" s="155" t="s">
        <v>1195</v>
      </c>
      <c r="I453" s="155" t="s">
        <v>142</v>
      </c>
      <c r="J453" s="155" t="s">
        <v>1141</v>
      </c>
    </row>
    <row r="454" spans="1:10">
      <c r="A454" s="155" t="s">
        <v>1196</v>
      </c>
      <c r="B454" s="155" t="s">
        <v>1197</v>
      </c>
      <c r="C454" s="155" t="s">
        <v>293</v>
      </c>
      <c r="D454" s="155" t="s">
        <v>1139</v>
      </c>
      <c r="E454" s="155" t="s">
        <v>248</v>
      </c>
      <c r="F454" s="155" t="s">
        <v>822</v>
      </c>
      <c r="G454" s="155" t="s">
        <v>1198</v>
      </c>
      <c r="H454" s="155" t="s">
        <v>1199</v>
      </c>
      <c r="I454" s="155" t="s">
        <v>142</v>
      </c>
      <c r="J454" s="155" t="s">
        <v>1141</v>
      </c>
    </row>
    <row r="455" spans="1:10">
      <c r="A455" s="155" t="s">
        <v>1200</v>
      </c>
      <c r="B455" s="155" t="s">
        <v>1201</v>
      </c>
      <c r="C455" s="155" t="s">
        <v>293</v>
      </c>
      <c r="D455" s="155" t="s">
        <v>1139</v>
      </c>
      <c r="E455" s="155" t="s">
        <v>248</v>
      </c>
      <c r="F455" s="155" t="s">
        <v>822</v>
      </c>
      <c r="G455" s="155" t="s">
        <v>102</v>
      </c>
      <c r="H455" s="155" t="s">
        <v>138</v>
      </c>
      <c r="I455" s="155" t="s">
        <v>142</v>
      </c>
      <c r="J455" s="155" t="s">
        <v>1141</v>
      </c>
    </row>
    <row r="456" spans="1:10">
      <c r="A456" s="155" t="s">
        <v>1202</v>
      </c>
      <c r="B456" s="155" t="s">
        <v>1203</v>
      </c>
      <c r="C456" s="155" t="s">
        <v>293</v>
      </c>
      <c r="D456" s="155" t="s">
        <v>1139</v>
      </c>
      <c r="E456" s="155" t="s">
        <v>248</v>
      </c>
      <c r="F456" s="155" t="s">
        <v>822</v>
      </c>
      <c r="G456" s="155" t="s">
        <v>1204</v>
      </c>
      <c r="H456" s="155" t="s">
        <v>1205</v>
      </c>
      <c r="I456" s="155" t="s">
        <v>142</v>
      </c>
      <c r="J456" s="155" t="s">
        <v>1141</v>
      </c>
    </row>
    <row r="457" spans="1:10">
      <c r="A457" s="155" t="s">
        <v>1206</v>
      </c>
      <c r="B457" s="155" t="s">
        <v>1207</v>
      </c>
      <c r="C457" s="155" t="s">
        <v>293</v>
      </c>
      <c r="D457" s="155" t="s">
        <v>1139</v>
      </c>
      <c r="E457" s="155" t="s">
        <v>248</v>
      </c>
      <c r="F457" s="155" t="s">
        <v>1108</v>
      </c>
      <c r="G457" s="155" t="s">
        <v>81</v>
      </c>
      <c r="H457" s="155" t="s">
        <v>1164</v>
      </c>
      <c r="I457" s="155" t="s">
        <v>142</v>
      </c>
      <c r="J457" s="155" t="s">
        <v>1141</v>
      </c>
    </row>
    <row r="458" spans="1:10">
      <c r="A458" s="155" t="s">
        <v>1208</v>
      </c>
      <c r="B458" s="155" t="s">
        <v>1209</v>
      </c>
      <c r="C458" s="155" t="s">
        <v>293</v>
      </c>
      <c r="D458" s="155" t="s">
        <v>1139</v>
      </c>
      <c r="E458" s="155" t="s">
        <v>248</v>
      </c>
      <c r="F458" s="155" t="s">
        <v>822</v>
      </c>
      <c r="G458" s="155" t="s">
        <v>138</v>
      </c>
      <c r="H458" s="155" t="s">
        <v>1204</v>
      </c>
      <c r="I458" s="155" t="s">
        <v>142</v>
      </c>
      <c r="J458" s="155" t="s">
        <v>1141</v>
      </c>
    </row>
    <row r="459" spans="1:10">
      <c r="A459" s="155" t="s">
        <v>1210</v>
      </c>
      <c r="B459" s="155" t="s">
        <v>1211</v>
      </c>
      <c r="C459" s="155" t="s">
        <v>293</v>
      </c>
      <c r="D459" s="155" t="s">
        <v>1139</v>
      </c>
      <c r="E459" s="155" t="s">
        <v>248</v>
      </c>
      <c r="F459" s="155" t="s">
        <v>822</v>
      </c>
      <c r="G459" s="155" t="s">
        <v>1212</v>
      </c>
      <c r="H459" s="155" t="s">
        <v>1213</v>
      </c>
      <c r="I459" s="155" t="s">
        <v>142</v>
      </c>
      <c r="J459" s="155" t="s">
        <v>1141</v>
      </c>
    </row>
    <row r="460" spans="1:10">
      <c r="A460" s="155" t="s">
        <v>1214</v>
      </c>
      <c r="B460" s="155" t="s">
        <v>1215</v>
      </c>
      <c r="C460" s="155" t="s">
        <v>293</v>
      </c>
      <c r="D460" s="155" t="s">
        <v>1139</v>
      </c>
      <c r="E460" s="155" t="s">
        <v>248</v>
      </c>
      <c r="F460" s="155" t="s">
        <v>822</v>
      </c>
      <c r="G460" s="155" t="s">
        <v>1158</v>
      </c>
      <c r="H460" s="155" t="s">
        <v>1159</v>
      </c>
      <c r="I460" s="155" t="s">
        <v>142</v>
      </c>
      <c r="J460" s="155" t="s">
        <v>1141</v>
      </c>
    </row>
    <row r="461" spans="1:10">
      <c r="A461" s="155" t="s">
        <v>1216</v>
      </c>
      <c r="B461" s="155" t="s">
        <v>1217</v>
      </c>
      <c r="C461" s="155" t="s">
        <v>293</v>
      </c>
      <c r="D461" s="155" t="s">
        <v>1139</v>
      </c>
      <c r="E461" s="155" t="s">
        <v>248</v>
      </c>
      <c r="F461" s="155" t="s">
        <v>822</v>
      </c>
      <c r="G461" s="155" t="s">
        <v>1172</v>
      </c>
      <c r="H461" s="155" t="s">
        <v>1173</v>
      </c>
      <c r="I461" s="155" t="s">
        <v>142</v>
      </c>
      <c r="J461" s="155" t="s">
        <v>1141</v>
      </c>
    </row>
    <row r="462" spans="1:10">
      <c r="A462" s="155" t="s">
        <v>1218</v>
      </c>
      <c r="B462" s="155" t="s">
        <v>1219</v>
      </c>
      <c r="C462" s="155" t="s">
        <v>293</v>
      </c>
      <c r="D462" s="155" t="s">
        <v>1139</v>
      </c>
      <c r="E462" s="155" t="s">
        <v>248</v>
      </c>
      <c r="F462" s="155" t="s">
        <v>822</v>
      </c>
      <c r="G462" s="155" t="s">
        <v>1220</v>
      </c>
      <c r="H462" s="155" t="s">
        <v>1221</v>
      </c>
      <c r="I462" s="155" t="s">
        <v>142</v>
      </c>
      <c r="J462" s="155" t="s">
        <v>1141</v>
      </c>
    </row>
    <row r="463" spans="1:10">
      <c r="A463" s="155" t="s">
        <v>1222</v>
      </c>
      <c r="B463" s="155" t="s">
        <v>1223</v>
      </c>
      <c r="C463" s="155" t="s">
        <v>293</v>
      </c>
      <c r="D463" s="155" t="s">
        <v>1139</v>
      </c>
      <c r="E463" s="155" t="s">
        <v>248</v>
      </c>
      <c r="F463" s="155" t="s">
        <v>1108</v>
      </c>
      <c r="G463" s="155" t="s">
        <v>81</v>
      </c>
      <c r="H463" s="155" t="s">
        <v>838</v>
      </c>
      <c r="I463" s="155" t="s">
        <v>142</v>
      </c>
      <c r="J463" s="155" t="s">
        <v>1141</v>
      </c>
    </row>
    <row r="464" spans="1:10">
      <c r="A464" s="155" t="s">
        <v>1224</v>
      </c>
      <c r="B464" s="155" t="s">
        <v>1225</v>
      </c>
      <c r="C464" s="155" t="s">
        <v>293</v>
      </c>
      <c r="D464" s="155" t="s">
        <v>1139</v>
      </c>
      <c r="E464" s="155" t="s">
        <v>248</v>
      </c>
      <c r="F464" s="155" t="s">
        <v>822</v>
      </c>
      <c r="G464" s="155" t="s">
        <v>1182</v>
      </c>
      <c r="H464" s="155" t="s">
        <v>1183</v>
      </c>
      <c r="I464" s="155" t="s">
        <v>142</v>
      </c>
      <c r="J464" s="155" t="s">
        <v>1141</v>
      </c>
    </row>
    <row r="465" spans="1:10">
      <c r="A465" s="155" t="s">
        <v>1226</v>
      </c>
      <c r="B465" s="155" t="s">
        <v>1227</v>
      </c>
      <c r="C465" s="155" t="s">
        <v>293</v>
      </c>
      <c r="D465" s="155" t="s">
        <v>1139</v>
      </c>
      <c r="E465" s="155" t="s">
        <v>248</v>
      </c>
      <c r="F465" s="155" t="s">
        <v>822</v>
      </c>
      <c r="G465" s="155" t="s">
        <v>1228</v>
      </c>
      <c r="H465" s="155" t="s">
        <v>1150</v>
      </c>
      <c r="I465" s="155" t="s">
        <v>142</v>
      </c>
      <c r="J465" s="155" t="s">
        <v>1141</v>
      </c>
    </row>
    <row r="466" spans="1:10">
      <c r="A466" s="155" t="s">
        <v>1229</v>
      </c>
      <c r="B466" s="155" t="s">
        <v>1230</v>
      </c>
      <c r="C466" s="155" t="s">
        <v>293</v>
      </c>
      <c r="D466" s="155" t="s">
        <v>1139</v>
      </c>
      <c r="E466" s="155" t="s">
        <v>248</v>
      </c>
      <c r="F466" s="155" t="s">
        <v>822</v>
      </c>
      <c r="G466" s="155" t="s">
        <v>1231</v>
      </c>
      <c r="H466" s="155" t="s">
        <v>995</v>
      </c>
      <c r="I466" s="155" t="s">
        <v>142</v>
      </c>
      <c r="J466" s="155" t="s">
        <v>1141</v>
      </c>
    </row>
    <row r="467" spans="1:10">
      <c r="A467" s="155" t="s">
        <v>1232</v>
      </c>
      <c r="B467" s="155" t="s">
        <v>1233</v>
      </c>
      <c r="C467" s="155" t="s">
        <v>293</v>
      </c>
      <c r="D467" s="155" t="s">
        <v>1139</v>
      </c>
      <c r="E467" s="155" t="s">
        <v>248</v>
      </c>
      <c r="F467" s="155" t="s">
        <v>822</v>
      </c>
      <c r="G467" s="155" t="s">
        <v>102</v>
      </c>
      <c r="H467" s="155" t="s">
        <v>138</v>
      </c>
      <c r="I467" s="155" t="s">
        <v>142</v>
      </c>
      <c r="J467" s="155" t="s">
        <v>1141</v>
      </c>
    </row>
    <row r="468" spans="1:10">
      <c r="A468" s="155" t="s">
        <v>1234</v>
      </c>
      <c r="B468" s="155" t="s">
        <v>1235</v>
      </c>
      <c r="C468" s="155" t="s">
        <v>293</v>
      </c>
      <c r="D468" s="155" t="s">
        <v>1139</v>
      </c>
      <c r="E468" s="155" t="s">
        <v>248</v>
      </c>
      <c r="F468" s="155" t="s">
        <v>822</v>
      </c>
      <c r="G468" s="155" t="s">
        <v>1236</v>
      </c>
      <c r="H468" s="155" t="s">
        <v>1154</v>
      </c>
      <c r="I468" s="155" t="s">
        <v>142</v>
      </c>
      <c r="J468" s="155" t="s">
        <v>1141</v>
      </c>
    </row>
    <row r="469" spans="1:10">
      <c r="A469" s="155" t="s">
        <v>1237</v>
      </c>
      <c r="B469" s="155" t="s">
        <v>1238</v>
      </c>
      <c r="C469" s="155" t="s">
        <v>293</v>
      </c>
      <c r="D469" s="155" t="s">
        <v>1139</v>
      </c>
      <c r="E469" s="155" t="s">
        <v>248</v>
      </c>
      <c r="F469" s="155" t="s">
        <v>822</v>
      </c>
      <c r="G469" s="155" t="s">
        <v>1204</v>
      </c>
      <c r="H469" s="155" t="s">
        <v>1205</v>
      </c>
      <c r="I469" s="155" t="s">
        <v>142</v>
      </c>
      <c r="J469" s="155" t="s">
        <v>1141</v>
      </c>
    </row>
    <row r="470" spans="1:10">
      <c r="A470" s="155" t="s">
        <v>1239</v>
      </c>
      <c r="B470" s="155" t="s">
        <v>1240</v>
      </c>
      <c r="C470" s="155" t="s">
        <v>293</v>
      </c>
      <c r="D470" s="155" t="s">
        <v>1139</v>
      </c>
      <c r="E470" s="155" t="s">
        <v>248</v>
      </c>
      <c r="F470" s="155" t="s">
        <v>822</v>
      </c>
      <c r="G470" s="155" t="s">
        <v>853</v>
      </c>
      <c r="H470" s="155" t="s">
        <v>879</v>
      </c>
      <c r="I470" s="155" t="s">
        <v>142</v>
      </c>
      <c r="J470" s="155" t="s">
        <v>1141</v>
      </c>
    </row>
    <row r="471" spans="1:10">
      <c r="A471" s="155" t="s">
        <v>1241</v>
      </c>
      <c r="B471" s="155" t="s">
        <v>1242</v>
      </c>
      <c r="C471" s="155" t="s">
        <v>293</v>
      </c>
      <c r="D471" s="155" t="s">
        <v>1139</v>
      </c>
      <c r="E471" s="155" t="s">
        <v>248</v>
      </c>
      <c r="F471" s="155" t="s">
        <v>822</v>
      </c>
      <c r="G471" s="155" t="s">
        <v>1198</v>
      </c>
      <c r="H471" s="155" t="s">
        <v>1199</v>
      </c>
      <c r="I471" s="155" t="s">
        <v>142</v>
      </c>
      <c r="J471" s="155" t="s">
        <v>1141</v>
      </c>
    </row>
    <row r="472" spans="1:10">
      <c r="A472" s="155" t="s">
        <v>1243</v>
      </c>
      <c r="B472" s="155" t="s">
        <v>1244</v>
      </c>
      <c r="C472" s="155" t="s">
        <v>293</v>
      </c>
      <c r="D472" s="155" t="s">
        <v>1139</v>
      </c>
      <c r="E472" s="155" t="s">
        <v>248</v>
      </c>
      <c r="F472" s="155" t="s">
        <v>822</v>
      </c>
      <c r="G472" s="155" t="s">
        <v>1145</v>
      </c>
      <c r="H472" s="155" t="s">
        <v>1228</v>
      </c>
      <c r="I472" s="155" t="s">
        <v>142</v>
      </c>
      <c r="J472" s="155" t="s">
        <v>1141</v>
      </c>
    </row>
    <row r="473" spans="1:10">
      <c r="A473" s="155" t="s">
        <v>1245</v>
      </c>
      <c r="B473" s="155" t="s">
        <v>1246</v>
      </c>
      <c r="C473" s="155" t="s">
        <v>293</v>
      </c>
      <c r="D473" s="155" t="s">
        <v>1139</v>
      </c>
      <c r="E473" s="155" t="s">
        <v>248</v>
      </c>
      <c r="F473" s="155" t="s">
        <v>822</v>
      </c>
      <c r="G473" s="155" t="s">
        <v>102</v>
      </c>
      <c r="H473" s="155" t="s">
        <v>138</v>
      </c>
      <c r="I473" s="155" t="s">
        <v>142</v>
      </c>
      <c r="J473" s="155" t="s">
        <v>1141</v>
      </c>
    </row>
    <row r="474" spans="1:10">
      <c r="A474" s="155" t="s">
        <v>1247</v>
      </c>
      <c r="B474" s="155" t="s">
        <v>1248</v>
      </c>
      <c r="C474" s="155" t="s">
        <v>293</v>
      </c>
      <c r="D474" s="155" t="s">
        <v>1139</v>
      </c>
      <c r="E474" s="155" t="s">
        <v>248</v>
      </c>
      <c r="F474" s="155" t="s">
        <v>822</v>
      </c>
      <c r="G474" s="155" t="s">
        <v>1194</v>
      </c>
      <c r="H474" s="155" t="s">
        <v>1195</v>
      </c>
      <c r="I474" s="155" t="s">
        <v>142</v>
      </c>
      <c r="J474" s="155" t="s">
        <v>1141</v>
      </c>
    </row>
    <row r="475" spans="1:10">
      <c r="A475" s="155" t="s">
        <v>1249</v>
      </c>
      <c r="B475" s="155" t="s">
        <v>1250</v>
      </c>
      <c r="C475" s="155" t="s">
        <v>293</v>
      </c>
      <c r="D475" s="155" t="s">
        <v>1139</v>
      </c>
      <c r="E475" s="155" t="s">
        <v>248</v>
      </c>
      <c r="F475" s="155" t="s">
        <v>822</v>
      </c>
      <c r="G475" s="155" t="s">
        <v>1140</v>
      </c>
      <c r="H475" s="155" t="s">
        <v>1164</v>
      </c>
      <c r="I475" s="155" t="s">
        <v>142</v>
      </c>
      <c r="J475" s="155" t="s">
        <v>1141</v>
      </c>
    </row>
    <row r="476" spans="1:10">
      <c r="A476" s="155" t="s">
        <v>1251</v>
      </c>
      <c r="B476" s="155" t="s">
        <v>1252</v>
      </c>
      <c r="C476" s="155" t="s">
        <v>293</v>
      </c>
      <c r="D476" s="155" t="s">
        <v>1139</v>
      </c>
      <c r="E476" s="155" t="s">
        <v>248</v>
      </c>
      <c r="F476" s="155" t="s">
        <v>822</v>
      </c>
      <c r="G476" s="155" t="s">
        <v>110</v>
      </c>
      <c r="H476" s="155" t="s">
        <v>102</v>
      </c>
      <c r="I476" s="155" t="s">
        <v>142</v>
      </c>
      <c r="J476" s="155" t="s">
        <v>1141</v>
      </c>
    </row>
    <row r="477" spans="1:10">
      <c r="A477" s="155" t="s">
        <v>1253</v>
      </c>
      <c r="B477" s="155" t="s">
        <v>1254</v>
      </c>
      <c r="C477" s="155" t="s">
        <v>293</v>
      </c>
      <c r="D477" s="155" t="s">
        <v>1139</v>
      </c>
      <c r="E477" s="155" t="s">
        <v>248</v>
      </c>
      <c r="F477" s="155" t="s">
        <v>822</v>
      </c>
      <c r="G477" s="155" t="s">
        <v>1198</v>
      </c>
      <c r="H477" s="155" t="s">
        <v>1199</v>
      </c>
      <c r="I477" s="155" t="s">
        <v>142</v>
      </c>
      <c r="J477" s="155" t="s">
        <v>1141</v>
      </c>
    </row>
    <row r="478" spans="1:10">
      <c r="A478" s="155" t="s">
        <v>1255</v>
      </c>
      <c r="B478" s="155" t="s">
        <v>1256</v>
      </c>
      <c r="C478" s="155" t="s">
        <v>293</v>
      </c>
      <c r="D478" s="155" t="s">
        <v>1139</v>
      </c>
      <c r="E478" s="155" t="s">
        <v>248</v>
      </c>
      <c r="F478" s="155" t="s">
        <v>1108</v>
      </c>
      <c r="G478" s="155" t="s">
        <v>81</v>
      </c>
      <c r="H478" s="155" t="s">
        <v>1140</v>
      </c>
      <c r="I478" s="155" t="s">
        <v>142</v>
      </c>
      <c r="J478" s="155" t="s">
        <v>1141</v>
      </c>
    </row>
    <row r="479" spans="1:10">
      <c r="A479" s="155" t="s">
        <v>1257</v>
      </c>
      <c r="B479" s="155" t="s">
        <v>1258</v>
      </c>
      <c r="C479" s="155" t="s">
        <v>293</v>
      </c>
      <c r="D479" s="155" t="s">
        <v>1139</v>
      </c>
      <c r="E479" s="155" t="s">
        <v>248</v>
      </c>
      <c r="F479" s="155" t="s">
        <v>1108</v>
      </c>
      <c r="G479" s="155" t="s">
        <v>81</v>
      </c>
      <c r="H479" s="155" t="s">
        <v>138</v>
      </c>
      <c r="I479" s="155" t="s">
        <v>142</v>
      </c>
      <c r="J479" s="155" t="s">
        <v>1141</v>
      </c>
    </row>
    <row r="480" spans="1:10">
      <c r="A480" s="155" t="s">
        <v>268</v>
      </c>
      <c r="B480" s="155" t="s">
        <v>269</v>
      </c>
      <c r="C480" s="155" t="s">
        <v>293</v>
      </c>
      <c r="D480" s="155" t="s">
        <v>1139</v>
      </c>
      <c r="E480" s="155" t="s">
        <v>248</v>
      </c>
      <c r="F480" s="155" t="s">
        <v>822</v>
      </c>
      <c r="G480" s="155" t="s">
        <v>1259</v>
      </c>
      <c r="H480" s="155" t="s">
        <v>1260</v>
      </c>
      <c r="I480" s="155" t="s">
        <v>142</v>
      </c>
      <c r="J480" s="155" t="s">
        <v>1141</v>
      </c>
    </row>
    <row r="481" spans="1:10">
      <c r="A481" s="155" t="s">
        <v>1261</v>
      </c>
      <c r="B481" s="155" t="s">
        <v>1262</v>
      </c>
      <c r="C481" s="155" t="s">
        <v>293</v>
      </c>
      <c r="D481" s="155" t="s">
        <v>1139</v>
      </c>
      <c r="E481" s="155" t="s">
        <v>248</v>
      </c>
      <c r="F481" s="155" t="s">
        <v>822</v>
      </c>
      <c r="G481" s="155" t="s">
        <v>1158</v>
      </c>
      <c r="H481" s="155" t="s">
        <v>1159</v>
      </c>
      <c r="I481" s="155" t="s">
        <v>142</v>
      </c>
      <c r="J481" s="155" t="s">
        <v>1141</v>
      </c>
    </row>
    <row r="482" spans="1:10">
      <c r="A482" s="155" t="s">
        <v>1263</v>
      </c>
      <c r="B482" s="155" t="s">
        <v>1264</v>
      </c>
      <c r="C482" s="155" t="s">
        <v>293</v>
      </c>
      <c r="D482" s="155" t="s">
        <v>1139</v>
      </c>
      <c r="E482" s="155" t="s">
        <v>248</v>
      </c>
      <c r="F482" s="155" t="s">
        <v>822</v>
      </c>
      <c r="G482" s="155" t="s">
        <v>110</v>
      </c>
      <c r="H482" s="155" t="s">
        <v>102</v>
      </c>
      <c r="I482" s="155" t="s">
        <v>142</v>
      </c>
      <c r="J482" s="155" t="s">
        <v>1141</v>
      </c>
    </row>
    <row r="483" spans="1:10">
      <c r="A483" s="155" t="s">
        <v>1265</v>
      </c>
      <c r="B483" s="155" t="s">
        <v>1266</v>
      </c>
      <c r="C483" s="155" t="s">
        <v>293</v>
      </c>
      <c r="D483" s="155" t="s">
        <v>1139</v>
      </c>
      <c r="E483" s="155" t="s">
        <v>248</v>
      </c>
      <c r="F483" s="155" t="s">
        <v>822</v>
      </c>
      <c r="G483" s="155" t="s">
        <v>1267</v>
      </c>
      <c r="H483" s="155" t="s">
        <v>1122</v>
      </c>
      <c r="I483" s="155" t="s">
        <v>142</v>
      </c>
      <c r="J483" s="155" t="s">
        <v>1141</v>
      </c>
    </row>
    <row r="484" spans="1:10">
      <c r="A484" s="155" t="s">
        <v>1268</v>
      </c>
      <c r="B484" s="155" t="s">
        <v>1269</v>
      </c>
      <c r="C484" s="155" t="s">
        <v>293</v>
      </c>
      <c r="D484" s="155" t="s">
        <v>1139</v>
      </c>
      <c r="E484" s="155" t="s">
        <v>248</v>
      </c>
      <c r="F484" s="155" t="s">
        <v>822</v>
      </c>
      <c r="G484" s="155" t="s">
        <v>1270</v>
      </c>
      <c r="H484" s="155" t="s">
        <v>842</v>
      </c>
      <c r="I484" s="155" t="s">
        <v>142</v>
      </c>
      <c r="J484" s="155" t="s">
        <v>1141</v>
      </c>
    </row>
    <row r="485" spans="1:10">
      <c r="A485" s="155" t="s">
        <v>1271</v>
      </c>
      <c r="B485" s="155" t="s">
        <v>1272</v>
      </c>
      <c r="C485" s="155" t="s">
        <v>293</v>
      </c>
      <c r="D485" s="155" t="s">
        <v>1139</v>
      </c>
      <c r="E485" s="155" t="s">
        <v>248</v>
      </c>
      <c r="F485" s="155" t="s">
        <v>822</v>
      </c>
      <c r="G485" s="155" t="s">
        <v>1273</v>
      </c>
      <c r="H485" s="155" t="s">
        <v>1159</v>
      </c>
      <c r="I485" s="155" t="s">
        <v>142</v>
      </c>
      <c r="J485" s="155" t="s">
        <v>1141</v>
      </c>
    </row>
    <row r="486" spans="1:10">
      <c r="A486" s="155" t="s">
        <v>1274</v>
      </c>
      <c r="B486" s="155" t="s">
        <v>1275</v>
      </c>
      <c r="C486" s="155" t="s">
        <v>293</v>
      </c>
      <c r="D486" s="155" t="s">
        <v>1139</v>
      </c>
      <c r="E486" s="155" t="s">
        <v>248</v>
      </c>
      <c r="F486" s="155" t="s">
        <v>1108</v>
      </c>
      <c r="G486" s="155" t="s">
        <v>81</v>
      </c>
      <c r="H486" s="155" t="s">
        <v>1140</v>
      </c>
      <c r="I486" s="155" t="s">
        <v>142</v>
      </c>
      <c r="J486" s="155" t="s">
        <v>1141</v>
      </c>
    </row>
    <row r="487" spans="1:10">
      <c r="A487" s="155" t="s">
        <v>1276</v>
      </c>
      <c r="B487" s="155" t="s">
        <v>1277</v>
      </c>
      <c r="C487" s="155" t="s">
        <v>293</v>
      </c>
      <c r="D487" s="155" t="s">
        <v>1139</v>
      </c>
      <c r="E487" s="155" t="s">
        <v>248</v>
      </c>
      <c r="F487" s="155" t="s">
        <v>822</v>
      </c>
      <c r="G487" s="155" t="s">
        <v>1154</v>
      </c>
      <c r="H487" s="155" t="s">
        <v>1155</v>
      </c>
      <c r="I487" s="155" t="s">
        <v>142</v>
      </c>
      <c r="J487" s="155" t="s">
        <v>1141</v>
      </c>
    </row>
    <row r="488" spans="1:10">
      <c r="A488" s="155" t="s">
        <v>1278</v>
      </c>
      <c r="B488" s="155" t="s">
        <v>1279</v>
      </c>
      <c r="C488" s="155" t="s">
        <v>293</v>
      </c>
      <c r="D488" s="155" t="s">
        <v>1139</v>
      </c>
      <c r="E488" s="155" t="s">
        <v>248</v>
      </c>
      <c r="F488" s="155" t="s">
        <v>822</v>
      </c>
      <c r="G488" s="155" t="s">
        <v>1145</v>
      </c>
      <c r="H488" s="155" t="s">
        <v>1228</v>
      </c>
      <c r="I488" s="155" t="s">
        <v>142</v>
      </c>
      <c r="J488" s="155" t="s">
        <v>1141</v>
      </c>
    </row>
    <row r="489" spans="1:10">
      <c r="A489" s="155" t="s">
        <v>1280</v>
      </c>
      <c r="B489" s="155" t="s">
        <v>1281</v>
      </c>
      <c r="C489" s="155" t="s">
        <v>293</v>
      </c>
      <c r="D489" s="155" t="s">
        <v>1139</v>
      </c>
      <c r="E489" s="155" t="s">
        <v>248</v>
      </c>
      <c r="F489" s="155" t="s">
        <v>822</v>
      </c>
      <c r="G489" s="155" t="s">
        <v>1282</v>
      </c>
      <c r="H489" s="155" t="s">
        <v>1283</v>
      </c>
      <c r="I489" s="155" t="s">
        <v>142</v>
      </c>
      <c r="J489" s="155" t="s">
        <v>1141</v>
      </c>
    </row>
    <row r="490" spans="1:10">
      <c r="A490" s="155" t="s">
        <v>1284</v>
      </c>
      <c r="B490" s="155" t="s">
        <v>1285</v>
      </c>
      <c r="C490" s="155" t="s">
        <v>293</v>
      </c>
      <c r="D490" s="155" t="s">
        <v>1139</v>
      </c>
      <c r="E490" s="155" t="s">
        <v>248</v>
      </c>
      <c r="F490" s="155" t="s">
        <v>822</v>
      </c>
      <c r="G490" s="155" t="s">
        <v>99</v>
      </c>
      <c r="H490" s="155" t="s">
        <v>577</v>
      </c>
      <c r="I490" s="155" t="s">
        <v>142</v>
      </c>
      <c r="J490" s="155" t="s">
        <v>1141</v>
      </c>
    </row>
    <row r="491" spans="1:10">
      <c r="A491" s="155" t="s">
        <v>1286</v>
      </c>
      <c r="B491" s="155" t="s">
        <v>1287</v>
      </c>
      <c r="C491" s="155" t="s">
        <v>293</v>
      </c>
      <c r="D491" s="155" t="s">
        <v>1139</v>
      </c>
      <c r="E491" s="155" t="s">
        <v>248</v>
      </c>
      <c r="F491" s="155" t="s">
        <v>822</v>
      </c>
      <c r="G491" s="155" t="s">
        <v>1288</v>
      </c>
      <c r="H491" s="155" t="s">
        <v>1289</v>
      </c>
      <c r="I491" s="155" t="s">
        <v>142</v>
      </c>
      <c r="J491" s="155" t="s">
        <v>1141</v>
      </c>
    </row>
    <row r="492" spans="1:10">
      <c r="A492" s="155" t="s">
        <v>1290</v>
      </c>
      <c r="B492" s="155" t="s">
        <v>1291</v>
      </c>
      <c r="C492" s="155" t="s">
        <v>293</v>
      </c>
      <c r="D492" s="155" t="s">
        <v>1139</v>
      </c>
      <c r="E492" s="155" t="s">
        <v>248</v>
      </c>
      <c r="F492" s="155" t="s">
        <v>822</v>
      </c>
      <c r="G492" s="155" t="s">
        <v>842</v>
      </c>
      <c r="H492" s="155" t="s">
        <v>1292</v>
      </c>
      <c r="I492" s="155" t="s">
        <v>142</v>
      </c>
      <c r="J492" s="155" t="s">
        <v>1141</v>
      </c>
    </row>
    <row r="493" spans="1:10">
      <c r="A493" s="155" t="s">
        <v>1293</v>
      </c>
      <c r="B493" s="155" t="s">
        <v>1294</v>
      </c>
      <c r="C493" s="155" t="s">
        <v>293</v>
      </c>
      <c r="D493" s="155" t="s">
        <v>1139</v>
      </c>
      <c r="E493" s="155" t="s">
        <v>248</v>
      </c>
      <c r="F493" s="155" t="s">
        <v>822</v>
      </c>
      <c r="G493" s="155" t="s">
        <v>180</v>
      </c>
      <c r="H493" s="155" t="s">
        <v>96</v>
      </c>
      <c r="I493" s="155" t="s">
        <v>142</v>
      </c>
      <c r="J493" s="155" t="s">
        <v>1141</v>
      </c>
    </row>
    <row r="494" spans="1:10">
      <c r="A494" s="155" t="s">
        <v>1295</v>
      </c>
      <c r="B494" s="155" t="s">
        <v>1296</v>
      </c>
      <c r="C494" s="155" t="s">
        <v>293</v>
      </c>
      <c r="D494" s="155" t="s">
        <v>1139</v>
      </c>
      <c r="E494" s="155" t="s">
        <v>248</v>
      </c>
      <c r="F494" s="155" t="s">
        <v>1108</v>
      </c>
      <c r="G494" s="155" t="s">
        <v>81</v>
      </c>
      <c r="H494" s="155" t="s">
        <v>1213</v>
      </c>
      <c r="I494" s="155" t="s">
        <v>142</v>
      </c>
      <c r="J494" s="155" t="s">
        <v>1141</v>
      </c>
    </row>
    <row r="495" spans="1:10">
      <c r="A495" s="155" t="s">
        <v>1297</v>
      </c>
      <c r="B495" s="155" t="s">
        <v>1298</v>
      </c>
      <c r="C495" s="155" t="s">
        <v>293</v>
      </c>
      <c r="D495" s="155" t="s">
        <v>1139</v>
      </c>
      <c r="E495" s="155" t="s">
        <v>248</v>
      </c>
      <c r="F495" s="155" t="s">
        <v>822</v>
      </c>
      <c r="G495" s="155" t="s">
        <v>1140</v>
      </c>
      <c r="H495" s="155" t="s">
        <v>1164</v>
      </c>
      <c r="I495" s="155" t="s">
        <v>142</v>
      </c>
      <c r="J495" s="155" t="s">
        <v>1141</v>
      </c>
    </row>
    <row r="496" spans="1:10">
      <c r="A496" s="155" t="s">
        <v>1299</v>
      </c>
      <c r="B496" s="155" t="s">
        <v>1300</v>
      </c>
      <c r="C496" s="155" t="s">
        <v>293</v>
      </c>
      <c r="D496" s="155" t="s">
        <v>1139</v>
      </c>
      <c r="E496" s="155" t="s">
        <v>248</v>
      </c>
      <c r="F496" s="155" t="s">
        <v>822</v>
      </c>
      <c r="G496" s="155" t="s">
        <v>1259</v>
      </c>
      <c r="H496" s="155" t="s">
        <v>1260</v>
      </c>
      <c r="I496" s="155" t="s">
        <v>142</v>
      </c>
      <c r="J496" s="155" t="s">
        <v>1141</v>
      </c>
    </row>
    <row r="497" spans="1:10">
      <c r="A497" s="155" t="s">
        <v>1301</v>
      </c>
      <c r="B497" s="155" t="s">
        <v>1302</v>
      </c>
      <c r="C497" s="155" t="s">
        <v>293</v>
      </c>
      <c r="D497" s="155" t="s">
        <v>1139</v>
      </c>
      <c r="E497" s="155" t="s">
        <v>248</v>
      </c>
      <c r="F497" s="155" t="s">
        <v>822</v>
      </c>
      <c r="G497" s="155" t="s">
        <v>1145</v>
      </c>
      <c r="H497" s="155" t="s">
        <v>1303</v>
      </c>
      <c r="I497" s="155" t="s">
        <v>142</v>
      </c>
      <c r="J497" s="155" t="s">
        <v>1141</v>
      </c>
    </row>
    <row r="498" spans="1:10">
      <c r="A498" s="155" t="s">
        <v>1304</v>
      </c>
      <c r="B498" s="155" t="s">
        <v>1305</v>
      </c>
      <c r="C498" s="155" t="s">
        <v>293</v>
      </c>
      <c r="D498" s="155" t="s">
        <v>1139</v>
      </c>
      <c r="E498" s="155" t="s">
        <v>248</v>
      </c>
      <c r="F498" s="155" t="s">
        <v>822</v>
      </c>
      <c r="G498" s="155" t="s">
        <v>1306</v>
      </c>
      <c r="H498" s="155" t="s">
        <v>984</v>
      </c>
      <c r="I498" s="155" t="s">
        <v>142</v>
      </c>
      <c r="J498" s="155" t="s">
        <v>1141</v>
      </c>
    </row>
    <row r="499" spans="1:10">
      <c r="A499" s="155" t="s">
        <v>1307</v>
      </c>
      <c r="B499" s="155" t="s">
        <v>1308</v>
      </c>
      <c r="C499" s="155" t="s">
        <v>293</v>
      </c>
      <c r="D499" s="155" t="s">
        <v>1139</v>
      </c>
      <c r="E499" s="155" t="s">
        <v>248</v>
      </c>
      <c r="F499" s="155" t="s">
        <v>822</v>
      </c>
      <c r="G499" s="155" t="s">
        <v>1267</v>
      </c>
      <c r="H499" s="155" t="s">
        <v>1123</v>
      </c>
      <c r="I499" s="155" t="s">
        <v>142</v>
      </c>
      <c r="J499" s="155" t="s">
        <v>1141</v>
      </c>
    </row>
    <row r="500" spans="1:10">
      <c r="A500" s="155" t="s">
        <v>1309</v>
      </c>
      <c r="B500" s="155" t="s">
        <v>1310</v>
      </c>
      <c r="C500" s="155" t="s">
        <v>293</v>
      </c>
      <c r="D500" s="155" t="s">
        <v>1139</v>
      </c>
      <c r="E500" s="155" t="s">
        <v>248</v>
      </c>
      <c r="F500" s="155" t="s">
        <v>822</v>
      </c>
      <c r="G500" s="155" t="s">
        <v>1311</v>
      </c>
      <c r="H500" s="155" t="s">
        <v>1312</v>
      </c>
      <c r="I500" s="155" t="s">
        <v>142</v>
      </c>
      <c r="J500" s="155" t="s">
        <v>1141</v>
      </c>
    </row>
    <row r="501" spans="1:10">
      <c r="A501" s="155" t="s">
        <v>1313</v>
      </c>
      <c r="B501" s="155" t="s">
        <v>1314</v>
      </c>
      <c r="C501" s="155" t="s">
        <v>293</v>
      </c>
      <c r="D501" s="155" t="s">
        <v>1139</v>
      </c>
      <c r="E501" s="155" t="s">
        <v>248</v>
      </c>
      <c r="F501" s="155" t="s">
        <v>822</v>
      </c>
      <c r="G501" s="155" t="s">
        <v>1315</v>
      </c>
      <c r="H501" s="155" t="s">
        <v>1316</v>
      </c>
      <c r="I501" s="155" t="s">
        <v>142</v>
      </c>
      <c r="J501" s="155" t="s">
        <v>1141</v>
      </c>
    </row>
    <row r="502" spans="1:10">
      <c r="A502" s="155" t="s">
        <v>1317</v>
      </c>
      <c r="B502" s="155" t="s">
        <v>1318</v>
      </c>
      <c r="C502" s="155" t="s">
        <v>293</v>
      </c>
      <c r="D502" s="155" t="s">
        <v>1139</v>
      </c>
      <c r="E502" s="155" t="s">
        <v>248</v>
      </c>
      <c r="F502" s="155" t="s">
        <v>822</v>
      </c>
      <c r="G502" s="155" t="s">
        <v>1282</v>
      </c>
      <c r="H502" s="155" t="s">
        <v>1283</v>
      </c>
      <c r="I502" s="155" t="s">
        <v>142</v>
      </c>
      <c r="J502" s="155" t="s">
        <v>1141</v>
      </c>
    </row>
    <row r="503" spans="1:10">
      <c r="A503" s="155" t="s">
        <v>1319</v>
      </c>
      <c r="B503" s="155" t="s">
        <v>1320</v>
      </c>
      <c r="C503" s="155" t="s">
        <v>293</v>
      </c>
      <c r="D503" s="155" t="s">
        <v>1139</v>
      </c>
      <c r="E503" s="155" t="s">
        <v>248</v>
      </c>
      <c r="F503" s="155" t="s">
        <v>822</v>
      </c>
      <c r="G503" s="155" t="s">
        <v>1172</v>
      </c>
      <c r="H503" s="155" t="s">
        <v>1173</v>
      </c>
      <c r="I503" s="155" t="s">
        <v>142</v>
      </c>
      <c r="J503" s="155" t="s">
        <v>1141</v>
      </c>
    </row>
    <row r="504" spans="1:10">
      <c r="A504" s="155" t="s">
        <v>1321</v>
      </c>
      <c r="B504" s="155" t="s">
        <v>1322</v>
      </c>
      <c r="C504" s="155" t="s">
        <v>293</v>
      </c>
      <c r="D504" s="155" t="s">
        <v>1139</v>
      </c>
      <c r="E504" s="155" t="s">
        <v>248</v>
      </c>
      <c r="F504" s="155" t="s">
        <v>822</v>
      </c>
      <c r="G504" s="155" t="s">
        <v>1172</v>
      </c>
      <c r="H504" s="155" t="s">
        <v>1173</v>
      </c>
      <c r="I504" s="155" t="s">
        <v>142</v>
      </c>
      <c r="J504" s="155" t="s">
        <v>1141</v>
      </c>
    </row>
    <row r="505" spans="1:10">
      <c r="A505" s="155" t="s">
        <v>1323</v>
      </c>
      <c r="B505" s="155" t="s">
        <v>1324</v>
      </c>
      <c r="C505" s="155" t="s">
        <v>293</v>
      </c>
      <c r="D505" s="155" t="s">
        <v>1139</v>
      </c>
      <c r="E505" s="155" t="s">
        <v>248</v>
      </c>
      <c r="F505" s="155" t="s">
        <v>822</v>
      </c>
      <c r="G505" s="155" t="s">
        <v>1325</v>
      </c>
      <c r="H505" s="155" t="s">
        <v>1288</v>
      </c>
      <c r="I505" s="155" t="s">
        <v>142</v>
      </c>
      <c r="J505" s="155" t="s">
        <v>1141</v>
      </c>
    </row>
    <row r="506" spans="1:10">
      <c r="A506" s="155" t="s">
        <v>1326</v>
      </c>
      <c r="B506" s="155" t="s">
        <v>1327</v>
      </c>
      <c r="C506" s="155" t="s">
        <v>293</v>
      </c>
      <c r="D506" s="155" t="s">
        <v>1139</v>
      </c>
      <c r="E506" s="155" t="s">
        <v>248</v>
      </c>
      <c r="F506" s="155" t="s">
        <v>1108</v>
      </c>
      <c r="G506" s="155" t="s">
        <v>81</v>
      </c>
      <c r="H506" s="155" t="s">
        <v>1328</v>
      </c>
      <c r="I506" s="155" t="s">
        <v>142</v>
      </c>
      <c r="J506" s="155" t="s">
        <v>1141</v>
      </c>
    </row>
    <row r="507" spans="1:10">
      <c r="A507" s="155" t="s">
        <v>1329</v>
      </c>
      <c r="B507" s="155" t="s">
        <v>1330</v>
      </c>
      <c r="C507" s="155" t="s">
        <v>293</v>
      </c>
      <c r="D507" s="155" t="s">
        <v>1139</v>
      </c>
      <c r="E507" s="155" t="s">
        <v>248</v>
      </c>
      <c r="F507" s="155" t="s">
        <v>1108</v>
      </c>
      <c r="G507" s="155" t="s">
        <v>81</v>
      </c>
      <c r="H507" s="155" t="s">
        <v>1151</v>
      </c>
      <c r="I507" s="155" t="s">
        <v>142</v>
      </c>
      <c r="J507" s="155" t="s">
        <v>1141</v>
      </c>
    </row>
    <row r="508" spans="1:10">
      <c r="A508" s="155" t="s">
        <v>1331</v>
      </c>
      <c r="B508" s="155" t="s">
        <v>1332</v>
      </c>
      <c r="C508" s="155" t="s">
        <v>293</v>
      </c>
      <c r="D508" s="155" t="s">
        <v>1139</v>
      </c>
      <c r="E508" s="155" t="s">
        <v>248</v>
      </c>
      <c r="F508" s="155" t="s">
        <v>822</v>
      </c>
      <c r="G508" s="155" t="s">
        <v>1167</v>
      </c>
      <c r="H508" s="155" t="s">
        <v>1158</v>
      </c>
      <c r="I508" s="155" t="s">
        <v>142</v>
      </c>
      <c r="J508" s="155" t="s">
        <v>1141</v>
      </c>
    </row>
    <row r="509" spans="1:10">
      <c r="A509" s="155" t="s">
        <v>1333</v>
      </c>
      <c r="B509" s="155" t="s">
        <v>1334</v>
      </c>
      <c r="C509" s="155" t="s">
        <v>293</v>
      </c>
      <c r="D509" s="155" t="s">
        <v>1139</v>
      </c>
      <c r="E509" s="155" t="s">
        <v>248</v>
      </c>
      <c r="F509" s="155" t="s">
        <v>822</v>
      </c>
      <c r="G509" s="155" t="s">
        <v>1335</v>
      </c>
      <c r="H509" s="155" t="s">
        <v>1336</v>
      </c>
      <c r="I509" s="155" t="s">
        <v>142</v>
      </c>
      <c r="J509" s="155" t="s">
        <v>1141</v>
      </c>
    </row>
    <row r="510" spans="1:10">
      <c r="A510" s="155" t="s">
        <v>1337</v>
      </c>
      <c r="B510" s="155" t="s">
        <v>1338</v>
      </c>
      <c r="C510" s="155" t="s">
        <v>293</v>
      </c>
      <c r="D510" s="155" t="s">
        <v>1139</v>
      </c>
      <c r="E510" s="155" t="s">
        <v>248</v>
      </c>
      <c r="F510" s="155" t="s">
        <v>822</v>
      </c>
      <c r="G510" s="155" t="s">
        <v>1145</v>
      </c>
      <c r="H510" s="155" t="s">
        <v>1228</v>
      </c>
      <c r="I510" s="155" t="s">
        <v>142</v>
      </c>
      <c r="J510" s="155" t="s">
        <v>1141</v>
      </c>
    </row>
    <row r="511" spans="1:10">
      <c r="A511" s="155" t="s">
        <v>1339</v>
      </c>
      <c r="B511" s="155" t="s">
        <v>1340</v>
      </c>
      <c r="C511" s="155" t="s">
        <v>293</v>
      </c>
      <c r="D511" s="155" t="s">
        <v>1139</v>
      </c>
      <c r="E511" s="155" t="s">
        <v>248</v>
      </c>
      <c r="F511" s="155" t="s">
        <v>1108</v>
      </c>
      <c r="G511" s="155" t="s">
        <v>81</v>
      </c>
      <c r="H511" s="155" t="s">
        <v>138</v>
      </c>
      <c r="I511" s="155" t="s">
        <v>142</v>
      </c>
      <c r="J511" s="155" t="s">
        <v>1141</v>
      </c>
    </row>
    <row r="512" spans="1:10">
      <c r="A512" s="155" t="s">
        <v>1341</v>
      </c>
      <c r="B512" s="155" t="s">
        <v>1342</v>
      </c>
      <c r="C512" s="155" t="s">
        <v>293</v>
      </c>
      <c r="D512" s="155" t="s">
        <v>1139</v>
      </c>
      <c r="E512" s="155" t="s">
        <v>248</v>
      </c>
      <c r="F512" s="155" t="s">
        <v>822</v>
      </c>
      <c r="G512" s="155" t="s">
        <v>1158</v>
      </c>
      <c r="H512" s="155" t="s">
        <v>1159</v>
      </c>
      <c r="I512" s="155" t="s">
        <v>142</v>
      </c>
      <c r="J512" s="155" t="s">
        <v>1141</v>
      </c>
    </row>
    <row r="513" spans="1:10">
      <c r="A513" s="155" t="s">
        <v>1343</v>
      </c>
      <c r="B513" s="155" t="s">
        <v>1344</v>
      </c>
      <c r="C513" s="155" t="s">
        <v>293</v>
      </c>
      <c r="D513" s="155" t="s">
        <v>1139</v>
      </c>
      <c r="E513" s="155" t="s">
        <v>248</v>
      </c>
      <c r="F513" s="155" t="s">
        <v>822</v>
      </c>
      <c r="G513" s="155" t="s">
        <v>110</v>
      </c>
      <c r="H513" s="155" t="s">
        <v>102</v>
      </c>
      <c r="I513" s="155" t="s">
        <v>142</v>
      </c>
      <c r="J513" s="155" t="s">
        <v>1141</v>
      </c>
    </row>
    <row r="514" spans="1:10" s="162" customFormat="1">
      <c r="A514" s="161" t="s">
        <v>1345</v>
      </c>
      <c r="B514" s="161" t="s">
        <v>1346</v>
      </c>
      <c r="C514" s="161" t="s">
        <v>293</v>
      </c>
      <c r="D514" s="161" t="s">
        <v>1139</v>
      </c>
      <c r="E514" s="161" t="s">
        <v>248</v>
      </c>
      <c r="F514" s="161" t="s">
        <v>822</v>
      </c>
      <c r="G514" s="161" t="s">
        <v>1158</v>
      </c>
      <c r="H514" s="161" t="s">
        <v>1159</v>
      </c>
      <c r="I514" s="161" t="s">
        <v>142</v>
      </c>
      <c r="J514" s="161" t="s">
        <v>1141</v>
      </c>
    </row>
    <row r="515" spans="1:10" s="162" customFormat="1">
      <c r="A515" s="161" t="s">
        <v>1347</v>
      </c>
      <c r="B515" s="161" t="s">
        <v>1348</v>
      </c>
      <c r="C515" s="161" t="s">
        <v>293</v>
      </c>
      <c r="D515" s="161" t="s">
        <v>1139</v>
      </c>
      <c r="E515" s="161" t="s">
        <v>248</v>
      </c>
      <c r="F515" s="161" t="s">
        <v>822</v>
      </c>
      <c r="G515" s="161" t="s">
        <v>1145</v>
      </c>
      <c r="H515" s="161" t="s">
        <v>1228</v>
      </c>
      <c r="I515" s="161" t="s">
        <v>142</v>
      </c>
      <c r="J515" s="161" t="s">
        <v>1141</v>
      </c>
    </row>
    <row r="516" spans="1:10" s="162" customFormat="1">
      <c r="A516" s="161" t="s">
        <v>1349</v>
      </c>
      <c r="B516" s="161" t="s">
        <v>1350</v>
      </c>
      <c r="C516" s="161" t="s">
        <v>1351</v>
      </c>
      <c r="D516" s="161" t="s">
        <v>1352</v>
      </c>
      <c r="E516" s="161" t="s">
        <v>630</v>
      </c>
      <c r="F516" s="161" t="s">
        <v>1353</v>
      </c>
      <c r="G516" s="161" t="s">
        <v>81</v>
      </c>
      <c r="H516" s="161" t="s">
        <v>1354</v>
      </c>
      <c r="I516" s="161" t="s">
        <v>142</v>
      </c>
      <c r="J516" s="161" t="s">
        <v>1355</v>
      </c>
    </row>
    <row r="517" spans="1:10" s="162" customFormat="1">
      <c r="A517" s="161" t="s">
        <v>1356</v>
      </c>
      <c r="B517" s="161" t="s">
        <v>1357</v>
      </c>
      <c r="C517" s="161" t="s">
        <v>1351</v>
      </c>
      <c r="D517" s="161" t="s">
        <v>1352</v>
      </c>
      <c r="E517" s="161" t="s">
        <v>630</v>
      </c>
      <c r="F517" s="161" t="s">
        <v>1353</v>
      </c>
      <c r="G517" s="161" t="s">
        <v>81</v>
      </c>
      <c r="H517" s="161" t="s">
        <v>110</v>
      </c>
      <c r="I517" s="161" t="s">
        <v>142</v>
      </c>
      <c r="J517" s="161" t="s">
        <v>1355</v>
      </c>
    </row>
    <row r="518" spans="1:10" s="162" customFormat="1">
      <c r="A518" s="161" t="s">
        <v>1358</v>
      </c>
      <c r="B518" s="161" t="s">
        <v>1359</v>
      </c>
      <c r="C518" s="161" t="s">
        <v>1351</v>
      </c>
      <c r="D518" s="161" t="s">
        <v>1352</v>
      </c>
      <c r="E518" s="161" t="s">
        <v>630</v>
      </c>
      <c r="F518" s="161" t="s">
        <v>1353</v>
      </c>
      <c r="G518" s="161" t="s">
        <v>81</v>
      </c>
      <c r="H518" s="161" t="s">
        <v>1360</v>
      </c>
      <c r="I518" s="161" t="s">
        <v>142</v>
      </c>
      <c r="J518" s="161" t="s">
        <v>1355</v>
      </c>
    </row>
    <row r="519" spans="1:10" s="162" customFormat="1">
      <c r="A519" s="161" t="s">
        <v>1361</v>
      </c>
      <c r="B519" s="161" t="s">
        <v>1362</v>
      </c>
      <c r="C519" s="161" t="s">
        <v>1351</v>
      </c>
      <c r="D519" s="161" t="s">
        <v>1352</v>
      </c>
      <c r="E519" s="161" t="s">
        <v>630</v>
      </c>
      <c r="F519" s="161" t="s">
        <v>1353</v>
      </c>
      <c r="G519" s="161" t="s">
        <v>81</v>
      </c>
      <c r="H519" s="161" t="s">
        <v>127</v>
      </c>
      <c r="I519" s="161" t="s">
        <v>142</v>
      </c>
      <c r="J519" s="161" t="s">
        <v>1355</v>
      </c>
    </row>
    <row r="520" spans="1:10" s="162" customFormat="1"/>
    <row r="521" spans="1:10" s="154" customFormat="1" ht="14.25">
      <c r="A521" s="163" t="s">
        <v>1363</v>
      </c>
    </row>
    <row r="522" spans="1:10" s="164" customFormat="1" ht="184.5" customHeight="1">
      <c r="A522" s="184" t="s">
        <v>1818</v>
      </c>
      <c r="B522" s="180"/>
      <c r="C522" s="180"/>
      <c r="D522" s="180"/>
      <c r="E522" s="180"/>
    </row>
    <row r="523" spans="1:10">
      <c r="A523" s="165"/>
    </row>
    <row r="524" spans="1:10">
      <c r="A524" s="2" t="s">
        <v>1820</v>
      </c>
    </row>
    <row r="525" spans="1:10">
      <c r="A525" s="167"/>
    </row>
    <row r="529" spans="1:10">
      <c r="A529" s="166"/>
    </row>
    <row r="530" spans="1:10">
      <c r="A530" s="165"/>
      <c r="B530" s="165"/>
      <c r="C530" s="165"/>
      <c r="D530" s="165"/>
      <c r="E530" s="165"/>
      <c r="F530" s="165"/>
      <c r="G530" s="165"/>
      <c r="H530" s="165"/>
      <c r="I530" s="165"/>
      <c r="J530" s="165"/>
    </row>
    <row r="531" spans="1:10">
      <c r="A531" s="165"/>
      <c r="B531" s="165"/>
      <c r="C531" s="165"/>
      <c r="D531" s="165"/>
      <c r="E531" s="165"/>
      <c r="F531" s="165"/>
      <c r="G531" s="165"/>
      <c r="H531" s="165"/>
      <c r="I531" s="165"/>
      <c r="J531" s="165"/>
    </row>
    <row r="532" spans="1:10">
      <c r="A532" s="165"/>
      <c r="B532" s="165"/>
      <c r="C532" s="165"/>
      <c r="D532" s="165"/>
      <c r="E532" s="165"/>
      <c r="F532" s="165"/>
      <c r="G532" s="165"/>
      <c r="H532" s="165"/>
      <c r="I532" s="165"/>
      <c r="J532" s="165"/>
    </row>
    <row r="533" spans="1:10">
      <c r="A533" s="165"/>
      <c r="B533" s="165"/>
      <c r="C533" s="165"/>
      <c r="D533" s="165"/>
      <c r="E533" s="165"/>
      <c r="F533" s="165"/>
      <c r="G533" s="165"/>
      <c r="H533" s="165"/>
      <c r="I533" s="165"/>
      <c r="J533" s="165"/>
    </row>
    <row r="534" spans="1:10">
      <c r="A534" s="165"/>
      <c r="B534" s="165"/>
      <c r="C534" s="165"/>
      <c r="D534" s="165"/>
      <c r="E534" s="165"/>
      <c r="F534" s="165"/>
      <c r="G534" s="165"/>
      <c r="H534" s="165"/>
      <c r="I534" s="165"/>
      <c r="J534" s="165"/>
    </row>
    <row r="535" spans="1:10">
      <c r="A535" s="165"/>
      <c r="B535" s="165"/>
      <c r="C535" s="165"/>
      <c r="D535" s="165"/>
      <c r="E535" s="165"/>
      <c r="F535" s="165"/>
      <c r="G535" s="165"/>
      <c r="H535" s="165"/>
      <c r="I535" s="165"/>
      <c r="J535" s="165"/>
    </row>
    <row r="536" spans="1:10">
      <c r="A536" s="165"/>
      <c r="B536" s="165"/>
      <c r="C536" s="165"/>
      <c r="D536" s="165"/>
      <c r="E536" s="165"/>
      <c r="F536" s="165"/>
      <c r="G536" s="165"/>
      <c r="H536" s="165"/>
      <c r="I536" s="165"/>
      <c r="J536" s="165"/>
    </row>
    <row r="537" spans="1:10">
      <c r="A537" s="165"/>
      <c r="B537" s="165"/>
      <c r="C537" s="165"/>
      <c r="D537" s="165"/>
      <c r="E537" s="165"/>
      <c r="F537" s="165"/>
      <c r="G537" s="165"/>
      <c r="H537" s="165"/>
      <c r="I537" s="165"/>
      <c r="J537" s="165"/>
    </row>
    <row r="538" spans="1:10">
      <c r="A538" s="165"/>
      <c r="B538" s="165"/>
      <c r="C538" s="165"/>
      <c r="D538" s="165"/>
      <c r="E538" s="165"/>
      <c r="F538" s="165"/>
      <c r="G538" s="165"/>
      <c r="H538" s="165"/>
      <c r="I538" s="165"/>
      <c r="J538" s="165"/>
    </row>
    <row r="539" spans="1:10">
      <c r="A539" s="165"/>
      <c r="B539" s="165"/>
      <c r="C539" s="165"/>
      <c r="D539" s="165"/>
      <c r="E539" s="165"/>
      <c r="F539" s="165"/>
      <c r="G539" s="165"/>
      <c r="H539" s="165"/>
      <c r="I539" s="165"/>
      <c r="J539" s="165"/>
    </row>
    <row r="540" spans="1:10">
      <c r="A540" s="165"/>
      <c r="B540" s="165"/>
      <c r="C540" s="165"/>
      <c r="D540" s="165"/>
      <c r="E540" s="165"/>
      <c r="F540" s="165"/>
      <c r="G540" s="165"/>
      <c r="H540" s="165"/>
      <c r="I540" s="165"/>
      <c r="J540" s="165"/>
    </row>
    <row r="541" spans="1:10">
      <c r="A541" s="165"/>
      <c r="B541" s="165"/>
      <c r="C541" s="165"/>
      <c r="D541" s="165"/>
      <c r="E541" s="165"/>
      <c r="F541" s="165"/>
      <c r="G541" s="165"/>
      <c r="H541" s="165"/>
      <c r="I541" s="165"/>
      <c r="J541" s="165"/>
    </row>
    <row r="542" spans="1:10">
      <c r="A542" s="165"/>
      <c r="B542" s="165"/>
      <c r="C542" s="165"/>
      <c r="D542" s="165"/>
      <c r="E542" s="165"/>
      <c r="F542" s="165"/>
      <c r="G542" s="165"/>
      <c r="H542" s="165"/>
      <c r="I542" s="165"/>
      <c r="J542" s="165"/>
    </row>
    <row r="543" spans="1:10">
      <c r="A543" s="165"/>
      <c r="B543" s="165"/>
      <c r="C543" s="165"/>
      <c r="D543" s="165"/>
      <c r="E543" s="165"/>
      <c r="F543" s="165"/>
      <c r="G543" s="165"/>
      <c r="H543" s="165"/>
      <c r="I543" s="165"/>
      <c r="J543" s="165"/>
    </row>
    <row r="544" spans="1:10">
      <c r="A544" s="165"/>
      <c r="B544" s="165"/>
      <c r="C544" s="165"/>
      <c r="D544" s="165"/>
      <c r="E544" s="165"/>
      <c r="F544" s="165"/>
      <c r="G544" s="165"/>
      <c r="H544" s="165"/>
      <c r="I544" s="165"/>
      <c r="J544" s="165"/>
    </row>
    <row r="545" spans="1:10">
      <c r="A545" s="165"/>
      <c r="B545" s="165"/>
      <c r="C545" s="165"/>
      <c r="D545" s="165"/>
      <c r="E545" s="165"/>
      <c r="F545" s="165"/>
      <c r="G545" s="165"/>
      <c r="H545" s="165"/>
      <c r="I545" s="165"/>
      <c r="J545" s="165"/>
    </row>
    <row r="546" spans="1:10">
      <c r="A546" s="165"/>
      <c r="B546" s="165"/>
      <c r="C546" s="165"/>
      <c r="D546" s="165"/>
      <c r="E546" s="165"/>
      <c r="F546" s="165"/>
      <c r="G546" s="165"/>
      <c r="H546" s="165"/>
      <c r="I546" s="165"/>
      <c r="J546" s="165"/>
    </row>
    <row r="547" spans="1:10">
      <c r="A547" s="165"/>
      <c r="B547" s="165"/>
      <c r="C547" s="165"/>
      <c r="D547" s="165"/>
      <c r="E547" s="165"/>
      <c r="F547" s="165"/>
      <c r="G547" s="165"/>
      <c r="H547" s="165"/>
      <c r="I547" s="165"/>
      <c r="J547" s="165"/>
    </row>
    <row r="548" spans="1:10">
      <c r="A548" s="165"/>
      <c r="B548" s="165"/>
      <c r="C548" s="165"/>
      <c r="D548" s="165"/>
      <c r="E548" s="165"/>
      <c r="F548" s="165"/>
      <c r="G548" s="165"/>
      <c r="H548" s="165"/>
      <c r="I548" s="165"/>
      <c r="J548" s="165"/>
    </row>
    <row r="549" spans="1:10">
      <c r="A549" s="165"/>
      <c r="B549" s="165"/>
      <c r="C549" s="165"/>
      <c r="D549" s="165"/>
      <c r="E549" s="165"/>
      <c r="F549" s="165"/>
      <c r="G549" s="165"/>
      <c r="H549" s="165"/>
      <c r="I549" s="165"/>
      <c r="J549" s="165"/>
    </row>
    <row r="550" spans="1:10">
      <c r="A550" s="165"/>
      <c r="B550" s="165"/>
      <c r="C550" s="165"/>
      <c r="D550" s="165"/>
      <c r="E550" s="165"/>
      <c r="F550" s="165"/>
      <c r="G550" s="165"/>
      <c r="H550" s="165"/>
      <c r="I550" s="165"/>
      <c r="J550" s="165"/>
    </row>
    <row r="551" spans="1:10">
      <c r="A551" s="165"/>
      <c r="B551" s="165"/>
      <c r="C551" s="165"/>
      <c r="D551" s="165"/>
      <c r="E551" s="165"/>
      <c r="F551" s="165"/>
      <c r="G551" s="165"/>
      <c r="H551" s="165"/>
      <c r="I551" s="165"/>
      <c r="J551" s="165"/>
    </row>
    <row r="552" spans="1:10">
      <c r="A552" s="165"/>
      <c r="B552" s="165"/>
      <c r="C552" s="165"/>
      <c r="D552" s="165"/>
      <c r="E552" s="165"/>
      <c r="F552" s="165"/>
      <c r="G552" s="165"/>
      <c r="H552" s="165"/>
      <c r="I552" s="165"/>
      <c r="J552" s="165"/>
    </row>
    <row r="553" spans="1:10">
      <c r="A553" s="165"/>
      <c r="B553" s="165"/>
      <c r="C553" s="165"/>
      <c r="D553" s="165"/>
      <c r="E553" s="165"/>
      <c r="F553" s="165"/>
      <c r="G553" s="165"/>
      <c r="H553" s="165"/>
      <c r="I553" s="165"/>
      <c r="J553" s="165"/>
    </row>
    <row r="554" spans="1:10">
      <c r="A554" s="165"/>
      <c r="B554" s="165"/>
      <c r="C554" s="165"/>
      <c r="D554" s="165"/>
      <c r="E554" s="165"/>
      <c r="F554" s="165"/>
      <c r="G554" s="165"/>
      <c r="H554" s="165"/>
      <c r="I554" s="165"/>
      <c r="J554" s="165"/>
    </row>
    <row r="555" spans="1:10">
      <c r="A555" s="165"/>
      <c r="B555" s="165"/>
      <c r="C555" s="165"/>
      <c r="D555" s="165"/>
      <c r="E555" s="165"/>
      <c r="F555" s="165"/>
      <c r="G555" s="165"/>
      <c r="H555" s="165"/>
      <c r="I555" s="165"/>
      <c r="J555" s="165"/>
    </row>
    <row r="556" spans="1:10">
      <c r="A556" s="165"/>
      <c r="B556" s="165"/>
      <c r="C556" s="165"/>
      <c r="D556" s="165"/>
      <c r="E556" s="165"/>
      <c r="F556" s="165"/>
      <c r="G556" s="165"/>
      <c r="H556" s="165"/>
      <c r="I556" s="165"/>
      <c r="J556" s="165"/>
    </row>
    <row r="557" spans="1:10">
      <c r="A557" s="165"/>
      <c r="B557" s="165"/>
      <c r="C557" s="165"/>
      <c r="D557" s="165"/>
      <c r="E557" s="165"/>
      <c r="F557" s="165"/>
      <c r="G557" s="165"/>
      <c r="H557" s="165"/>
      <c r="I557" s="165"/>
      <c r="J557" s="165"/>
    </row>
    <row r="558" spans="1:10">
      <c r="A558" s="165"/>
      <c r="B558" s="165"/>
      <c r="C558" s="165"/>
      <c r="D558" s="165"/>
      <c r="E558" s="165"/>
      <c r="F558" s="165"/>
      <c r="G558" s="165"/>
      <c r="H558" s="165"/>
      <c r="I558" s="165"/>
      <c r="J558" s="165"/>
    </row>
    <row r="559" spans="1:10">
      <c r="A559" s="165"/>
      <c r="B559" s="165"/>
      <c r="C559" s="165"/>
      <c r="D559" s="165"/>
      <c r="E559" s="165"/>
      <c r="F559" s="165"/>
      <c r="G559" s="165"/>
      <c r="H559" s="165"/>
      <c r="I559" s="165"/>
      <c r="J559" s="165"/>
    </row>
    <row r="560" spans="1:10">
      <c r="A560" s="165"/>
      <c r="B560" s="165"/>
      <c r="C560" s="165"/>
      <c r="D560" s="165"/>
      <c r="E560" s="165"/>
      <c r="F560" s="165"/>
      <c r="G560" s="165"/>
      <c r="H560" s="165"/>
      <c r="I560" s="165"/>
      <c r="J560" s="165"/>
    </row>
    <row r="561" spans="1:10">
      <c r="A561" s="165"/>
      <c r="B561" s="165"/>
      <c r="C561" s="165"/>
      <c r="D561" s="165"/>
      <c r="E561" s="165"/>
      <c r="F561" s="165"/>
      <c r="G561" s="165"/>
      <c r="H561" s="165"/>
      <c r="I561" s="165"/>
      <c r="J561" s="165"/>
    </row>
    <row r="562" spans="1:10">
      <c r="A562" s="165"/>
      <c r="B562" s="165"/>
      <c r="C562" s="165"/>
      <c r="D562" s="165"/>
      <c r="E562" s="165"/>
      <c r="F562" s="165"/>
      <c r="G562" s="165"/>
      <c r="H562" s="165"/>
      <c r="I562" s="165"/>
      <c r="J562" s="165"/>
    </row>
    <row r="563" spans="1:10">
      <c r="A563" s="165"/>
      <c r="B563" s="165"/>
      <c r="C563" s="165"/>
      <c r="D563" s="165"/>
      <c r="E563" s="165"/>
      <c r="F563" s="165"/>
      <c r="G563" s="165"/>
      <c r="H563" s="165"/>
      <c r="I563" s="165"/>
      <c r="J563" s="165"/>
    </row>
  </sheetData>
  <sortState xmlns:xlrd2="http://schemas.microsoft.com/office/spreadsheetml/2017/richdata2" ref="A8:J515">
    <sortCondition ref="D8:D515"/>
    <sortCondition ref="A8:A515"/>
  </sortState>
  <mergeCells count="1">
    <mergeCell ref="A522:E522"/>
  </mergeCells>
  <pageMargins left="0.7" right="0.7" top="0.75" bottom="0.75" header="0.3" footer="0.3"/>
  <pageSetup scale="18"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7683-A3D7-48FF-BECA-E0C8687154CC}">
  <sheetPr>
    <pageSetUpPr fitToPage="1"/>
  </sheetPr>
  <dimension ref="A1:I45"/>
  <sheetViews>
    <sheetView topLeftCell="A26" zoomScaleNormal="100" workbookViewId="0"/>
  </sheetViews>
  <sheetFormatPr defaultRowHeight="15"/>
  <cols>
    <col min="1" max="1" width="49.5703125" style="2" bestFit="1" customWidth="1"/>
    <col min="2" max="2" width="21.7109375" style="67" customWidth="1"/>
    <col min="3" max="3" width="22.28515625" style="2" bestFit="1" customWidth="1"/>
    <col min="4" max="4" width="18.42578125" style="2" bestFit="1" customWidth="1"/>
    <col min="5" max="5" width="24" style="2" bestFit="1" customWidth="1"/>
    <col min="6" max="6" width="19.7109375" style="2" customWidth="1"/>
    <col min="7" max="7" width="62.140625" style="2" bestFit="1" customWidth="1"/>
    <col min="8" max="16384" width="9.140625" style="2"/>
  </cols>
  <sheetData>
    <row r="1" spans="1:9" s="1" customFormat="1" ht="14.25">
      <c r="A1" s="119" t="s">
        <v>70</v>
      </c>
      <c r="B1" s="119" t="s">
        <v>1367</v>
      </c>
      <c r="C1" s="119" t="s">
        <v>1368</v>
      </c>
      <c r="D1" s="119" t="s">
        <v>1369</v>
      </c>
      <c r="E1" s="119" t="s">
        <v>1370</v>
      </c>
      <c r="F1" s="119" t="s">
        <v>1371</v>
      </c>
    </row>
    <row r="2" spans="1:9">
      <c r="A2" s="122" t="s">
        <v>1372</v>
      </c>
      <c r="B2" s="124" t="s">
        <v>1373</v>
      </c>
      <c r="C2" s="80" t="s">
        <v>1374</v>
      </c>
      <c r="D2" s="80" t="s">
        <v>1375</v>
      </c>
      <c r="E2" s="80" t="s">
        <v>1376</v>
      </c>
      <c r="F2" s="80" t="s">
        <v>1377</v>
      </c>
    </row>
    <row r="3" spans="1:9">
      <c r="A3" s="122" t="s">
        <v>1378</v>
      </c>
      <c r="B3" s="124" t="s">
        <v>1379</v>
      </c>
      <c r="C3" s="80" t="s">
        <v>1380</v>
      </c>
      <c r="D3" s="80" t="s">
        <v>1381</v>
      </c>
      <c r="E3" s="80" t="s">
        <v>1382</v>
      </c>
      <c r="F3" s="80" t="s">
        <v>1383</v>
      </c>
      <c r="G3" s="18"/>
      <c r="H3" s="18"/>
      <c r="I3" s="18"/>
    </row>
    <row r="4" spans="1:9">
      <c r="A4" s="122" t="s">
        <v>1384</v>
      </c>
      <c r="B4" s="124" t="s">
        <v>1385</v>
      </c>
      <c r="C4" s="80" t="s">
        <v>1386</v>
      </c>
      <c r="D4" s="80" t="s">
        <v>1387</v>
      </c>
      <c r="E4" s="80" t="s">
        <v>1388</v>
      </c>
      <c r="F4" s="80" t="s">
        <v>1389</v>
      </c>
      <c r="G4" s="18"/>
      <c r="H4" s="18"/>
      <c r="I4" s="18"/>
    </row>
    <row r="5" spans="1:9">
      <c r="A5" s="122" t="s">
        <v>1390</v>
      </c>
      <c r="B5" s="124" t="s">
        <v>1391</v>
      </c>
      <c r="C5" s="80" t="s">
        <v>1386</v>
      </c>
      <c r="D5" s="80" t="s">
        <v>1392</v>
      </c>
      <c r="E5" s="80" t="s">
        <v>1393</v>
      </c>
      <c r="F5" s="80" t="s">
        <v>1394</v>
      </c>
      <c r="G5" s="18"/>
      <c r="H5" s="18"/>
      <c r="I5" s="18"/>
    </row>
    <row r="6" spans="1:9">
      <c r="A6" s="122" t="s">
        <v>1395</v>
      </c>
      <c r="B6" s="124" t="s">
        <v>1396</v>
      </c>
      <c r="C6" s="80" t="s">
        <v>1386</v>
      </c>
      <c r="D6" s="80" t="s">
        <v>1397</v>
      </c>
      <c r="E6" s="80" t="s">
        <v>1398</v>
      </c>
      <c r="F6" s="80" t="s">
        <v>1389</v>
      </c>
      <c r="G6" s="18"/>
      <c r="H6" s="18"/>
      <c r="I6" s="18"/>
    </row>
    <row r="7" spans="1:9">
      <c r="A7" s="122" t="s">
        <v>1399</v>
      </c>
      <c r="B7" s="124" t="s">
        <v>1400</v>
      </c>
      <c r="C7" s="80" t="s">
        <v>1386</v>
      </c>
      <c r="D7" s="80" t="s">
        <v>1401</v>
      </c>
      <c r="E7" s="80" t="s">
        <v>1402</v>
      </c>
      <c r="F7" s="80" t="s">
        <v>1389</v>
      </c>
      <c r="G7" s="18"/>
      <c r="H7" s="18"/>
      <c r="I7" s="18"/>
    </row>
    <row r="8" spans="1:9">
      <c r="A8" s="122" t="s">
        <v>1403</v>
      </c>
      <c r="B8" s="124" t="s">
        <v>1404</v>
      </c>
      <c r="C8" s="80" t="s">
        <v>1386</v>
      </c>
      <c r="D8" s="80" t="s">
        <v>1392</v>
      </c>
      <c r="E8" s="80" t="s">
        <v>1402</v>
      </c>
      <c r="F8" s="80" t="s">
        <v>1389</v>
      </c>
      <c r="G8" s="18"/>
      <c r="H8" s="18"/>
      <c r="I8" s="18"/>
    </row>
    <row r="9" spans="1:9">
      <c r="A9" s="122" t="s">
        <v>1405</v>
      </c>
      <c r="B9" s="124" t="s">
        <v>1406</v>
      </c>
      <c r="C9" s="124" t="s">
        <v>1407</v>
      </c>
      <c r="D9" s="124" t="s">
        <v>1408</v>
      </c>
      <c r="E9" s="124" t="s">
        <v>1376</v>
      </c>
      <c r="F9" s="80" t="s">
        <v>1377</v>
      </c>
      <c r="G9" s="18"/>
      <c r="H9" s="18"/>
      <c r="I9" s="18"/>
    </row>
    <row r="10" spans="1:9">
      <c r="A10" s="122" t="s">
        <v>1409</v>
      </c>
      <c r="B10" s="124" t="s">
        <v>1410</v>
      </c>
      <c r="C10" s="124" t="s">
        <v>1407</v>
      </c>
      <c r="D10" s="124" t="s">
        <v>1411</v>
      </c>
      <c r="E10" s="124" t="s">
        <v>1376</v>
      </c>
      <c r="F10" s="80" t="s">
        <v>1377</v>
      </c>
      <c r="G10" s="18"/>
      <c r="H10" s="18"/>
      <c r="I10" s="18"/>
    </row>
    <row r="11" spans="1:9">
      <c r="A11" s="122" t="s">
        <v>1412</v>
      </c>
      <c r="B11" s="124" t="s">
        <v>1413</v>
      </c>
      <c r="C11" s="80" t="s">
        <v>1407</v>
      </c>
      <c r="D11" s="80" t="s">
        <v>1411</v>
      </c>
      <c r="E11" s="80" t="s">
        <v>1376</v>
      </c>
      <c r="F11" s="80" t="s">
        <v>1414</v>
      </c>
      <c r="G11" s="18"/>
      <c r="H11" s="18"/>
      <c r="I11" s="18"/>
    </row>
    <row r="12" spans="1:9">
      <c r="A12" s="122" t="s">
        <v>1415</v>
      </c>
      <c r="B12" s="124" t="s">
        <v>1416</v>
      </c>
      <c r="C12" s="80" t="s">
        <v>1386</v>
      </c>
      <c r="D12" s="80" t="s">
        <v>1417</v>
      </c>
      <c r="E12" s="80" t="s">
        <v>1418</v>
      </c>
      <c r="F12" s="80" t="s">
        <v>1389</v>
      </c>
      <c r="G12" s="18"/>
      <c r="H12" s="18"/>
      <c r="I12" s="18"/>
    </row>
    <row r="13" spans="1:9">
      <c r="A13" s="122" t="s">
        <v>1419</v>
      </c>
      <c r="B13" s="124" t="s">
        <v>1420</v>
      </c>
      <c r="C13" s="80" t="s">
        <v>1407</v>
      </c>
      <c r="D13" s="80" t="s">
        <v>1375</v>
      </c>
      <c r="E13" s="80" t="s">
        <v>1421</v>
      </c>
      <c r="F13" s="80" t="s">
        <v>1414</v>
      </c>
      <c r="G13" s="18"/>
      <c r="H13" s="18"/>
      <c r="I13" s="18"/>
    </row>
    <row r="14" spans="1:9">
      <c r="A14" s="122" t="s">
        <v>1422</v>
      </c>
      <c r="B14" s="124" t="s">
        <v>1423</v>
      </c>
      <c r="C14" s="80" t="s">
        <v>1407</v>
      </c>
      <c r="D14" s="80" t="s">
        <v>1375</v>
      </c>
      <c r="E14" s="80" t="s">
        <v>1424</v>
      </c>
      <c r="F14" s="80" t="s">
        <v>1414</v>
      </c>
      <c r="G14" s="18"/>
      <c r="H14" s="18"/>
      <c r="I14" s="18"/>
    </row>
    <row r="15" spans="1:9">
      <c r="A15" s="122" t="s">
        <v>1425</v>
      </c>
      <c r="B15" s="124" t="s">
        <v>1426</v>
      </c>
      <c r="C15" s="80" t="s">
        <v>1407</v>
      </c>
      <c r="D15" s="80" t="s">
        <v>1375</v>
      </c>
      <c r="E15" s="80" t="s">
        <v>1427</v>
      </c>
      <c r="F15" s="80" t="s">
        <v>1428</v>
      </c>
      <c r="G15" s="18"/>
      <c r="H15" s="18"/>
      <c r="I15" s="18"/>
    </row>
    <row r="16" spans="1:9">
      <c r="A16" s="122" t="s">
        <v>1429</v>
      </c>
      <c r="B16" s="124" t="s">
        <v>1430</v>
      </c>
      <c r="C16" s="80" t="s">
        <v>1407</v>
      </c>
      <c r="D16" s="80" t="s">
        <v>1411</v>
      </c>
      <c r="E16" s="80" t="s">
        <v>1431</v>
      </c>
      <c r="F16" s="80" t="s">
        <v>1414</v>
      </c>
      <c r="G16" s="18"/>
      <c r="H16" s="18"/>
      <c r="I16" s="18"/>
    </row>
    <row r="17" spans="1:9">
      <c r="A17" s="122" t="s">
        <v>1432</v>
      </c>
      <c r="B17" s="124" t="s">
        <v>1433</v>
      </c>
      <c r="C17" s="80" t="s">
        <v>1407</v>
      </c>
      <c r="D17" s="80" t="s">
        <v>1411</v>
      </c>
      <c r="E17" s="80" t="s">
        <v>1431</v>
      </c>
      <c r="F17" s="80" t="s">
        <v>1414</v>
      </c>
      <c r="G17" s="18"/>
      <c r="H17" s="18"/>
      <c r="I17" s="18"/>
    </row>
    <row r="18" spans="1:9">
      <c r="A18" s="122" t="s">
        <v>1434</v>
      </c>
      <c r="B18" s="124" t="s">
        <v>1435</v>
      </c>
      <c r="C18" s="80" t="s">
        <v>1407</v>
      </c>
      <c r="D18" s="80" t="s">
        <v>1375</v>
      </c>
      <c r="E18" s="80" t="s">
        <v>1376</v>
      </c>
      <c r="F18" s="80" t="s">
        <v>1414</v>
      </c>
      <c r="G18" s="18"/>
      <c r="H18" s="18"/>
      <c r="I18" s="18"/>
    </row>
    <row r="19" spans="1:9">
      <c r="A19" s="122" t="s">
        <v>1436</v>
      </c>
      <c r="B19" s="124" t="s">
        <v>1437</v>
      </c>
      <c r="C19" s="80" t="s">
        <v>1374</v>
      </c>
      <c r="D19" s="80" t="s">
        <v>1438</v>
      </c>
      <c r="E19" s="80" t="s">
        <v>1376</v>
      </c>
      <c r="F19" s="80" t="s">
        <v>1414</v>
      </c>
      <c r="G19" s="18"/>
      <c r="H19" s="18"/>
      <c r="I19" s="18"/>
    </row>
    <row r="20" spans="1:9">
      <c r="A20" s="122" t="s">
        <v>1439</v>
      </c>
      <c r="B20" s="124" t="s">
        <v>1440</v>
      </c>
      <c r="C20" s="80" t="s">
        <v>1407</v>
      </c>
      <c r="D20" s="80" t="s">
        <v>1375</v>
      </c>
      <c r="E20" s="80" t="s">
        <v>1424</v>
      </c>
      <c r="F20" s="80" t="s">
        <v>1414</v>
      </c>
      <c r="G20" s="18"/>
      <c r="H20" s="18"/>
      <c r="I20" s="18"/>
    </row>
    <row r="21" spans="1:9">
      <c r="A21" s="122" t="s">
        <v>1441</v>
      </c>
      <c r="B21" s="124" t="s">
        <v>1442</v>
      </c>
      <c r="C21" s="80" t="s">
        <v>1407</v>
      </c>
      <c r="D21" s="80" t="s">
        <v>1375</v>
      </c>
      <c r="E21" s="80" t="s">
        <v>1424</v>
      </c>
      <c r="F21" s="80" t="s">
        <v>1414</v>
      </c>
      <c r="G21" s="18"/>
      <c r="H21" s="18"/>
      <c r="I21" s="18"/>
    </row>
    <row r="22" spans="1:9">
      <c r="A22" s="122" t="s">
        <v>1443</v>
      </c>
      <c r="B22" s="124" t="s">
        <v>1444</v>
      </c>
      <c r="C22" s="80" t="s">
        <v>1407</v>
      </c>
      <c r="D22" s="80" t="s">
        <v>1445</v>
      </c>
      <c r="E22" s="80" t="s">
        <v>1376</v>
      </c>
      <c r="F22" s="80" t="s">
        <v>1446</v>
      </c>
      <c r="G22" s="18"/>
      <c r="H22" s="18"/>
      <c r="I22" s="18"/>
    </row>
    <row r="23" spans="1:9">
      <c r="A23" s="122" t="s">
        <v>1447</v>
      </c>
      <c r="B23" s="124" t="s">
        <v>1448</v>
      </c>
      <c r="C23" s="80" t="s">
        <v>1407</v>
      </c>
      <c r="D23" s="80" t="s">
        <v>1449</v>
      </c>
      <c r="E23" s="80" t="s">
        <v>1449</v>
      </c>
      <c r="F23" s="80" t="s">
        <v>1446</v>
      </c>
      <c r="G23" s="18"/>
      <c r="H23" s="18"/>
      <c r="I23" s="18"/>
    </row>
    <row r="24" spans="1:9">
      <c r="A24" s="122" t="s">
        <v>1450</v>
      </c>
      <c r="B24" s="124" t="s">
        <v>1451</v>
      </c>
      <c r="C24" s="80" t="s">
        <v>1407</v>
      </c>
      <c r="D24" s="80" t="s">
        <v>1411</v>
      </c>
      <c r="E24" s="80" t="s">
        <v>1431</v>
      </c>
      <c r="F24" s="80" t="s">
        <v>1446</v>
      </c>
      <c r="G24" s="18"/>
      <c r="H24" s="18"/>
      <c r="I24" s="18"/>
    </row>
    <row r="25" spans="1:9">
      <c r="A25" s="122" t="s">
        <v>1452</v>
      </c>
      <c r="B25" s="124" t="s">
        <v>1453</v>
      </c>
      <c r="C25" s="80" t="s">
        <v>1407</v>
      </c>
      <c r="D25" s="80" t="s">
        <v>1411</v>
      </c>
      <c r="E25" s="80" t="s">
        <v>1376</v>
      </c>
      <c r="F25" s="80" t="s">
        <v>1454</v>
      </c>
      <c r="G25" s="18"/>
      <c r="H25" s="18"/>
      <c r="I25" s="18"/>
    </row>
    <row r="26" spans="1:9">
      <c r="A26" s="122" t="s">
        <v>1455</v>
      </c>
      <c r="B26" s="124" t="s">
        <v>1456</v>
      </c>
      <c r="C26" s="80" t="s">
        <v>1457</v>
      </c>
      <c r="D26" s="80" t="s">
        <v>1458</v>
      </c>
      <c r="E26" s="80" t="s">
        <v>1459</v>
      </c>
      <c r="F26" s="80" t="s">
        <v>1460</v>
      </c>
      <c r="G26" s="18"/>
      <c r="H26" s="18"/>
      <c r="I26" s="18"/>
    </row>
    <row r="27" spans="1:9">
      <c r="A27" s="122" t="s">
        <v>1461</v>
      </c>
      <c r="B27" s="124" t="s">
        <v>1462</v>
      </c>
      <c r="C27" s="80" t="s">
        <v>1374</v>
      </c>
      <c r="D27" s="80" t="s">
        <v>1375</v>
      </c>
      <c r="E27" s="80" t="s">
        <v>1427</v>
      </c>
      <c r="F27" s="80" t="s">
        <v>1414</v>
      </c>
      <c r="G27" s="18"/>
      <c r="H27" s="18"/>
      <c r="I27" s="18"/>
    </row>
    <row r="28" spans="1:9">
      <c r="A28" s="122" t="s">
        <v>1463</v>
      </c>
      <c r="B28" s="124" t="s">
        <v>1464</v>
      </c>
      <c r="C28" s="80" t="s">
        <v>1407</v>
      </c>
      <c r="D28" s="80" t="s">
        <v>1449</v>
      </c>
      <c r="E28" s="80" t="s">
        <v>1424</v>
      </c>
      <c r="F28" s="80" t="s">
        <v>1414</v>
      </c>
      <c r="G28" s="18"/>
      <c r="H28" s="18"/>
      <c r="I28" s="18"/>
    </row>
    <row r="29" spans="1:9">
      <c r="A29" s="122" t="s">
        <v>1465</v>
      </c>
      <c r="B29" s="124" t="s">
        <v>1466</v>
      </c>
      <c r="C29" s="80" t="s">
        <v>1386</v>
      </c>
      <c r="D29" s="80" t="s">
        <v>1467</v>
      </c>
      <c r="E29" s="80" t="s">
        <v>1402</v>
      </c>
      <c r="F29" s="80" t="s">
        <v>1468</v>
      </c>
      <c r="G29" s="18"/>
      <c r="H29" s="18"/>
      <c r="I29" s="18"/>
    </row>
    <row r="30" spans="1:9">
      <c r="A30" s="122" t="s">
        <v>1469</v>
      </c>
      <c r="B30" s="124" t="s">
        <v>1470</v>
      </c>
      <c r="C30" s="80" t="s">
        <v>1377</v>
      </c>
      <c r="D30" s="80" t="s">
        <v>1377</v>
      </c>
      <c r="E30" s="80" t="s">
        <v>1377</v>
      </c>
      <c r="F30" s="80" t="s">
        <v>1471</v>
      </c>
      <c r="G30" s="18"/>
      <c r="H30" s="18"/>
      <c r="I30" s="18"/>
    </row>
    <row r="31" spans="1:9">
      <c r="A31" s="122" t="s">
        <v>1472</v>
      </c>
      <c r="B31" s="124" t="s">
        <v>1473</v>
      </c>
      <c r="C31" s="80" t="s">
        <v>1377</v>
      </c>
      <c r="D31" s="80" t="s">
        <v>1377</v>
      </c>
      <c r="E31" s="80" t="s">
        <v>1377</v>
      </c>
      <c r="F31" s="80" t="s">
        <v>1471</v>
      </c>
      <c r="G31" s="18"/>
      <c r="H31" s="18"/>
      <c r="I31" s="18"/>
    </row>
    <row r="32" spans="1:9">
      <c r="A32" s="122" t="s">
        <v>1474</v>
      </c>
      <c r="B32" s="124" t="s">
        <v>1475</v>
      </c>
      <c r="C32" s="80" t="s">
        <v>1377</v>
      </c>
      <c r="D32" s="80" t="s">
        <v>1377</v>
      </c>
      <c r="E32" s="80" t="s">
        <v>1377</v>
      </c>
      <c r="F32" s="80" t="s">
        <v>1476</v>
      </c>
      <c r="G32" s="18"/>
      <c r="H32" s="18"/>
      <c r="I32" s="18"/>
    </row>
    <row r="33" spans="1:9">
      <c r="A33" s="122" t="s">
        <v>1477</v>
      </c>
      <c r="B33" s="124" t="s">
        <v>1478</v>
      </c>
      <c r="C33" s="80" t="s">
        <v>1377</v>
      </c>
      <c r="D33" s="80" t="s">
        <v>1377</v>
      </c>
      <c r="E33" s="80" t="s">
        <v>1377</v>
      </c>
      <c r="F33" s="80" t="s">
        <v>1479</v>
      </c>
      <c r="G33" s="18"/>
      <c r="H33" s="18"/>
      <c r="I33" s="18"/>
    </row>
    <row r="34" spans="1:9">
      <c r="A34" s="122" t="s">
        <v>1480</v>
      </c>
      <c r="B34" s="124" t="s">
        <v>1481</v>
      </c>
      <c r="C34" s="80" t="s">
        <v>1377</v>
      </c>
      <c r="D34" s="80" t="s">
        <v>1377</v>
      </c>
      <c r="E34" s="80" t="s">
        <v>1377</v>
      </c>
      <c r="F34" s="80" t="s">
        <v>1482</v>
      </c>
      <c r="G34" s="18"/>
      <c r="H34" s="18"/>
      <c r="I34" s="18"/>
    </row>
    <row r="35" spans="1:9">
      <c r="A35" s="122" t="s">
        <v>1483</v>
      </c>
      <c r="B35" s="124" t="s">
        <v>1484</v>
      </c>
      <c r="C35" s="80" t="s">
        <v>1377</v>
      </c>
      <c r="D35" s="80" t="s">
        <v>1377</v>
      </c>
      <c r="E35" s="80" t="s">
        <v>1377</v>
      </c>
      <c r="F35" s="125" t="s">
        <v>1485</v>
      </c>
      <c r="G35" s="18"/>
      <c r="H35" s="18"/>
      <c r="I35" s="18"/>
    </row>
    <row r="36" spans="1:9">
      <c r="A36" s="122" t="s">
        <v>1486</v>
      </c>
      <c r="B36" s="124" t="s">
        <v>1487</v>
      </c>
      <c r="C36" s="80" t="s">
        <v>1377</v>
      </c>
      <c r="D36" s="80" t="s">
        <v>1377</v>
      </c>
      <c r="E36" s="80" t="s">
        <v>1377</v>
      </c>
      <c r="F36" s="80" t="s">
        <v>1482</v>
      </c>
    </row>
    <row r="37" spans="1:9">
      <c r="A37" s="122" t="s">
        <v>1488</v>
      </c>
      <c r="B37" s="124" t="s">
        <v>1489</v>
      </c>
      <c r="C37" s="80" t="s">
        <v>1377</v>
      </c>
      <c r="D37" s="80" t="s">
        <v>1377</v>
      </c>
      <c r="E37" s="80" t="s">
        <v>1377</v>
      </c>
      <c r="F37" s="80" t="s">
        <v>1460</v>
      </c>
    </row>
    <row r="38" spans="1:9">
      <c r="A38" s="122" t="s">
        <v>1490</v>
      </c>
      <c r="B38" s="124" t="s">
        <v>1491</v>
      </c>
      <c r="C38" s="80" t="s">
        <v>1377</v>
      </c>
      <c r="D38" s="80" t="s">
        <v>1377</v>
      </c>
      <c r="E38" s="80" t="s">
        <v>1377</v>
      </c>
      <c r="F38" s="80" t="s">
        <v>1414</v>
      </c>
    </row>
    <row r="39" spans="1:9">
      <c r="A39" s="122" t="s">
        <v>1492</v>
      </c>
      <c r="B39" s="124" t="s">
        <v>1493</v>
      </c>
      <c r="C39" s="80" t="s">
        <v>1377</v>
      </c>
      <c r="D39" s="80" t="s">
        <v>1377</v>
      </c>
      <c r="E39" s="80" t="s">
        <v>1377</v>
      </c>
      <c r="F39" s="80" t="s">
        <v>1460</v>
      </c>
    </row>
    <row r="40" spans="1:9">
      <c r="A40" s="122" t="s">
        <v>1494</v>
      </c>
      <c r="B40" s="124" t="s">
        <v>1495</v>
      </c>
      <c r="C40" s="80" t="s">
        <v>1377</v>
      </c>
      <c r="D40" s="80" t="s">
        <v>1377</v>
      </c>
      <c r="E40" s="80" t="s">
        <v>1377</v>
      </c>
      <c r="F40" s="80" t="s">
        <v>1414</v>
      </c>
    </row>
    <row r="41" spans="1:9">
      <c r="A41" s="122" t="s">
        <v>1372</v>
      </c>
      <c r="B41" s="124" t="s">
        <v>1496</v>
      </c>
      <c r="C41" s="80" t="s">
        <v>1377</v>
      </c>
      <c r="D41" s="80" t="s">
        <v>1377</v>
      </c>
      <c r="E41" s="80" t="s">
        <v>1377</v>
      </c>
      <c r="F41" s="80" t="s">
        <v>1414</v>
      </c>
    </row>
    <row r="42" spans="1:9">
      <c r="B42" s="61"/>
    </row>
    <row r="43" spans="1:9" s="1" customFormat="1" ht="34.5" customHeight="1">
      <c r="A43" s="179" t="s">
        <v>1497</v>
      </c>
      <c r="B43" s="169"/>
      <c r="C43" s="169"/>
      <c r="D43" s="169"/>
      <c r="E43" s="169"/>
      <c r="F43" s="169"/>
    </row>
    <row r="44" spans="1:9" ht="59.25" customHeight="1">
      <c r="A44" s="181" t="s">
        <v>1498</v>
      </c>
      <c r="B44" s="169"/>
      <c r="C44" s="169"/>
      <c r="D44" s="169"/>
      <c r="E44" s="169"/>
      <c r="F44" s="169"/>
    </row>
    <row r="45" spans="1:9">
      <c r="A45" s="18" t="s">
        <v>1499</v>
      </c>
    </row>
  </sheetData>
  <sortState xmlns:xlrd2="http://schemas.microsoft.com/office/spreadsheetml/2017/richdata2" ref="H5:H31">
    <sortCondition ref="H5:H31"/>
  </sortState>
  <mergeCells count="2">
    <mergeCell ref="A44:F44"/>
    <mergeCell ref="A43:F43"/>
  </mergeCells>
  <pageMargins left="0.7" right="0.7" top="0.75" bottom="0.75" header="0.3" footer="0.3"/>
  <pageSetup scale="58" orientation="portrait" r:id="rId1"/>
</worksheet>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COVER PAGE</vt:lpstr>
      <vt:lpstr>FIGURE SI. ORGANICS</vt:lpstr>
      <vt:lpstr>FIGURE S2. INORGANICS</vt:lpstr>
      <vt:lpstr>FIGURE S3. TQ ACUTE</vt:lpstr>
      <vt:lpstr>FIGURE S4. TQ HH AND RECREATION</vt:lpstr>
      <vt:lpstr>FIGURE S5 BIOFILM COMMUNITY</vt:lpstr>
      <vt:lpstr>TABLE SI. SITE INFORMATION</vt:lpstr>
      <vt:lpstr>TABLE S2. SW METHODS</vt:lpstr>
      <vt:lpstr>TABLE S3 PFAS METHODS</vt:lpstr>
      <vt:lpstr>TABLE S4. DETECTED ORGANICS</vt:lpstr>
      <vt:lpstr>TABLE S5. DETECTED INORGANICS</vt:lpstr>
      <vt:lpstr>TABLE S6. MICROBIAL RESULTS</vt:lpstr>
      <vt:lpstr>TABLE S7. PFAS_SED_BIOFILMS</vt:lpstr>
      <vt:lpstr>TABLE S8. PFAS FISH TISSUE</vt:lpstr>
      <vt:lpstr>TABLE S9a. SW BENCHMARKS</vt:lpstr>
      <vt:lpstr>TABLE 9b HH BENCHMARKS</vt:lpstr>
      <vt:lpstr>TABLE S10a. TQ WQS</vt:lpstr>
      <vt:lpstr>TABLE S10b. TQ OPP_ALB</vt:lpstr>
      <vt:lpstr>TABLE S10c. TQ RECREATIONAL</vt:lpstr>
      <vt:lpstr>TABLE S10d. TQ HH</vt:lpstr>
      <vt:lpstr>'TABLE S2. SW METHODS'!Print_Area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Schreiner, Molly L</dc:creator>
  <cp:keywords/>
  <dc:description/>
  <cp:lastModifiedBy>Smalling, Kelly</cp:lastModifiedBy>
  <cp:revision/>
  <dcterms:created xsi:type="dcterms:W3CDTF">2024-07-26T16:21:31Z</dcterms:created>
  <dcterms:modified xsi:type="dcterms:W3CDTF">2025-12-09T20:22:40Z</dcterms:modified>
  <cp:category/>
  <cp:contentStatus/>
</cp:coreProperties>
</file>