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escher/Documents/UFZ/CRC_Mixtures_ Iceberg /Paper Vanessa Mixtures/Revisionen 25 Jan 2026/"/>
    </mc:Choice>
  </mc:AlternateContent>
  <xr:revisionPtr revIDLastSave="0" documentId="13_ncr:1_{6D0FE78F-C7B5-A248-A2EB-53228A9FED47}" xr6:coauthVersionLast="47" xr6:coauthVersionMax="47" xr10:uidLastSave="{00000000-0000-0000-0000-000000000000}"/>
  <bookViews>
    <workbookView xWindow="8420" yWindow="1960" windowWidth="24020" windowHeight="16020" xr2:uid="{A56ECE80-5776-B447-AF8D-47739EF87E85}"/>
  </bookViews>
  <sheets>
    <sheet name="TOC" sheetId="24" r:id="rId1"/>
    <sheet name="S1" sheetId="9" r:id="rId2"/>
    <sheet name="S2 " sheetId="17" r:id="rId3"/>
    <sheet name="S3" sheetId="8" r:id="rId4"/>
    <sheet name="S4" sheetId="30" r:id="rId5"/>
    <sheet name="S5 " sheetId="21" r:id="rId6"/>
    <sheet name="S6" sheetId="27" r:id="rId7"/>
    <sheet name="S7 " sheetId="33" r:id="rId8"/>
    <sheet name="S8 " sheetId="25" r:id="rId9"/>
    <sheet name="S9" sheetId="37" r:id="rId10"/>
    <sheet name="S10" sheetId="35" r:id="rId11"/>
    <sheet name="S11" sheetId="22" r:id="rId12"/>
    <sheet name="S12" sheetId="23" r:id="rId13"/>
    <sheet name="S13" sheetId="36" r:id="rId14"/>
  </sheets>
  <definedNames>
    <definedName name="_xlnm._FilterDatabase" localSheetId="1" hidden="1">'S1'!#REF!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3" l="1"/>
  <c r="D24" i="33"/>
  <c r="D25" i="33"/>
  <c r="C25" i="33"/>
  <c r="D22" i="33"/>
  <c r="C22" i="33"/>
  <c r="D23" i="33"/>
  <c r="C23" i="33"/>
  <c r="D26" i="33"/>
  <c r="C26" i="33"/>
  <c r="D21" i="33"/>
  <c r="C21" i="33"/>
  <c r="C51" i="33"/>
  <c r="C50" i="33"/>
  <c r="C49" i="33"/>
  <c r="C48" i="33"/>
  <c r="C47" i="33"/>
  <c r="C46" i="33"/>
  <c r="C45" i="33"/>
  <c r="C39" i="33"/>
  <c r="C38" i="33"/>
  <c r="C37" i="33"/>
  <c r="C36" i="33"/>
  <c r="C35" i="33"/>
  <c r="C34" i="33"/>
  <c r="C33" i="33" l="1"/>
  <c r="C20" i="33"/>
  <c r="D20" i="33"/>
</calcChain>
</file>

<file path=xl/sharedStrings.xml><?xml version="1.0" encoding="utf-8"?>
<sst xmlns="http://schemas.openxmlformats.org/spreadsheetml/2006/main" count="1130" uniqueCount="474">
  <si>
    <t>DTXSID</t>
  </si>
  <si>
    <t>Chemical name</t>
  </si>
  <si>
    <t>Abbreviation</t>
  </si>
  <si>
    <t>Short abbreviation</t>
  </si>
  <si>
    <t xml:space="preserve">MW (g/mol) </t>
  </si>
  <si>
    <t>Source</t>
  </si>
  <si>
    <t>DTXSID3022409</t>
  </si>
  <si>
    <t xml:space="preserve"> 4,4'-Sulfonyldiphenol</t>
  </si>
  <si>
    <t>Bisphenol S</t>
  </si>
  <si>
    <t>BPS</t>
  </si>
  <si>
    <t>80-09-1</t>
  </si>
  <si>
    <t>DTXSID10629100</t>
  </si>
  <si>
    <t>97042-18-7</t>
  </si>
  <si>
    <t>DTXSID9022445</t>
  </si>
  <si>
    <t>Bis(4-hydroxyphenyl)methane</t>
  </si>
  <si>
    <t xml:space="preserve">Bisphenol F </t>
  </si>
  <si>
    <t>BPF</t>
  </si>
  <si>
    <t>200.23</t>
  </si>
  <si>
    <t>620-92-8</t>
  </si>
  <si>
    <t>DTXSID3047891</t>
  </si>
  <si>
    <t>Bisphenol E</t>
  </si>
  <si>
    <t>BPE</t>
  </si>
  <si>
    <t>DTXSID7020182</t>
  </si>
  <si>
    <t>4,4'-(Propane-2,2-diyl)diphenol</t>
  </si>
  <si>
    <t>Bisphenol A</t>
  </si>
  <si>
    <t>BPA</t>
  </si>
  <si>
    <t>80-05-7</t>
  </si>
  <si>
    <t xml:space="preserve"> 4,4'-(1-Phenylethylidene)bisphenol</t>
  </si>
  <si>
    <t>Bisphenol AP</t>
  </si>
  <si>
    <t>BPAP</t>
  </si>
  <si>
    <t>1571-75-1</t>
  </si>
  <si>
    <t>DTXSID4022442</t>
  </si>
  <si>
    <t>4,4'-(Butane-2,2-diyl)diphenol</t>
  </si>
  <si>
    <t>Bisphenol B</t>
  </si>
  <si>
    <t>BPB</t>
  </si>
  <si>
    <t>77-40-7</t>
  </si>
  <si>
    <t>DTXSID7037717</t>
  </si>
  <si>
    <t>4,4'-(1,1,1,3,3,3-Hexafluoropropane-2,2-diyl)diphenol</t>
  </si>
  <si>
    <t>Bisphenol AF</t>
  </si>
  <si>
    <t>BPAF</t>
  </si>
  <si>
    <t xml:space="preserve">336.23 </t>
  </si>
  <si>
    <t xml:space="preserve">1478-61-1 </t>
  </si>
  <si>
    <t>1,1'-Bis(4-hydroxyphenyl)cyclohexane</t>
  </si>
  <si>
    <t>Bisphenol Z</t>
  </si>
  <si>
    <t>BPZ</t>
  </si>
  <si>
    <t>843-55-0</t>
  </si>
  <si>
    <t>DTXSID9058654</t>
  </si>
  <si>
    <t>2,2-Bis(2-hydroxy-5-biphenylyl)propane</t>
  </si>
  <si>
    <t>BisOPP-A</t>
  </si>
  <si>
    <t>BPPH</t>
  </si>
  <si>
    <t>24038-68-4</t>
  </si>
  <si>
    <t>BPS-MAE</t>
  </si>
  <si>
    <t>Reference</t>
  </si>
  <si>
    <t>2081-08-5</t>
  </si>
  <si>
    <t>Detected Concentration  (min) (mol/L)</t>
  </si>
  <si>
    <t>Detected Concentration  (max) (mol/L)</t>
  </si>
  <si>
    <t>Detected Concentration  (median) (mol/L)</t>
  </si>
  <si>
    <t>4-[[4-(Allyloxy)phenyl]sulfonyl]phenol</t>
  </si>
  <si>
    <t>Name of bioassay</t>
  </si>
  <si>
    <t>Cell line</t>
  </si>
  <si>
    <t>Target</t>
  </si>
  <si>
    <t>Provider</t>
  </si>
  <si>
    <t>CAS-Nr</t>
  </si>
  <si>
    <t>Test concentration range</t>
  </si>
  <si>
    <t>98% OptiMEM</t>
  </si>
  <si>
    <t>Cat.11058021, GIBCO, (Waltham, MA, U.S.)</t>
  </si>
  <si>
    <t>2% charcoal stripping (cs) fetal bovine serum (FBS)</t>
  </si>
  <si>
    <t>12676029, GIBCO, (Waltham, MA, U.S.)</t>
  </si>
  <si>
    <t>ER alpha-UAS-bla GripTite</t>
  </si>
  <si>
    <t>ERα</t>
  </si>
  <si>
    <t>HEK293T</t>
  </si>
  <si>
    <t>Estrogen Receptor ERα</t>
  </si>
  <si>
    <t>invitrogen, now ThermoFisherScientific, (Waltham, MA, U.S.)</t>
  </si>
  <si>
    <t>17ß-Estradiol (E2)</t>
  </si>
  <si>
    <t>50-28-2</t>
  </si>
  <si>
    <r>
      <t xml:space="preserve"> 9.79 ×10</t>
    </r>
    <r>
      <rPr>
        <vertAlign val="superscript"/>
        <sz val="11"/>
        <rFont val="Arial"/>
        <family val="2"/>
      </rPr>
      <t>-14</t>
    </r>
    <r>
      <rPr>
        <sz val="11"/>
        <rFont val="Arial"/>
        <family val="2"/>
      </rPr>
      <t>- 1.01 ×10</t>
    </r>
    <r>
      <rPr>
        <vertAlign val="superscript"/>
        <sz val="11"/>
        <rFont val="Arial"/>
        <family val="2"/>
      </rPr>
      <t>-8</t>
    </r>
    <r>
      <rPr>
        <sz val="11"/>
        <rFont val="Arial"/>
        <family val="2"/>
      </rPr>
      <t xml:space="preserve"> M</t>
    </r>
  </si>
  <si>
    <t>90% DMEM</t>
  </si>
  <si>
    <t>Cat.31966021, GIBCO, (Waltham, MA, U.S.)</t>
  </si>
  <si>
    <t>10% fetal bovine serum</t>
  </si>
  <si>
    <t>10099141, GIBCO, (Waltham, MA, U.S.)</t>
  </si>
  <si>
    <t xml:space="preserve">Cell Confluency (IncuCyte S3 Live-Cell Analysis System (Sartorius AG, Essen, Germany) </t>
  </si>
  <si>
    <t>Cancer Research,  U.K.</t>
  </si>
  <si>
    <t>tert-Butyl hydroquinone (tBHQ)</t>
  </si>
  <si>
    <t>1948-33-0</t>
  </si>
  <si>
    <r>
      <t xml:space="preserve"> 1.68 ×10</t>
    </r>
    <r>
      <rPr>
        <vertAlign val="superscript"/>
        <sz val="11"/>
        <rFont val="Arial"/>
        <family val="2"/>
      </rPr>
      <t>-8</t>
    </r>
    <r>
      <rPr>
        <sz val="11"/>
        <rFont val="Arial"/>
        <family val="2"/>
      </rPr>
      <t>- 1.73 ×10</t>
    </r>
    <r>
      <rPr>
        <vertAlign val="superscript"/>
        <sz val="11"/>
        <rFont val="Arial"/>
        <family val="2"/>
      </rPr>
      <t xml:space="preserve">-5 </t>
    </r>
    <r>
      <rPr>
        <sz val="11"/>
        <rFont val="Arial"/>
        <family val="2"/>
      </rPr>
      <t xml:space="preserve"> M</t>
    </r>
  </si>
  <si>
    <t>Mitochondrial Membrane Potential</t>
  </si>
  <si>
    <t>Assay</t>
  </si>
  <si>
    <t>Bisphenol S-MAE</t>
  </si>
  <si>
    <t xml:space="preserve">AhR CALUX </t>
  </si>
  <si>
    <t>H4IIe (based on rat hepatoma cells H4L7.5c2 with AhR Luc reporter)</t>
  </si>
  <si>
    <t>Aryl hydrocarbon receptor</t>
  </si>
  <si>
    <t>AhR</t>
  </si>
  <si>
    <t xml:space="preserve">M. Denison, University of California, (CA, U.S.) </t>
  </si>
  <si>
    <t>2,3,7,8-Tetrachloro-dibenzo-p-dioxin (TCDD)</t>
  </si>
  <si>
    <t>1746-01-6</t>
  </si>
  <si>
    <r>
      <t xml:space="preserve"> 2.10 ×10</t>
    </r>
    <r>
      <rPr>
        <vertAlign val="superscript"/>
        <sz val="11"/>
        <rFont val="Arial"/>
        <family val="2"/>
      </rPr>
      <t>-14</t>
    </r>
    <r>
      <rPr>
        <sz val="11"/>
        <rFont val="Arial"/>
        <family val="2"/>
      </rPr>
      <t>- 2.15 ×10</t>
    </r>
    <r>
      <rPr>
        <vertAlign val="superscript"/>
        <sz val="11"/>
        <rFont val="Arial"/>
        <family val="2"/>
      </rPr>
      <t>-10</t>
    </r>
    <r>
      <rPr>
        <sz val="11"/>
        <rFont val="Arial"/>
        <family val="2"/>
      </rPr>
      <t xml:space="preserve"> M</t>
    </r>
  </si>
  <si>
    <t>MitoOxTox</t>
  </si>
  <si>
    <t>AREc32 (based on MCF7 with plasmid pcDNA3.1 and pGL-8xARE)</t>
  </si>
  <si>
    <t>Antioxidant response element</t>
  </si>
  <si>
    <t>ARE*</t>
  </si>
  <si>
    <t>MMP*</t>
  </si>
  <si>
    <t>Azoxystrobin</t>
  </si>
  <si>
    <t>131860-33-8</t>
  </si>
  <si>
    <t>SH-SY5Y</t>
  </si>
  <si>
    <t>Neurotoxicity based on neurite outgrowth inhibition (NOI)</t>
  </si>
  <si>
    <t>NOI</t>
  </si>
  <si>
    <t>Sigma-Aldrich (St. Louis, MO, U.S.)</t>
  </si>
  <si>
    <t>Neurobasal medium</t>
  </si>
  <si>
    <t>Cat.12348017, GIBCO, (Waltham, MA, U.S.)</t>
  </si>
  <si>
    <t>2% B-27 Supplement and 2% GlutaMAX Supplement</t>
  </si>
  <si>
    <t>17504044, 35050061, GIBCO, (Waltham, MA, U.S.)</t>
  </si>
  <si>
    <t>Narciclasine</t>
  </si>
  <si>
    <t>29477-83-6</t>
  </si>
  <si>
    <r>
      <t xml:space="preserve"> 9.13 ×10</t>
    </r>
    <r>
      <rPr>
        <vertAlign val="superscript"/>
        <sz val="11"/>
        <rFont val="Arial"/>
        <family val="2"/>
      </rPr>
      <t>-11</t>
    </r>
    <r>
      <rPr>
        <sz val="11"/>
        <rFont val="Arial"/>
        <family val="2"/>
      </rPr>
      <t>- 1.87 ×10</t>
    </r>
    <r>
      <rPr>
        <vertAlign val="superscript"/>
        <sz val="11"/>
        <rFont val="Arial"/>
        <family val="2"/>
      </rPr>
      <t>-5</t>
    </r>
    <r>
      <rPr>
        <sz val="11"/>
        <rFont val="Arial"/>
        <family val="2"/>
      </rPr>
      <t xml:space="preserve"> M</t>
    </r>
  </si>
  <si>
    <t>Live-dead staining with Nuclear Green LcS1 (138904, Abcam, Cambridge, U.K.) and propidium iodide (Abcam, Cambridge, U.K.)</t>
  </si>
  <si>
    <r>
      <t xml:space="preserve"> 6.72 ×10</t>
    </r>
    <r>
      <rPr>
        <vertAlign val="superscript"/>
        <sz val="11"/>
        <color theme="1"/>
        <rFont val="Arial"/>
        <family val="2"/>
      </rPr>
      <t>-8</t>
    </r>
    <r>
      <rPr>
        <sz val="11"/>
        <color theme="1"/>
        <rFont val="Arial"/>
        <family val="2"/>
      </rPr>
      <t>- 6.88 ×10</t>
    </r>
    <r>
      <rPr>
        <vertAlign val="superscript"/>
        <sz val="11"/>
        <color theme="1"/>
        <rFont val="Arial"/>
        <family val="2"/>
      </rPr>
      <t xml:space="preserve">-5 </t>
    </r>
    <r>
      <rPr>
        <sz val="11"/>
        <color theme="1"/>
        <rFont val="Arial"/>
        <family val="2"/>
      </rPr>
      <t>M</t>
    </r>
  </si>
  <si>
    <r>
      <t>Brennan et al. 2015</t>
    </r>
    <r>
      <rPr>
        <vertAlign val="superscript"/>
        <sz val="11"/>
        <rFont val="Arial"/>
        <family val="2"/>
      </rPr>
      <t>2</t>
    </r>
  </si>
  <si>
    <r>
      <t>König et al. 2017</t>
    </r>
    <r>
      <rPr>
        <vertAlign val="superscript"/>
        <sz val="11"/>
        <rFont val="Arial"/>
        <family val="2"/>
      </rPr>
      <t>1</t>
    </r>
  </si>
  <si>
    <r>
      <t>Escher et al 2012</t>
    </r>
    <r>
      <rPr>
        <vertAlign val="superscript"/>
        <sz val="11"/>
        <rFont val="Arial"/>
        <family val="2"/>
      </rPr>
      <t>3</t>
    </r>
  </si>
  <si>
    <r>
      <t>Lee et al. 2024</t>
    </r>
    <r>
      <rPr>
        <vertAlign val="superscript"/>
        <sz val="11"/>
        <rFont val="Arial"/>
        <family val="2"/>
      </rPr>
      <t>4</t>
    </r>
  </si>
  <si>
    <r>
      <t>Lee et al. 2022</t>
    </r>
    <r>
      <rPr>
        <vertAlign val="superscript"/>
        <sz val="11"/>
        <rFont val="Arial"/>
        <family val="2"/>
      </rPr>
      <t>5</t>
    </r>
  </si>
  <si>
    <t>CAS-Nr.</t>
  </si>
  <si>
    <t>Mixture</t>
  </si>
  <si>
    <t>Neurite Outgrowth Inhibition</t>
  </si>
  <si>
    <t>*both MMP and ARE are measured in the same well and cells as a muliplexed assay (MitoOxTox)</t>
  </si>
  <si>
    <t>MMP</t>
  </si>
  <si>
    <t>I</t>
  </si>
  <si>
    <t>II</t>
  </si>
  <si>
    <t>III</t>
  </si>
  <si>
    <t>I+II</t>
  </si>
  <si>
    <t>I+III</t>
  </si>
  <si>
    <t>II+III</t>
  </si>
  <si>
    <t>I+II+III</t>
  </si>
  <si>
    <t>DTXSID4047963</t>
  </si>
  <si>
    <t>DTXSID5051444</t>
  </si>
  <si>
    <t>4,4′-Ethylidenbisphenol</t>
  </si>
  <si>
    <t xml:space="preserve"> -</t>
  </si>
  <si>
    <t>experimental, Srebny et al 2025</t>
  </si>
  <si>
    <t>ACD pKa/GALAS predicted, Srebny et al 2025</t>
  </si>
  <si>
    <t>average prediction, Srebny et al 2025</t>
  </si>
  <si>
    <t>predicted, Srebny et al 2025</t>
  </si>
  <si>
    <t>Srebny et al, 2025</t>
  </si>
  <si>
    <t>Kwon et al 2006</t>
  </si>
  <si>
    <t>Endo and Goss 2011</t>
  </si>
  <si>
    <r>
      <t xml:space="preserve">V. Srebny, L. Henneberger, M. Konig, J. Huchthausen, J. Braasch and B. I. Escher, Beyond Estrogenicity: A Comparative Assessment of Bisphenol A and Its Alternatives in In Vitro Assays Questions Safety of Replacements, </t>
    </r>
    <r>
      <rPr>
        <i/>
        <sz val="11"/>
        <color theme="1"/>
        <rFont val="Arial"/>
        <family val="2"/>
      </rPr>
      <t>Environ Sci Technol</t>
    </r>
    <r>
      <rPr>
        <sz val="11"/>
        <color theme="1"/>
        <rFont val="Arial"/>
        <family val="2"/>
      </rPr>
      <t>, 2025, DOI: 10.1021/acs.est.5c07018</t>
    </r>
  </si>
  <si>
    <r>
      <t xml:space="preserve">S. Endo and K.-U. Goss, Serum Albumin Binding of Structurally Diverse Neutral Organic Compounds: Data and Models, </t>
    </r>
    <r>
      <rPr>
        <i/>
        <sz val="11"/>
        <color theme="1"/>
        <rFont val="Arial"/>
        <family val="2"/>
      </rPr>
      <t>Chemical Research in Toxicology</t>
    </r>
    <r>
      <rPr>
        <sz val="11"/>
        <color theme="1"/>
        <rFont val="Arial"/>
        <family val="2"/>
      </rPr>
      <t xml:space="preserve">, 2011, </t>
    </r>
    <r>
      <rPr>
        <b/>
        <sz val="11"/>
        <color theme="1"/>
        <rFont val="Arial"/>
        <family val="2"/>
      </rPr>
      <t>24</t>
    </r>
    <r>
      <rPr>
        <sz val="11"/>
        <color theme="1"/>
        <rFont val="Arial"/>
        <family val="2"/>
      </rPr>
      <t>, 2293-2301.</t>
    </r>
  </si>
  <si>
    <r>
      <t xml:space="preserve">J. H. Kwon, H. M. Liljestrand and L. E. Katz, Partitioning of moderately hydrophobic endocrine disruptors between water and synthetic membrane vesicles, </t>
    </r>
    <r>
      <rPr>
        <i/>
        <sz val="11"/>
        <color theme="1"/>
        <rFont val="Arial"/>
        <family val="2"/>
      </rPr>
      <t>Environ Toxicol Chem</t>
    </r>
    <r>
      <rPr>
        <sz val="11"/>
        <color theme="1"/>
        <rFont val="Arial"/>
        <family val="2"/>
      </rPr>
      <t xml:space="preserve">, 2006, </t>
    </r>
    <r>
      <rPr>
        <b/>
        <sz val="11"/>
        <color theme="1"/>
        <rFont val="Arial"/>
        <family val="2"/>
      </rPr>
      <t>25</t>
    </r>
    <r>
      <rPr>
        <sz val="11"/>
        <color theme="1"/>
        <rFont val="Arial"/>
        <family val="2"/>
      </rPr>
      <t>, 1984-1992.</t>
    </r>
  </si>
  <si>
    <r>
      <t>log (</t>
    </r>
    <r>
      <rPr>
        <b/>
        <i/>
        <sz val="11"/>
        <color theme="1"/>
        <rFont val="Arial"/>
        <family val="2"/>
      </rPr>
      <t>D</t>
    </r>
    <r>
      <rPr>
        <b/>
        <vertAlign val="subscript"/>
        <sz val="11"/>
        <color theme="1"/>
        <rFont val="Arial"/>
        <family val="2"/>
      </rPr>
      <t>lipw</t>
    </r>
    <r>
      <rPr>
        <b/>
        <sz val="11"/>
        <color theme="1"/>
        <rFont val="Arial"/>
        <family val="2"/>
      </rPr>
      <t>/(L</t>
    </r>
    <r>
      <rPr>
        <b/>
        <vertAlign val="subscript"/>
        <sz val="11"/>
        <color theme="1"/>
        <rFont val="Arial"/>
        <family val="2"/>
      </rPr>
      <t>water</t>
    </r>
    <r>
      <rPr>
        <b/>
        <sz val="11"/>
        <color theme="1"/>
        <rFont val="Arial"/>
        <family val="2"/>
      </rPr>
      <t>/kg</t>
    </r>
    <r>
      <rPr>
        <b/>
        <vertAlign val="subscript"/>
        <sz val="11"/>
        <color theme="1"/>
        <rFont val="Arial"/>
        <family val="2"/>
      </rPr>
      <t>lipid</t>
    </r>
    <r>
      <rPr>
        <b/>
        <sz val="11"/>
        <color theme="1"/>
        <rFont val="Arial"/>
        <family val="2"/>
      </rPr>
      <t>) or (L</t>
    </r>
    <r>
      <rPr>
        <b/>
        <vertAlign val="subscript"/>
        <sz val="11"/>
        <color theme="1"/>
        <rFont val="Arial"/>
        <family val="2"/>
      </rPr>
      <t>water</t>
    </r>
    <r>
      <rPr>
        <b/>
        <sz val="11"/>
        <color theme="1"/>
        <rFont val="Arial"/>
        <family val="2"/>
      </rPr>
      <t>/L</t>
    </r>
    <r>
      <rPr>
        <b/>
        <vertAlign val="subscript"/>
        <sz val="11"/>
        <color theme="1"/>
        <rFont val="Arial"/>
        <family val="2"/>
      </rPr>
      <t>lipid</t>
    </r>
    <r>
      <rPr>
        <b/>
        <sz val="11"/>
        <color theme="1"/>
        <rFont val="Arial"/>
        <family val="2"/>
      </rPr>
      <t xml:space="preserve">))  (pH 7.4) </t>
    </r>
  </si>
  <si>
    <r>
      <t>log (</t>
    </r>
    <r>
      <rPr>
        <b/>
        <i/>
        <sz val="11"/>
        <rFont val="Arial"/>
        <family val="2"/>
      </rPr>
      <t>D</t>
    </r>
    <r>
      <rPr>
        <b/>
        <vertAlign val="subscript"/>
        <sz val="11"/>
        <rFont val="Arial"/>
        <family val="2"/>
      </rPr>
      <t xml:space="preserve">BSAw </t>
    </r>
    <r>
      <rPr>
        <b/>
        <sz val="11"/>
        <rFont val="Arial"/>
        <family val="2"/>
      </rPr>
      <t>/(L</t>
    </r>
    <r>
      <rPr>
        <b/>
        <vertAlign val="subscript"/>
        <sz val="11"/>
        <rFont val="Arial"/>
        <family val="2"/>
      </rPr>
      <t>w</t>
    </r>
    <r>
      <rPr>
        <b/>
        <sz val="11"/>
        <rFont val="Arial"/>
        <family val="2"/>
      </rPr>
      <t>/L</t>
    </r>
    <r>
      <rPr>
        <b/>
        <vertAlign val="subscript"/>
        <sz val="11"/>
        <rFont val="Arial"/>
        <family val="2"/>
      </rPr>
      <t>protein</t>
    </r>
    <r>
      <rPr>
        <b/>
        <sz val="11"/>
        <rFont val="Arial"/>
        <family val="2"/>
      </rPr>
      <t xml:space="preserve">) (pH7.4))  </t>
    </r>
  </si>
  <si>
    <r>
      <t>IC</t>
    </r>
    <r>
      <rPr>
        <b/>
        <vertAlign val="subscript"/>
        <sz val="11"/>
        <color theme="1"/>
        <rFont val="Arial"/>
        <family val="2"/>
      </rPr>
      <t>10, HEK293, ERα</t>
    </r>
    <r>
      <rPr>
        <b/>
        <sz val="11"/>
        <color theme="1"/>
        <rFont val="Arial"/>
        <family val="2"/>
      </rPr>
      <t xml:space="preserve"> (M)</t>
    </r>
  </si>
  <si>
    <r>
      <t>IC</t>
    </r>
    <r>
      <rPr>
        <b/>
        <vertAlign val="subscript"/>
        <sz val="11"/>
        <color theme="1"/>
        <rFont val="Arial"/>
        <family val="2"/>
      </rPr>
      <t>10, AREc32</t>
    </r>
    <r>
      <rPr>
        <b/>
        <sz val="11"/>
        <color theme="1"/>
        <rFont val="Arial"/>
        <family val="2"/>
      </rPr>
      <t xml:space="preserve"> (M)</t>
    </r>
  </si>
  <si>
    <r>
      <t>IC</t>
    </r>
    <r>
      <rPr>
        <b/>
        <vertAlign val="subscript"/>
        <sz val="11"/>
        <color theme="1"/>
        <rFont val="Arial"/>
        <family val="2"/>
      </rPr>
      <t>10, SHS-5Y5, NOI</t>
    </r>
    <r>
      <rPr>
        <b/>
        <sz val="11"/>
        <color theme="1"/>
        <rFont val="Arial"/>
        <family val="2"/>
      </rPr>
      <t xml:space="preserve"> (M)</t>
    </r>
  </si>
  <si>
    <r>
      <t>IC</t>
    </r>
    <r>
      <rPr>
        <b/>
        <vertAlign val="subscript"/>
        <sz val="11"/>
        <color theme="1"/>
        <rFont val="Arial"/>
        <family val="2"/>
      </rPr>
      <t>10, H4IIe, AhR</t>
    </r>
    <r>
      <rPr>
        <b/>
        <sz val="11"/>
        <color theme="1"/>
        <rFont val="Arial"/>
        <family val="2"/>
      </rPr>
      <t xml:space="preserve"> (M)</t>
    </r>
  </si>
  <si>
    <r>
      <t>EC</t>
    </r>
    <r>
      <rPr>
        <b/>
        <vertAlign val="subscript"/>
        <sz val="11"/>
        <color theme="1"/>
        <rFont val="Arial"/>
        <family val="2"/>
      </rPr>
      <t>10, ERα</t>
    </r>
    <r>
      <rPr>
        <b/>
        <sz val="11"/>
        <color theme="1"/>
        <rFont val="Arial"/>
        <family val="2"/>
      </rPr>
      <t xml:space="preserve"> (M)</t>
    </r>
  </si>
  <si>
    <r>
      <t>EC</t>
    </r>
    <r>
      <rPr>
        <b/>
        <vertAlign val="subscript"/>
        <sz val="11"/>
        <color theme="1"/>
        <rFont val="Arial"/>
        <family val="2"/>
      </rPr>
      <t>10, MMP</t>
    </r>
    <r>
      <rPr>
        <b/>
        <sz val="11"/>
        <color theme="1"/>
        <rFont val="Arial"/>
        <family val="2"/>
      </rPr>
      <t xml:space="preserve"> (M)</t>
    </r>
  </si>
  <si>
    <r>
      <t>EC</t>
    </r>
    <r>
      <rPr>
        <b/>
        <vertAlign val="subscript"/>
        <sz val="11"/>
        <color theme="1"/>
        <rFont val="Arial"/>
        <family val="2"/>
      </rPr>
      <t>10, NOI</t>
    </r>
    <r>
      <rPr>
        <b/>
        <sz val="11"/>
        <color theme="1"/>
        <rFont val="Arial"/>
        <family val="2"/>
      </rPr>
      <t xml:space="preserve"> (M)</t>
    </r>
  </si>
  <si>
    <r>
      <t>EC</t>
    </r>
    <r>
      <rPr>
        <b/>
        <vertAlign val="subscript"/>
        <sz val="11"/>
        <color theme="1"/>
        <rFont val="Arial"/>
        <family val="2"/>
      </rPr>
      <t>10, AhR</t>
    </r>
    <r>
      <rPr>
        <b/>
        <sz val="11"/>
        <color theme="1"/>
        <rFont val="Arial"/>
        <family val="2"/>
      </rPr>
      <t xml:space="preserve"> (M)</t>
    </r>
  </si>
  <si>
    <r>
      <t>REP</t>
    </r>
    <r>
      <rPr>
        <b/>
        <vertAlign val="subscript"/>
        <sz val="11"/>
        <rFont val="Arial"/>
        <family val="2"/>
      </rPr>
      <t>IC10, ERa</t>
    </r>
  </si>
  <si>
    <r>
      <t>REP</t>
    </r>
    <r>
      <rPr>
        <b/>
        <vertAlign val="subscript"/>
        <sz val="11"/>
        <rFont val="Arial"/>
        <family val="2"/>
      </rPr>
      <t>IC10,MMP</t>
    </r>
  </si>
  <si>
    <r>
      <t>REP</t>
    </r>
    <r>
      <rPr>
        <b/>
        <vertAlign val="subscript"/>
        <sz val="11"/>
        <rFont val="Arial"/>
        <family val="2"/>
      </rPr>
      <t>IC10, NOI</t>
    </r>
  </si>
  <si>
    <r>
      <t>REP</t>
    </r>
    <r>
      <rPr>
        <b/>
        <vertAlign val="subscript"/>
        <sz val="11"/>
        <rFont val="Arial"/>
        <family val="2"/>
      </rPr>
      <t>IC10,AhR</t>
    </r>
  </si>
  <si>
    <r>
      <t>REP</t>
    </r>
    <r>
      <rPr>
        <b/>
        <vertAlign val="subscript"/>
        <sz val="11"/>
        <rFont val="Arial"/>
        <family val="2"/>
      </rPr>
      <t>IC10,median</t>
    </r>
  </si>
  <si>
    <r>
      <t>REP</t>
    </r>
    <r>
      <rPr>
        <b/>
        <vertAlign val="subscript"/>
        <sz val="11"/>
        <rFont val="Arial"/>
        <family val="2"/>
      </rPr>
      <t>EC10, ERa</t>
    </r>
  </si>
  <si>
    <r>
      <t>REP</t>
    </r>
    <r>
      <rPr>
        <b/>
        <vertAlign val="subscript"/>
        <sz val="11"/>
        <rFont val="Arial"/>
        <family val="2"/>
      </rPr>
      <t>EC10, MMP</t>
    </r>
  </si>
  <si>
    <r>
      <t>REP</t>
    </r>
    <r>
      <rPr>
        <b/>
        <vertAlign val="subscript"/>
        <sz val="11"/>
        <rFont val="Arial"/>
        <family val="2"/>
      </rPr>
      <t>EC10, NOI</t>
    </r>
  </si>
  <si>
    <r>
      <t>REP</t>
    </r>
    <r>
      <rPr>
        <b/>
        <vertAlign val="subscript"/>
        <sz val="11"/>
        <rFont val="Arial"/>
        <family val="2"/>
      </rPr>
      <t>EC10, AhR</t>
    </r>
  </si>
  <si>
    <t>Condition</t>
  </si>
  <si>
    <t>E2 (strong agonist)</t>
  </si>
  <si>
    <t>17-α E2 (weak agonist)</t>
  </si>
  <si>
    <t>0.0028</t>
  </si>
  <si>
    <t>0.0013</t>
  </si>
  <si>
    <t>1.14</t>
  </si>
  <si>
    <t>0.16</t>
  </si>
  <si>
    <t>4.39</t>
  </si>
  <si>
    <t>1.01</t>
  </si>
  <si>
    <t>0.13</t>
  </si>
  <si>
    <t>0.05</t>
  </si>
  <si>
    <t>3.90</t>
  </si>
  <si>
    <t>0.94</t>
  </si>
  <si>
    <t>BPC</t>
  </si>
  <si>
    <t>0.20</t>
  </si>
  <si>
    <t>1.16</t>
  </si>
  <si>
    <t>0.31</t>
  </si>
  <si>
    <t>Mix 1 (BPA + BPAF)</t>
  </si>
  <si>
    <t>0.23</t>
  </si>
  <si>
    <t>0.002</t>
  </si>
  <si>
    <t>Mix 2 (BPA + BPF)</t>
  </si>
  <si>
    <t>0.52</t>
  </si>
  <si>
    <t>0.63</t>
  </si>
  <si>
    <t>Mix 3 (BPA + BPS)</t>
  </si>
  <si>
    <t>1.30</t>
  </si>
  <si>
    <t>0.68</t>
  </si>
  <si>
    <t>1.76</t>
  </si>
  <si>
    <t>1.35</t>
  </si>
  <si>
    <t>Mix 4 (BPA + BPZ)</t>
  </si>
  <si>
    <t>2.33</t>
  </si>
  <si>
    <t>0.78</t>
  </si>
  <si>
    <t>2.63</t>
  </si>
  <si>
    <t>Mix 5 (BPA + BPC)</t>
  </si>
  <si>
    <t>1.72</t>
  </si>
  <si>
    <t>0.42</t>
  </si>
  <si>
    <t>1.81</t>
  </si>
  <si>
    <t>Mix 6 (BPA + BPAF + BPF)</t>
  </si>
  <si>
    <t>0.83</t>
  </si>
  <si>
    <t>1.06</t>
  </si>
  <si>
    <t>Mix 7 (BPA + BPF + BPS)</t>
  </si>
  <si>
    <t>0.98</t>
  </si>
  <si>
    <t>Mix 8 (BPA + BPAF + BPS)</t>
  </si>
  <si>
    <t>0.33</t>
  </si>
  <si>
    <t>0.34</t>
  </si>
  <si>
    <t>Mix 9 (BPA + BPF + BPAF)</t>
  </si>
  <si>
    <t>1.94</t>
  </si>
  <si>
    <t>0.09</t>
  </si>
  <si>
    <t>1.78</t>
  </si>
  <si>
    <t>Mix 10 (BPA + BPAF + BPS)</t>
  </si>
  <si>
    <t>0.37</t>
  </si>
  <si>
    <t>0.03</t>
  </si>
  <si>
    <t>Mix 11 (BPA + BPAF + BPF)</t>
  </si>
  <si>
    <t>1.51</t>
  </si>
  <si>
    <t>0.30</t>
  </si>
  <si>
    <t>1.98</t>
  </si>
  <si>
    <t>Mix 12 (BPA + BPS + BPZ)</t>
  </si>
  <si>
    <t>1.86</t>
  </si>
  <si>
    <t>2.21</t>
  </si>
  <si>
    <t>Mix 13 (BPA + BPF + BPS)</t>
  </si>
  <si>
    <t>2.52</t>
  </si>
  <si>
    <t>0.06</t>
  </si>
  <si>
    <t>3.16</t>
  </si>
  <si>
    <t>Mix 14 (BPA + BPAF + BPF + BPS)</t>
  </si>
  <si>
    <t>0.56</t>
  </si>
  <si>
    <t>0.04</t>
  </si>
  <si>
    <t>0.44</t>
  </si>
  <si>
    <t>Mix 15 (BPA + BPF + BPAF + BPS)</t>
  </si>
  <si>
    <t>2.18</t>
  </si>
  <si>
    <t>2.47</t>
  </si>
  <si>
    <t>Mix 16 (BPA + BPAF + BPF + BPZ)</t>
  </si>
  <si>
    <t>0.99</t>
  </si>
  <si>
    <t>0.15</t>
  </si>
  <si>
    <t>1.29</t>
  </si>
  <si>
    <t>Mix 17 (BPA + BPAF + BPF + BPC)</t>
  </si>
  <si>
    <t>0.43</t>
  </si>
  <si>
    <t>0.02</t>
  </si>
  <si>
    <t>0.40</t>
  </si>
  <si>
    <t>Mix 18 (BPA + BPAF + BPS + BPC)</t>
  </si>
  <si>
    <t>0.32</t>
  </si>
  <si>
    <t>Mix 19 (BPA + BPAF + BPF + BPZ + BPC)</t>
  </si>
  <si>
    <t>0.54</t>
  </si>
  <si>
    <t>Mix 20 (BPA + BPAF + BPF + BPS + BPC + BPZ)</t>
  </si>
  <si>
    <t>1.46</t>
  </si>
  <si>
    <t>1.97</t>
  </si>
  <si>
    <r>
      <t>EC</t>
    </r>
    <r>
      <rPr>
        <b/>
        <vertAlign val="subscript"/>
        <sz val="11"/>
        <color theme="1"/>
        <rFont val="Arial"/>
        <family val="2"/>
      </rPr>
      <t>50</t>
    </r>
    <r>
      <rPr>
        <b/>
        <sz val="11"/>
        <color theme="1"/>
        <rFont val="Arial"/>
        <family val="2"/>
      </rPr>
      <t xml:space="preserve"> (CA) (µM)</t>
    </r>
  </si>
  <si>
    <t>Chemicals</t>
  </si>
  <si>
    <t>BPA + BPAF</t>
  </si>
  <si>
    <t>BPA + BPB</t>
  </si>
  <si>
    <t>BPA + BPC</t>
  </si>
  <si>
    <t>BPA + BPE</t>
  </si>
  <si>
    <t>BPA + BPZ</t>
  </si>
  <si>
    <t>BPS-MPE + BPP</t>
  </si>
  <si>
    <t>2,4-BPS + BPP</t>
  </si>
  <si>
    <t>BPS-MPE + 2,4-BPS</t>
  </si>
  <si>
    <t>BPA + BPAF + BPZ</t>
  </si>
  <si>
    <t>BPAF + BPZ + BPB</t>
  </si>
  <si>
    <t>BPB + BPC + BPE</t>
  </si>
  <si>
    <t>BPC + BPE + BPA</t>
  </si>
  <si>
    <t>BPZ + BPB + BPC</t>
  </si>
  <si>
    <t>BPS-MPE + 2,4-BPS + BPP</t>
  </si>
  <si>
    <r>
      <t>IC</t>
    </r>
    <r>
      <rPr>
        <b/>
        <vertAlign val="subscript"/>
        <sz val="11"/>
        <color theme="1"/>
        <rFont val="Arial"/>
        <family val="2"/>
      </rPr>
      <t>30</t>
    </r>
    <r>
      <rPr>
        <b/>
        <sz val="11"/>
        <color theme="1"/>
        <rFont val="Arial"/>
        <family val="2"/>
      </rPr>
      <t xml:space="preserve"> (CA) (M)</t>
    </r>
  </si>
  <si>
    <t>adapted from: H. Lee, J. Park and K. Park, Mixture Effects of Bisphenol A and Its Structural Analogs on Estrogen Receptor Transcriptional Activation, Toxics, 2023, 11.</t>
  </si>
  <si>
    <t>adapted from D. G. Skledar and L. P. Masic, In vitro estrogenic activity of binary and multicomponent mixtures with bisphenol A, Sci Total Environ, 2020, 707, 135211.</t>
  </si>
  <si>
    <t>Table of Content</t>
  </si>
  <si>
    <t>ERa</t>
  </si>
  <si>
    <t>Cytotoxicity cutoff?</t>
  </si>
  <si>
    <t>none</t>
  </si>
  <si>
    <r>
      <rPr>
        <vertAlign val="superscript"/>
        <sz val="11"/>
        <rFont val="Arial"/>
        <family val="2"/>
      </rPr>
      <t>2</t>
    </r>
    <r>
      <rPr>
        <sz val="11"/>
        <rFont val="Arial"/>
        <family val="2"/>
      </rPr>
      <t>Brennan, J.C., He, G., Tsutsumi, T., Zhao, J., Wirth, E., Fulton, M.H. and Denison, M.S. (2015). Development of Species-Specific Ah Receptor-Responsive Third Generation CALUX Cell Lines with Enhanced Responsiveness and Improved Detection Limits. Environmental Science &amp; Technology, 49(19): 11903-11912. 10.1021/acs.est.5b02906</t>
    </r>
  </si>
  <si>
    <r>
      <rPr>
        <vertAlign val="superscript"/>
        <sz val="11"/>
        <rFont val="Arial"/>
        <family val="2"/>
      </rPr>
      <t>3</t>
    </r>
    <r>
      <rPr>
        <sz val="11"/>
        <rFont val="Arial"/>
        <family val="2"/>
      </rPr>
      <t>Escher, B.I., Dutt, M., Maylin, E., Tang, J.Y., Toze, S., Wolf, C.R. and Lang, M. (2012). Water quality assessment using the AREc32 reporter gene assay indicative of the oxidative stress response pathway. J Environ Monit, 14(11): 2877-2885. 10.1039/c2em30506b</t>
    </r>
  </si>
  <si>
    <r>
      <rPr>
        <vertAlign val="superscript"/>
        <sz val="11"/>
        <rFont val="Arial"/>
        <family val="2"/>
      </rPr>
      <t>4</t>
    </r>
    <r>
      <rPr>
        <sz val="11"/>
        <rFont val="Arial"/>
        <family val="2"/>
      </rPr>
      <t>Lee, J., Konig, M., Braun, G. and Escher, B.I. (2024). Water Quality Monitoring with the Multiplexed Assay MitoOxTox for Mitochondrial Toxicity, Oxidative Stress Response, and Cytotoxicity in AREc32 Cells. Environ Sci Technol, 58(13): 5716-5726. 10.1021/acs.est.3c09844</t>
    </r>
  </si>
  <si>
    <r>
      <rPr>
        <vertAlign val="superscript"/>
        <sz val="11"/>
        <rFont val="Arial"/>
        <family val="2"/>
      </rPr>
      <t>5</t>
    </r>
    <r>
      <rPr>
        <sz val="11"/>
        <rFont val="Arial"/>
        <family val="2"/>
      </rPr>
      <t>Lee, J., Huchthausen, J., Schlichting, R., Scholz, S., Henneberger, L. and Escher, B.I. (2022). Validation of an SH-SY5Y Cell-Based Acetylcholinesterase Inhibition Assay for Water Quality Assessment. Environ Toxicol Chem, 41(12): 3046-3057. 10.1002/etc.5490</t>
    </r>
  </si>
  <si>
    <t>predicted mixture effect and inhibitorry concentrations used for mixture calculation in (M)</t>
  </si>
  <si>
    <t xml:space="preserve"> proportional contribution of each component</t>
  </si>
  <si>
    <t>molecular weight in g/mol</t>
  </si>
  <si>
    <t>stock concentration of each component in M</t>
  </si>
  <si>
    <t xml:space="preserve">Dilution factor: </t>
  </si>
  <si>
    <t>further dilution to assay dosing vial</t>
  </si>
  <si>
    <t>volume of the mixture stock solution in the dosing vial</t>
  </si>
  <si>
    <t>pᵢ:</t>
  </si>
  <si>
    <t xml:space="preserve">MW: </t>
  </si>
  <si>
    <r>
      <t>IC</t>
    </r>
    <r>
      <rPr>
        <b/>
        <vertAlign val="subscript"/>
        <sz val="12"/>
        <rFont val="Arial"/>
        <family val="2"/>
      </rPr>
      <t>10</t>
    </r>
    <r>
      <rPr>
        <b/>
        <sz val="12"/>
        <rFont val="Arial"/>
        <family val="2"/>
      </rPr>
      <t xml:space="preserve"> (CA)</t>
    </r>
  </si>
  <si>
    <r>
      <t>EC</t>
    </r>
    <r>
      <rPr>
        <b/>
        <vertAlign val="subscript"/>
        <sz val="11"/>
        <rFont val="Arial"/>
        <family val="2"/>
      </rPr>
      <t>10</t>
    </r>
    <r>
      <rPr>
        <b/>
        <sz val="11"/>
        <rFont val="Arial"/>
        <family val="2"/>
      </rPr>
      <t xml:space="preserve"> (CA)</t>
    </r>
  </si>
  <si>
    <r>
      <t>IPQ</t>
    </r>
    <r>
      <rPr>
        <b/>
        <vertAlign val="subscript"/>
        <sz val="11"/>
        <rFont val="Arial"/>
        <family val="2"/>
      </rPr>
      <t>EC10</t>
    </r>
  </si>
  <si>
    <r>
      <t>SE IPQ</t>
    </r>
    <r>
      <rPr>
        <b/>
        <vertAlign val="subscript"/>
        <sz val="11"/>
        <rFont val="Arial"/>
        <family val="2"/>
      </rPr>
      <t>EC10</t>
    </r>
  </si>
  <si>
    <r>
      <t>IC</t>
    </r>
    <r>
      <rPr>
        <b/>
        <vertAlign val="subscript"/>
        <sz val="11"/>
        <rFont val="Arial"/>
        <family val="2"/>
      </rPr>
      <t>10</t>
    </r>
    <r>
      <rPr>
        <b/>
        <sz val="11"/>
        <rFont val="Arial"/>
        <family val="2"/>
      </rPr>
      <t xml:space="preserve"> (CA)</t>
    </r>
  </si>
  <si>
    <t xml:space="preserve">Cell Confluency (IncuCyte S3 Live-Cell Analysis System (Sartorius AG, Essen, Germany) and ToxBLAzer™ DualScreen Kit (Thermo Fisher Scientific) for Metabolic Experiments </t>
  </si>
  <si>
    <r>
      <t>&lt;IC</t>
    </r>
    <r>
      <rPr>
        <vertAlign val="subscript"/>
        <sz val="11"/>
        <color theme="1"/>
        <rFont val="Arial"/>
        <family val="2"/>
      </rPr>
      <t>10</t>
    </r>
  </si>
  <si>
    <t>354663, Corning Inc., NY, USA</t>
  </si>
  <si>
    <t>356660, Corning Inc., NY, USA</t>
  </si>
  <si>
    <t>3765, Corning Inc., NY, USA</t>
  </si>
  <si>
    <t>356667, Corning Inc., NY, USA</t>
  </si>
  <si>
    <t>Method reference</t>
  </si>
  <si>
    <t>Bisphenol PH</t>
  </si>
  <si>
    <t>Linear low-effect model</t>
  </si>
  <si>
    <t>Detected Concentration  (max) (μg/L)</t>
  </si>
  <si>
    <t>Detected Concentration  (min) (μg/L)</t>
  </si>
  <si>
    <t xml:space="preserve">(no occurence data, </t>
  </si>
  <si>
    <t>–set to 10% of total mix)</t>
  </si>
  <si>
    <t>but often tested in bioassays</t>
  </si>
  <si>
    <t xml:space="preserve"> total mixture volume prepared in µL</t>
  </si>
  <si>
    <t>volume of each stock in the mixture in µL</t>
  </si>
  <si>
    <t>final concentration in the mixture stock (0.01 M)</t>
  </si>
  <si>
    <t>volume of the dosing solution in µL</t>
  </si>
  <si>
    <r>
      <t>IC</t>
    </r>
    <r>
      <rPr>
        <b/>
        <vertAlign val="subscript"/>
        <sz val="11"/>
        <color theme="1"/>
        <rFont val="Arial"/>
        <family val="2"/>
      </rPr>
      <t>10, median</t>
    </r>
  </si>
  <si>
    <r>
      <t>&gt;IC</t>
    </r>
    <r>
      <rPr>
        <vertAlign val="subscript"/>
        <sz val="11"/>
        <color theme="1"/>
        <rFont val="Arial"/>
        <family val="2"/>
      </rPr>
      <t>10</t>
    </r>
    <r>
      <rPr>
        <sz val="12"/>
        <color theme="1"/>
        <rFont val="Calibri"/>
        <family val="2"/>
        <scheme val="minor"/>
      </rPr>
      <t/>
    </r>
  </si>
  <si>
    <t xml:space="preserve"> - </t>
  </si>
  <si>
    <r>
      <t>Model used for IC</t>
    </r>
    <r>
      <rPr>
        <b/>
        <vertAlign val="subscript"/>
        <sz val="11"/>
        <color theme="1"/>
        <rFont val="Arial"/>
        <family val="2"/>
      </rPr>
      <t>10</t>
    </r>
    <r>
      <rPr>
        <b/>
        <sz val="11"/>
        <color theme="1"/>
        <rFont val="Arial"/>
        <family val="2"/>
      </rPr>
      <t xml:space="preserve"> fit</t>
    </r>
  </si>
  <si>
    <t>Cytotoxicity</t>
  </si>
  <si>
    <r>
      <t xml:space="preserve">log </t>
    </r>
    <r>
      <rPr>
        <b/>
        <i/>
        <sz val="11"/>
        <color theme="1"/>
        <rFont val="Arial"/>
        <family val="2"/>
      </rPr>
      <t>K</t>
    </r>
    <r>
      <rPr>
        <b/>
        <vertAlign val="subscript"/>
        <sz val="11"/>
        <color theme="1"/>
        <rFont val="Arial"/>
        <family val="2"/>
      </rPr>
      <t>ow</t>
    </r>
  </si>
  <si>
    <r>
      <t>p</t>
    </r>
    <r>
      <rPr>
        <b/>
        <i/>
        <sz val="11"/>
        <color theme="1"/>
        <rFont val="Arial"/>
        <family val="2"/>
      </rPr>
      <t>K</t>
    </r>
    <r>
      <rPr>
        <b/>
        <sz val="11"/>
        <color theme="1"/>
        <rFont val="Arial"/>
        <family val="2"/>
      </rPr>
      <t>a</t>
    </r>
    <r>
      <rPr>
        <b/>
        <vertAlign val="subscript"/>
        <sz val="11"/>
        <color theme="1"/>
        <rFont val="Arial"/>
        <family val="2"/>
      </rPr>
      <t>1</t>
    </r>
  </si>
  <si>
    <r>
      <t>p</t>
    </r>
    <r>
      <rPr>
        <b/>
        <i/>
        <sz val="11"/>
        <color theme="1"/>
        <rFont val="Arial"/>
        <family val="2"/>
      </rPr>
      <t>K</t>
    </r>
    <r>
      <rPr>
        <b/>
        <sz val="11"/>
        <color theme="1"/>
        <rFont val="Arial"/>
        <family val="2"/>
      </rPr>
      <t>a</t>
    </r>
    <r>
      <rPr>
        <b/>
        <vertAlign val="subscript"/>
        <sz val="11"/>
        <color theme="1"/>
        <rFont val="Arial"/>
        <family val="2"/>
      </rPr>
      <t>2</t>
    </r>
  </si>
  <si>
    <r>
      <t>IC</t>
    </r>
    <r>
      <rPr>
        <b/>
        <vertAlign val="subscript"/>
        <sz val="11"/>
        <color theme="1"/>
        <rFont val="Arial"/>
        <family val="2"/>
      </rPr>
      <t>10, baseline, ERα</t>
    </r>
    <r>
      <rPr>
        <b/>
        <sz val="11"/>
        <color theme="1"/>
        <rFont val="Arial"/>
        <family val="2"/>
      </rPr>
      <t xml:space="preserve"> (M)</t>
    </r>
  </si>
  <si>
    <r>
      <t>IC</t>
    </r>
    <r>
      <rPr>
        <b/>
        <vertAlign val="subscript"/>
        <sz val="11"/>
        <color theme="1"/>
        <rFont val="Arial"/>
        <family val="2"/>
      </rPr>
      <t>10, baseline, NOI</t>
    </r>
    <r>
      <rPr>
        <b/>
        <sz val="11"/>
        <color theme="1"/>
        <rFont val="Arial"/>
        <family val="2"/>
      </rPr>
      <t xml:space="preserve"> (M)</t>
    </r>
  </si>
  <si>
    <r>
      <t>IC</t>
    </r>
    <r>
      <rPr>
        <b/>
        <vertAlign val="subscript"/>
        <sz val="11"/>
        <color theme="1"/>
        <rFont val="Arial"/>
        <family val="2"/>
      </rPr>
      <t>10, baseline, AhR</t>
    </r>
    <r>
      <rPr>
        <b/>
        <sz val="11"/>
        <color theme="1"/>
        <rFont val="Arial"/>
        <family val="2"/>
      </rPr>
      <t xml:space="preserve"> (M)</t>
    </r>
  </si>
  <si>
    <r>
      <t>IC</t>
    </r>
    <r>
      <rPr>
        <b/>
        <vertAlign val="subscript"/>
        <sz val="11"/>
        <color theme="1"/>
        <rFont val="Arial"/>
        <family val="2"/>
      </rPr>
      <t xml:space="preserve">10, median </t>
    </r>
    <r>
      <rPr>
        <b/>
        <sz val="11"/>
        <color theme="1"/>
        <rFont val="Arial"/>
        <family val="2"/>
      </rPr>
      <t xml:space="preserve"> </t>
    </r>
    <r>
      <rPr>
        <sz val="11"/>
        <color theme="1"/>
        <rFont val="Arial"/>
        <family val="2"/>
      </rPr>
      <t>(M)</t>
    </r>
  </si>
  <si>
    <r>
      <t xml:space="preserve">Data  from  literature review in Adamovsky, O.; Groh, K. J.; Białk-Bielińska, A.; Escher, B. I.; Beaudouin, R.; Mora Lagares, L.; Tollefsen, K. E.; Fenske, M.; Mulkiewicz, E.; Creusot, N.; Sosnowska, A.; Loureiro, S.; Beyer, J.; Repetto, G.; Štern, A.; Lopes, I.; Monteiro, M.; Zikova-Kloas, A.; Eleršek, T.; Vračko, M.; Zdybel, S.; Puzyn, T.; Koczur, W.; Ebsen Morthorst, J.; Holbech, H.; Carlsson, G.; Örn, S.; Herrero, Ó.; Siddique, A.; Liess, M.; Braun, G.; Srebny, V.; Žegura, B.; Hinfray, N.; Brion, F.; Knapen, D.; Vandeputte, E.; Stinckens, E.; Vergauwen, L.; Behrendt, L.; João Silva, M.; Blaha, L.; Kyriakopoulou, K., Exploring BPA alternatives – Environmental levels and toxicity review. </t>
    </r>
    <r>
      <rPr>
        <i/>
        <sz val="11"/>
        <color rgb="FF000000"/>
        <rFont val="Arial"/>
        <family val="2"/>
      </rPr>
      <t xml:space="preserve">Environ. Internat. </t>
    </r>
    <r>
      <rPr>
        <b/>
        <sz val="11"/>
        <color rgb="FF000000"/>
        <rFont val="Arial"/>
        <family val="2"/>
      </rPr>
      <t>2024,</t>
    </r>
    <r>
      <rPr>
        <sz val="11"/>
        <color rgb="FF000000"/>
        <rFont val="Arial"/>
        <family val="2"/>
      </rPr>
      <t xml:space="preserve"> </t>
    </r>
    <r>
      <rPr>
        <i/>
        <sz val="11"/>
        <color rgb="FF000000"/>
        <rFont val="Arial"/>
        <family val="2"/>
      </rPr>
      <t>189</t>
    </r>
    <r>
      <rPr>
        <sz val="11"/>
        <color rgb="FF000000"/>
        <rFont val="Arial"/>
        <family val="2"/>
      </rPr>
      <t>, 108728; DOI https://doi.org/10.1016/j.envint.2024.108728.</t>
    </r>
  </si>
  <si>
    <r>
      <t>c</t>
    </r>
    <r>
      <rPr>
        <b/>
        <vertAlign val="subscript"/>
        <sz val="11"/>
        <color theme="1"/>
        <rFont val="Arial"/>
        <family val="2"/>
      </rPr>
      <t>stock</t>
    </r>
    <r>
      <rPr>
        <b/>
        <sz val="11"/>
        <color theme="1"/>
        <rFont val="Arial"/>
        <family val="2"/>
      </rPr>
      <t xml:space="preserve">: </t>
    </r>
  </si>
  <si>
    <r>
      <t>V</t>
    </r>
    <r>
      <rPr>
        <b/>
        <vertAlign val="subscript"/>
        <sz val="11"/>
        <color theme="1"/>
        <rFont val="Arial"/>
        <family val="2"/>
      </rPr>
      <t>mix stock</t>
    </r>
    <r>
      <rPr>
        <b/>
        <sz val="11"/>
        <color theme="1"/>
        <rFont val="Arial"/>
        <family val="2"/>
      </rPr>
      <t>:</t>
    </r>
  </si>
  <si>
    <r>
      <t>c</t>
    </r>
    <r>
      <rPr>
        <b/>
        <vertAlign val="subscript"/>
        <sz val="11"/>
        <color theme="1"/>
        <rFont val="Arial"/>
        <family val="2"/>
      </rPr>
      <t>mix, Stock</t>
    </r>
    <r>
      <rPr>
        <b/>
        <sz val="11"/>
        <color theme="1"/>
        <rFont val="Arial"/>
        <family val="2"/>
      </rPr>
      <t xml:space="preserve">: </t>
    </r>
  </si>
  <si>
    <r>
      <t>V</t>
    </r>
    <r>
      <rPr>
        <b/>
        <vertAlign val="subscript"/>
        <sz val="11"/>
        <color theme="1"/>
        <rFont val="Arial"/>
        <family val="2"/>
      </rPr>
      <t>Stock,i in Mix</t>
    </r>
    <r>
      <rPr>
        <b/>
        <sz val="11"/>
        <color theme="1"/>
        <rFont val="Arial"/>
        <family val="2"/>
      </rPr>
      <t xml:space="preserve">: </t>
    </r>
  </si>
  <si>
    <r>
      <t>V</t>
    </r>
    <r>
      <rPr>
        <b/>
        <vertAlign val="subscript"/>
        <sz val="11"/>
        <color theme="1"/>
        <rFont val="Arial"/>
        <family val="2"/>
      </rPr>
      <t>dosing vial Total</t>
    </r>
    <r>
      <rPr>
        <b/>
        <sz val="11"/>
        <color theme="1"/>
        <rFont val="Arial"/>
        <family val="2"/>
      </rPr>
      <t xml:space="preserve">: </t>
    </r>
  </si>
  <si>
    <r>
      <t>V</t>
    </r>
    <r>
      <rPr>
        <b/>
        <vertAlign val="subscript"/>
        <sz val="11"/>
        <color theme="1"/>
        <rFont val="Arial"/>
        <family val="2"/>
      </rPr>
      <t>mix stock, in dosing vial</t>
    </r>
    <r>
      <rPr>
        <b/>
        <sz val="11"/>
        <color theme="1"/>
        <rFont val="Arial"/>
        <family val="2"/>
      </rPr>
      <t xml:space="preserve">: </t>
    </r>
  </si>
  <si>
    <r>
      <t>2.14×10</t>
    </r>
    <r>
      <rPr>
        <vertAlign val="superscript"/>
        <sz val="11"/>
        <color theme="1"/>
        <rFont val="Arial"/>
        <family val="2"/>
      </rPr>
      <t>-5</t>
    </r>
  </si>
  <si>
    <r>
      <t>0.32×10</t>
    </r>
    <r>
      <rPr>
        <vertAlign val="superscript"/>
        <sz val="11"/>
        <color theme="1"/>
        <rFont val="Arial"/>
        <family val="2"/>
      </rPr>
      <t>-5</t>
    </r>
  </si>
  <si>
    <r>
      <t>BPA-EQ</t>
    </r>
    <r>
      <rPr>
        <b/>
        <vertAlign val="subscript"/>
        <sz val="12"/>
        <color theme="1"/>
        <rFont val="Arial"/>
        <family val="2"/>
      </rPr>
      <t xml:space="preserve">chem </t>
    </r>
    <r>
      <rPr>
        <b/>
        <sz val="12"/>
        <color theme="1"/>
        <rFont val="Arial"/>
        <family val="2"/>
      </rPr>
      <t>(µg/L)</t>
    </r>
  </si>
  <si>
    <r>
      <t>BPA-EQ</t>
    </r>
    <r>
      <rPr>
        <b/>
        <vertAlign val="subscript"/>
        <sz val="12"/>
        <color theme="1"/>
        <rFont val="Arial"/>
        <family val="2"/>
      </rPr>
      <t xml:space="preserve">chem </t>
    </r>
    <r>
      <rPr>
        <b/>
        <sz val="12"/>
        <color theme="1"/>
        <rFont val="Arial"/>
        <family val="2"/>
      </rPr>
      <t>(µgL)</t>
    </r>
  </si>
  <si>
    <r>
      <t>BPA-EQ</t>
    </r>
    <r>
      <rPr>
        <b/>
        <vertAlign val="subscript"/>
        <sz val="12"/>
        <color theme="1"/>
        <rFont val="Arial"/>
        <family val="2"/>
      </rPr>
      <t>mix</t>
    </r>
    <r>
      <rPr>
        <b/>
        <sz val="12"/>
        <color theme="1"/>
        <rFont val="Arial"/>
        <family val="2"/>
      </rPr>
      <t xml:space="preserve"> (µg/L)</t>
    </r>
  </si>
  <si>
    <r>
      <t>IC</t>
    </r>
    <r>
      <rPr>
        <b/>
        <vertAlign val="subscript"/>
        <sz val="11"/>
        <color theme="1"/>
        <rFont val="Arial"/>
        <family val="2"/>
      </rPr>
      <t>10, baseline, AREc32+MMP</t>
    </r>
    <r>
      <rPr>
        <b/>
        <sz val="11"/>
        <color theme="1"/>
        <rFont val="Arial"/>
        <family val="2"/>
      </rPr>
      <t xml:space="preserve"> (M)</t>
    </r>
  </si>
  <si>
    <r>
      <t>EC</t>
    </r>
    <r>
      <rPr>
        <b/>
        <vertAlign val="subscript"/>
        <sz val="11"/>
        <color theme="1"/>
        <rFont val="Arial"/>
        <family val="2"/>
      </rPr>
      <t>10, ARE</t>
    </r>
    <r>
      <rPr>
        <b/>
        <sz val="11"/>
        <color theme="1"/>
        <rFont val="Arial"/>
        <family val="2"/>
      </rPr>
      <t xml:space="preserve"> (M)</t>
    </r>
  </si>
  <si>
    <r>
      <t>REP</t>
    </r>
    <r>
      <rPr>
        <b/>
        <vertAlign val="subscript"/>
        <sz val="11"/>
        <rFont val="Arial"/>
        <family val="2"/>
      </rPr>
      <t>EC10, ARE</t>
    </r>
  </si>
  <si>
    <t>Chemical or mixture</t>
  </si>
  <si>
    <t>slope b</t>
  </si>
  <si>
    <t>SD b</t>
  </si>
  <si>
    <r>
      <t>logEC</t>
    </r>
    <r>
      <rPr>
        <b/>
        <vertAlign val="subscript"/>
        <sz val="11"/>
        <color theme="1"/>
        <rFont val="Arial"/>
        <family val="2"/>
      </rPr>
      <t>50,relative</t>
    </r>
  </si>
  <si>
    <r>
      <t>SD log EC</t>
    </r>
    <r>
      <rPr>
        <b/>
        <vertAlign val="subscript"/>
        <sz val="11"/>
        <color theme="1"/>
        <rFont val="Arial"/>
        <family val="2"/>
      </rPr>
      <t>50,relative</t>
    </r>
  </si>
  <si>
    <r>
      <t>EC</t>
    </r>
    <r>
      <rPr>
        <b/>
        <vertAlign val="subscript"/>
        <sz val="11"/>
        <color theme="1"/>
        <rFont val="Arial"/>
        <family val="2"/>
      </rPr>
      <t>10,i</t>
    </r>
    <r>
      <rPr>
        <b/>
        <sz val="11"/>
        <color theme="1"/>
        <rFont val="Arial"/>
        <family val="2"/>
      </rPr>
      <t xml:space="preserve"> (CA), IC</t>
    </r>
    <r>
      <rPr>
        <b/>
        <vertAlign val="subscript"/>
        <sz val="11"/>
        <color theme="1"/>
        <rFont val="Arial"/>
        <family val="2"/>
      </rPr>
      <t>10,i</t>
    </r>
    <r>
      <rPr>
        <b/>
        <sz val="11"/>
        <color theme="1"/>
        <rFont val="Arial"/>
        <family val="2"/>
      </rPr>
      <t xml:space="preserve"> (CA): </t>
    </r>
  </si>
  <si>
    <r>
      <t xml:space="preserve">Table S2. </t>
    </r>
    <r>
      <rPr>
        <sz val="11"/>
        <color theme="1"/>
        <rFont val="Arial"/>
        <family val="2"/>
      </rPr>
      <t>Bioassay related information on cell lines, reference compounds, cell culture information</t>
    </r>
  </si>
  <si>
    <t xml:space="preserve">Prediction </t>
  </si>
  <si>
    <r>
      <t>EC</t>
    </r>
    <r>
      <rPr>
        <b/>
        <vertAlign val="subscript"/>
        <sz val="11"/>
        <color theme="1"/>
        <rFont val="Arial"/>
        <family val="2"/>
      </rPr>
      <t>10</t>
    </r>
    <r>
      <rPr>
        <b/>
        <sz val="11"/>
        <color theme="1"/>
        <rFont val="Arial"/>
        <family val="2"/>
      </rPr>
      <t xml:space="preserve"> (exp)</t>
    </r>
  </si>
  <si>
    <r>
      <t>SE EC</t>
    </r>
    <r>
      <rPr>
        <b/>
        <vertAlign val="subscript"/>
        <sz val="11"/>
        <color theme="1"/>
        <rFont val="Arial"/>
        <family val="2"/>
      </rPr>
      <t>10</t>
    </r>
    <r>
      <rPr>
        <b/>
        <sz val="11"/>
        <color theme="1"/>
        <rFont val="Arial"/>
        <family val="2"/>
      </rPr>
      <t xml:space="preserve"> (exp)</t>
    </r>
  </si>
  <si>
    <r>
      <t>IC</t>
    </r>
    <r>
      <rPr>
        <b/>
        <vertAlign val="subscript"/>
        <sz val="11"/>
        <color theme="1"/>
        <rFont val="Arial"/>
        <family val="2"/>
      </rPr>
      <t>10</t>
    </r>
    <r>
      <rPr>
        <b/>
        <sz val="11"/>
        <color theme="1"/>
        <rFont val="Arial"/>
        <family val="2"/>
      </rPr>
      <t xml:space="preserve"> (exp)</t>
    </r>
  </si>
  <si>
    <r>
      <t>SE IC</t>
    </r>
    <r>
      <rPr>
        <b/>
        <vertAlign val="subscript"/>
        <sz val="11"/>
        <color theme="1"/>
        <rFont val="Arial"/>
        <family val="2"/>
      </rPr>
      <t xml:space="preserve">10 </t>
    </r>
    <r>
      <rPr>
        <b/>
        <sz val="11"/>
        <color theme="1"/>
        <rFont val="Arial"/>
        <family val="2"/>
      </rPr>
      <t>(exp)</t>
    </r>
  </si>
  <si>
    <t>Experimental</t>
  </si>
  <si>
    <t>CA prediction</t>
  </si>
  <si>
    <t xml:space="preserve">ERα </t>
  </si>
  <si>
    <t>HEK293 (ERα)</t>
  </si>
  <si>
    <t>MCF7 (AREc32)</t>
  </si>
  <si>
    <t>MCF7 (AREc32) (live-dead stain)</t>
  </si>
  <si>
    <t>SH-SY5Y (NOI)</t>
  </si>
  <si>
    <t>H4Ile (AhR)</t>
  </si>
  <si>
    <r>
      <t>E</t>
    </r>
    <r>
      <rPr>
        <b/>
        <vertAlign val="subscript"/>
        <sz val="11"/>
        <rFont val="Arial"/>
        <family val="2"/>
      </rPr>
      <t>max</t>
    </r>
    <r>
      <rPr>
        <b/>
        <sz val="11"/>
        <rFont val="Arial"/>
        <family val="2"/>
      </rPr>
      <t xml:space="preserve"> predicted (%) (eqn (15))</t>
    </r>
  </si>
  <si>
    <r>
      <t>SE log EC</t>
    </r>
    <r>
      <rPr>
        <b/>
        <vertAlign val="subscript"/>
        <sz val="11"/>
        <color theme="1"/>
        <rFont val="Arial"/>
        <family val="2"/>
      </rPr>
      <t>50,relative</t>
    </r>
  </si>
  <si>
    <t>Emax</t>
  </si>
  <si>
    <t>SE Emax</t>
  </si>
  <si>
    <t>no effect</t>
  </si>
  <si>
    <t>SD Emax</t>
  </si>
  <si>
    <r>
      <t>EC</t>
    </r>
    <r>
      <rPr>
        <b/>
        <vertAlign val="subscript"/>
        <sz val="11"/>
        <rFont val="Arial"/>
        <family val="2"/>
      </rPr>
      <t>10</t>
    </r>
    <r>
      <rPr>
        <b/>
        <sz val="11"/>
        <rFont val="Arial"/>
        <family val="2"/>
      </rPr>
      <t xml:space="preserve"> (IA)</t>
    </r>
  </si>
  <si>
    <r>
      <t>EC</t>
    </r>
    <r>
      <rPr>
        <b/>
        <vertAlign val="subscript"/>
        <sz val="11"/>
        <color rgb="FF000000"/>
        <rFont val="Arial"/>
        <family val="2"/>
      </rPr>
      <t>10</t>
    </r>
    <r>
      <rPr>
        <b/>
        <sz val="11"/>
        <color rgb="FF000000"/>
        <rFont val="Arial"/>
        <family val="2"/>
      </rPr>
      <t xml:space="preserve"> (exp) b=1</t>
    </r>
  </si>
  <si>
    <t>SE b</t>
  </si>
  <si>
    <r>
      <t>logEC</t>
    </r>
    <r>
      <rPr>
        <b/>
        <vertAlign val="subscript"/>
        <sz val="11"/>
        <color theme="1"/>
        <rFont val="Arial"/>
        <family val="2"/>
      </rPr>
      <t>50</t>
    </r>
  </si>
  <si>
    <r>
      <t>SD log EC</t>
    </r>
    <r>
      <rPr>
        <b/>
        <vertAlign val="subscript"/>
        <sz val="11"/>
        <color theme="1"/>
        <rFont val="Arial"/>
        <family val="2"/>
      </rPr>
      <t>50</t>
    </r>
  </si>
  <si>
    <r>
      <t xml:space="preserve">Table S11: </t>
    </r>
    <r>
      <rPr>
        <sz val="11"/>
        <rFont val="Arial"/>
        <family val="2"/>
      </rPr>
      <t>Experimental mixture effects (EC</t>
    </r>
    <r>
      <rPr>
        <vertAlign val="subscript"/>
        <sz val="11"/>
        <rFont val="Arial"/>
        <family val="2"/>
      </rPr>
      <t>10</t>
    </r>
    <r>
      <rPr>
        <sz val="11"/>
        <rFont val="Arial"/>
        <family val="2"/>
      </rPr>
      <t>) and predictions  for CA (EC</t>
    </r>
    <r>
      <rPr>
        <vertAlign val="subscript"/>
        <sz val="11"/>
        <rFont val="Arial"/>
        <family val="2"/>
      </rPr>
      <t>10</t>
    </r>
    <r>
      <rPr>
        <sz val="11"/>
        <rFont val="Arial"/>
        <family val="2"/>
      </rPr>
      <t>(CA)) with index on prediction quality  (IPQ)  of the mixtures in the AhR CALUX assay for the activation of  the arylhydrocarbon receptor</t>
    </r>
  </si>
  <si>
    <t>fixed</t>
  </si>
  <si>
    <r>
      <t>EC</t>
    </r>
    <r>
      <rPr>
        <b/>
        <vertAlign val="subscript"/>
        <sz val="11"/>
        <rFont val="Arial"/>
        <family val="2"/>
      </rPr>
      <t>10</t>
    </r>
    <r>
      <rPr>
        <b/>
        <sz val="11"/>
        <rFont val="Arial"/>
        <family val="2"/>
      </rPr>
      <t>(CA)</t>
    </r>
  </si>
  <si>
    <t>Prediction</t>
  </si>
  <si>
    <r>
      <t>SE EC</t>
    </r>
    <r>
      <rPr>
        <b/>
        <vertAlign val="subscript"/>
        <sz val="11"/>
        <color theme="1"/>
        <rFont val="Arial"/>
        <family val="2"/>
      </rPr>
      <t>10</t>
    </r>
    <r>
      <rPr>
        <b/>
        <sz val="11"/>
        <color theme="1"/>
        <rFont val="Arial"/>
        <family val="2"/>
      </rPr>
      <t>(exp)</t>
    </r>
  </si>
  <si>
    <r>
      <t>EC</t>
    </r>
    <r>
      <rPr>
        <b/>
        <vertAlign val="subscript"/>
        <sz val="11"/>
        <color theme="1"/>
        <rFont val="Arial"/>
        <family val="2"/>
      </rPr>
      <t>10</t>
    </r>
    <r>
      <rPr>
        <b/>
        <sz val="11"/>
        <color theme="1"/>
        <rFont val="Arial"/>
        <family val="2"/>
      </rPr>
      <t>(exp)</t>
    </r>
  </si>
  <si>
    <r>
      <t>p</t>
    </r>
    <r>
      <rPr>
        <b/>
        <vertAlign val="subscript"/>
        <sz val="11"/>
        <color theme="1"/>
        <rFont val="Arial"/>
        <family val="2"/>
      </rPr>
      <t>i</t>
    </r>
  </si>
  <si>
    <r>
      <t>MW</t>
    </r>
    <r>
      <rPr>
        <b/>
        <vertAlign val="subscript"/>
        <sz val="11"/>
        <color theme="1"/>
        <rFont val="Arial"/>
        <family val="2"/>
      </rPr>
      <t xml:space="preserve">i </t>
    </r>
    <r>
      <rPr>
        <b/>
        <sz val="11"/>
        <color theme="1"/>
        <rFont val="Arial"/>
        <family val="2"/>
      </rPr>
      <t>(g/mol)</t>
    </r>
  </si>
  <si>
    <r>
      <t>c</t>
    </r>
    <r>
      <rPr>
        <b/>
        <vertAlign val="subscript"/>
        <sz val="11"/>
        <color theme="1"/>
        <rFont val="Arial"/>
        <family val="2"/>
      </rPr>
      <t xml:space="preserve">Stock, i </t>
    </r>
    <r>
      <rPr>
        <b/>
        <sz val="11"/>
        <color theme="1"/>
        <rFont val="Arial"/>
        <family val="2"/>
      </rPr>
      <t>(M)</t>
    </r>
  </si>
  <si>
    <r>
      <t>Dilution needed of c</t>
    </r>
    <r>
      <rPr>
        <b/>
        <vertAlign val="subscript"/>
        <sz val="11"/>
        <color theme="1"/>
        <rFont val="Arial"/>
        <family val="2"/>
      </rPr>
      <t>mix, Stock</t>
    </r>
  </si>
  <si>
    <r>
      <t>V</t>
    </r>
    <r>
      <rPr>
        <b/>
        <vertAlign val="subscript"/>
        <sz val="11"/>
        <color theme="1"/>
        <rFont val="Arial"/>
        <family val="2"/>
      </rPr>
      <t>dosing vial Total</t>
    </r>
  </si>
  <si>
    <r>
      <t>V</t>
    </r>
    <r>
      <rPr>
        <b/>
        <vertAlign val="subscript"/>
        <sz val="11"/>
        <color theme="1"/>
        <rFont val="Arial"/>
        <family val="2"/>
      </rPr>
      <t>mix stock, in dosing vial</t>
    </r>
  </si>
  <si>
    <r>
      <t>Molar fraction p</t>
    </r>
    <r>
      <rPr>
        <b/>
        <vertAlign val="subscript"/>
        <sz val="11"/>
        <color theme="1"/>
        <rFont val="Arial"/>
        <family val="2"/>
      </rPr>
      <t>i</t>
    </r>
    <r>
      <rPr>
        <b/>
        <sz val="11"/>
        <color theme="1"/>
        <rFont val="Arial"/>
        <family val="2"/>
      </rPr>
      <t xml:space="preserve"> in mixture</t>
    </r>
  </si>
  <si>
    <r>
      <t xml:space="preserve">Table S3. </t>
    </r>
    <r>
      <rPr>
        <sz val="11"/>
        <color theme="1"/>
        <rFont val="Arial"/>
        <family val="2"/>
      </rPr>
      <t>Concentration levels of different BPA alternatives and BPA identified in surface water (compiled by Adamovsky et al  2023) and fraction of chemicals i in the mixtures p</t>
    </r>
    <r>
      <rPr>
        <vertAlign val="subscript"/>
        <sz val="11"/>
        <color theme="1"/>
        <rFont val="Arial"/>
        <family val="2"/>
      </rPr>
      <t>i</t>
    </r>
    <r>
      <rPr>
        <sz val="11"/>
        <color theme="1"/>
        <rFont val="Arial"/>
        <family val="2"/>
      </rPr>
      <t xml:space="preserve">. </t>
    </r>
  </si>
  <si>
    <r>
      <t>initial prediction EC</t>
    </r>
    <r>
      <rPr>
        <b/>
        <vertAlign val="subscript"/>
        <sz val="11"/>
        <color theme="1"/>
        <rFont val="Arial"/>
        <family val="2"/>
      </rPr>
      <t xml:space="preserve">10 </t>
    </r>
    <r>
      <rPr>
        <b/>
        <sz val="11"/>
        <color theme="1"/>
        <rFont val="Arial"/>
        <family val="2"/>
      </rPr>
      <t>(CA)(M)</t>
    </r>
  </si>
  <si>
    <r>
      <t>12×EC</t>
    </r>
    <r>
      <rPr>
        <b/>
        <vertAlign val="subscript"/>
        <sz val="11"/>
        <color theme="1"/>
        <rFont val="Arial"/>
        <family val="2"/>
      </rPr>
      <t xml:space="preserve">10 </t>
    </r>
    <r>
      <rPr>
        <b/>
        <sz val="11"/>
        <color theme="1"/>
        <rFont val="Arial"/>
        <family val="2"/>
      </rPr>
      <t>(CA)(M)</t>
    </r>
  </si>
  <si>
    <r>
      <t>initial prediction IC</t>
    </r>
    <r>
      <rPr>
        <b/>
        <vertAlign val="subscript"/>
        <sz val="11"/>
        <color theme="1"/>
        <rFont val="Arial"/>
        <family val="2"/>
      </rPr>
      <t xml:space="preserve">10 </t>
    </r>
    <r>
      <rPr>
        <b/>
        <sz val="11"/>
        <color theme="1"/>
        <rFont val="Arial"/>
        <family val="2"/>
      </rPr>
      <t>(CA)(M)</t>
    </r>
  </si>
  <si>
    <r>
      <t>12×IC</t>
    </r>
    <r>
      <rPr>
        <b/>
        <vertAlign val="subscript"/>
        <sz val="11"/>
        <color theme="1"/>
        <rFont val="Arial"/>
        <family val="2"/>
      </rPr>
      <t xml:space="preserve">10 </t>
    </r>
    <r>
      <rPr>
        <b/>
        <sz val="11"/>
        <color theme="1"/>
        <rFont val="Arial"/>
        <family val="2"/>
      </rPr>
      <t>(CA)(M)</t>
    </r>
  </si>
  <si>
    <t>*</t>
  </si>
  <si>
    <r>
      <t>*The EC</t>
    </r>
    <r>
      <rPr>
        <vertAlign val="subscript"/>
        <sz val="11"/>
        <color theme="1"/>
        <rFont val="Arial"/>
        <family val="2"/>
      </rPr>
      <t>10, MMP</t>
    </r>
    <r>
      <rPr>
        <sz val="11"/>
        <color theme="1"/>
        <rFont val="Arial"/>
        <family val="2"/>
      </rPr>
      <t xml:space="preserve"> of BPAP was nondetect in Srebny et al. 2025 but the CRCs was reevaluated and an uncertain EC</t>
    </r>
    <r>
      <rPr>
        <vertAlign val="subscript"/>
        <sz val="11"/>
        <color theme="1"/>
        <rFont val="Arial"/>
        <family val="2"/>
      </rPr>
      <t>10</t>
    </r>
    <r>
      <rPr>
        <sz val="11"/>
        <color theme="1"/>
        <rFont val="Arial"/>
        <family val="2"/>
      </rPr>
      <t xml:space="preserve"> was added for BPAP</t>
    </r>
  </si>
  <si>
    <t>Chemical</t>
  </si>
  <si>
    <r>
      <rPr>
        <b/>
        <sz val="11"/>
        <color theme="1"/>
        <rFont val="Arial"/>
        <family val="2"/>
      </rPr>
      <t>Table S4</t>
    </r>
    <r>
      <rPr>
        <sz val="11"/>
        <color theme="1"/>
        <rFont val="Arial"/>
        <family val="2"/>
      </rPr>
      <t>. Example of how mixture stock solutions were prepared from 10 g/L methanol stocks of individual chemicals and subsequently diluted to obtain the dosing solutions used in the ER</t>
    </r>
    <r>
      <rPr>
        <sz val="11"/>
        <color theme="1"/>
        <rFont val="Symbol"/>
        <charset val="2"/>
      </rPr>
      <t>a</t>
    </r>
    <r>
      <rPr>
        <sz val="11"/>
        <color theme="1"/>
        <rFont val="Arial"/>
        <family val="2"/>
      </rPr>
      <t xml:space="preserve"> assay. See legend below for explanation of columns.</t>
    </r>
  </si>
  <si>
    <r>
      <t>V</t>
    </r>
    <r>
      <rPr>
        <b/>
        <vertAlign val="subscript"/>
        <sz val="11"/>
        <color theme="1"/>
        <rFont val="Arial"/>
        <family val="2"/>
      </rPr>
      <t xml:space="preserve"> Stock, i in Mix-Stock</t>
    </r>
    <r>
      <rPr>
        <b/>
        <sz val="11"/>
        <color theme="1"/>
        <rFont val="Arial"/>
        <family val="2"/>
      </rPr>
      <t xml:space="preserve"> (µL)</t>
    </r>
  </si>
  <si>
    <r>
      <t>c</t>
    </r>
    <r>
      <rPr>
        <b/>
        <vertAlign val="subscript"/>
        <sz val="11"/>
        <color theme="1"/>
        <rFont val="Arial"/>
        <family val="2"/>
      </rPr>
      <t>Stock, i</t>
    </r>
    <r>
      <rPr>
        <b/>
        <sz val="11"/>
        <color theme="1"/>
        <rFont val="Arial"/>
        <family val="2"/>
      </rPr>
      <t xml:space="preserve"> (gL)</t>
    </r>
  </si>
  <si>
    <r>
      <t>Highest C</t>
    </r>
    <r>
      <rPr>
        <b/>
        <vertAlign val="subscript"/>
        <sz val="11"/>
        <color theme="1"/>
        <rFont val="Arial"/>
        <family val="2"/>
      </rPr>
      <t xml:space="preserve">mix </t>
    </r>
    <r>
      <rPr>
        <b/>
        <sz val="11"/>
        <color theme="1"/>
        <rFont val="Arial"/>
        <family val="2"/>
      </rPr>
      <t>in exposure plate</t>
    </r>
  </si>
  <si>
    <r>
      <t xml:space="preserve">Table S12: </t>
    </r>
    <r>
      <rPr>
        <sz val="12"/>
        <color theme="1"/>
        <rFont val="Arial"/>
        <family val="2"/>
      </rPr>
      <t>BPA equivalent concentrations BEQ</t>
    </r>
    <r>
      <rPr>
        <vertAlign val="subscript"/>
        <sz val="12"/>
        <color theme="1"/>
        <rFont val="Arial"/>
        <family val="2"/>
      </rPr>
      <t>chem</t>
    </r>
    <r>
      <rPr>
        <sz val="12"/>
        <color theme="1"/>
        <rFont val="Arial"/>
        <family val="2"/>
      </rPr>
      <t xml:space="preserve"> of the mixtures based on predicted single chemical data (BPA-EQ</t>
    </r>
    <r>
      <rPr>
        <vertAlign val="subscript"/>
        <sz val="12"/>
        <color theme="1"/>
        <rFont val="Arial"/>
        <family val="2"/>
      </rPr>
      <t>i</t>
    </r>
    <r>
      <rPr>
        <sz val="12"/>
        <color theme="1"/>
        <rFont val="Arial"/>
        <family val="2"/>
      </rPr>
      <t>)</t>
    </r>
    <r>
      <rPr>
        <vertAlign val="subscript"/>
        <sz val="12"/>
        <color theme="1"/>
        <rFont val="Arial"/>
        <family val="2"/>
      </rPr>
      <t xml:space="preserve"> </t>
    </r>
    <r>
      <rPr>
        <sz val="12"/>
        <color theme="1"/>
        <rFont val="Arial"/>
        <family val="2"/>
      </rPr>
      <t>and experimental data of the mixture BPA-EQ</t>
    </r>
    <r>
      <rPr>
        <vertAlign val="subscript"/>
        <sz val="12"/>
        <color theme="1"/>
        <rFont val="Arial"/>
        <family val="2"/>
      </rPr>
      <t xml:space="preserve">mix </t>
    </r>
    <r>
      <rPr>
        <sz val="12"/>
        <color theme="1"/>
        <rFont val="Arial"/>
        <family val="2"/>
      </rPr>
      <t>for the endpoints cytotoxicity,  ERα, MMP, NOI</t>
    </r>
  </si>
  <si>
    <t>Scenario</t>
  </si>
  <si>
    <t>Description</t>
  </si>
  <si>
    <t>CAS</t>
  </si>
  <si>
    <t>Total BP concentration (ΣBPx) detected (M) in Mix I+II</t>
  </si>
  <si>
    <r>
      <t>REP</t>
    </r>
    <r>
      <rPr>
        <b/>
        <vertAlign val="subscript"/>
        <sz val="11"/>
        <color theme="1"/>
        <rFont val="Calibri"/>
        <family val="2"/>
        <scheme val="minor"/>
      </rPr>
      <t>IC10, Median</t>
    </r>
  </si>
  <si>
    <r>
      <t>BEQ</t>
    </r>
    <r>
      <rPr>
        <b/>
        <vertAlign val="subscript"/>
        <sz val="11"/>
        <color theme="1"/>
        <rFont val="Calibri"/>
        <family val="2"/>
        <scheme val="minor"/>
      </rPr>
      <t>chem</t>
    </r>
    <r>
      <rPr>
        <b/>
        <sz val="11"/>
        <color theme="1"/>
        <rFont val="Calibri"/>
        <family val="2"/>
        <scheme val="minor"/>
      </rPr>
      <t xml:space="preserve"> (BPA-EQ)  (µg/L)</t>
    </r>
  </si>
  <si>
    <r>
      <t>REP</t>
    </r>
    <r>
      <rPr>
        <b/>
        <vertAlign val="subscript"/>
        <sz val="11"/>
        <color theme="1"/>
        <rFont val="Calibri"/>
        <family val="2"/>
        <scheme val="minor"/>
      </rPr>
      <t>ERα</t>
    </r>
  </si>
  <si>
    <r>
      <t>REP</t>
    </r>
    <r>
      <rPr>
        <b/>
        <vertAlign val="subscript"/>
        <sz val="11"/>
        <color theme="1"/>
        <rFont val="Calibri"/>
        <family val="2"/>
        <scheme val="minor"/>
      </rPr>
      <t>MMP</t>
    </r>
  </si>
  <si>
    <t>Surface water scenario</t>
  </si>
  <si>
    <t>-</t>
  </si>
  <si>
    <t>Higher potency</t>
  </si>
  <si>
    <t>Lower potency</t>
  </si>
  <si>
    <t>Endpoint shift; (inactive for ERα but for MMP)</t>
  </si>
  <si>
    <t>not active</t>
  </si>
  <si>
    <t>Inert substitution</t>
  </si>
  <si>
    <t>2,2,4,4-Tetramethyl-1,3-cyclobutanediol</t>
  </si>
  <si>
    <t>3010-96-6</t>
  </si>
  <si>
    <t>Effect data for TMCD from V. Srebny, L. Henneberger, M. Konig, J. Huchthausen, J. Braasch and B. I. Escher, Beyond Estrogenicity: A Comparative Assessment of Bisphenol A and Its Alternatives in In Vitro Assays Questions Safety of Replacements, Environ Sci Technol, 2025, 59, 17457–17470. DOI: 10.1021/acs.est.5c07018.</t>
  </si>
  <si>
    <r>
      <t xml:space="preserve">Table S12: </t>
    </r>
    <r>
      <rPr>
        <sz val="11"/>
        <color theme="1"/>
        <rFont val="Arial"/>
        <family val="2"/>
      </rPr>
      <t>BPA equivalent concentrations BEQ</t>
    </r>
    <r>
      <rPr>
        <vertAlign val="subscript"/>
        <sz val="11"/>
        <color theme="1"/>
        <rFont val="Arial"/>
        <family val="2"/>
      </rPr>
      <t>chem</t>
    </r>
    <r>
      <rPr>
        <sz val="11"/>
        <color theme="1"/>
        <rFont val="Arial"/>
        <family val="2"/>
      </rPr>
      <t xml:space="preserve"> of the mixtures based on predicted single chemical data (BPA-EQ</t>
    </r>
    <r>
      <rPr>
        <vertAlign val="subscript"/>
        <sz val="11"/>
        <color theme="1"/>
        <rFont val="Arial"/>
        <family val="2"/>
      </rPr>
      <t>i</t>
    </r>
    <r>
      <rPr>
        <sz val="11"/>
        <color theme="1"/>
        <rFont val="Arial"/>
        <family val="2"/>
      </rPr>
      <t>)</t>
    </r>
    <r>
      <rPr>
        <vertAlign val="subscript"/>
        <sz val="11"/>
        <color theme="1"/>
        <rFont val="Arial"/>
        <family val="2"/>
      </rPr>
      <t xml:space="preserve"> </t>
    </r>
    <r>
      <rPr>
        <sz val="11"/>
        <color theme="1"/>
        <rFont val="Arial"/>
        <family val="2"/>
      </rPr>
      <t>and experimental data of the mixture BPA-EQ</t>
    </r>
    <r>
      <rPr>
        <vertAlign val="subscript"/>
        <sz val="11"/>
        <color theme="1"/>
        <rFont val="Arial"/>
        <family val="2"/>
      </rPr>
      <t xml:space="preserve">mix </t>
    </r>
    <r>
      <rPr>
        <sz val="11"/>
        <color theme="1"/>
        <rFont val="Arial"/>
        <family val="2"/>
      </rPr>
      <t>for the endpoints cytotoxicity,  ERα, MMP, NOI</t>
    </r>
  </si>
  <si>
    <r>
      <t xml:space="preserve">Table S1. </t>
    </r>
    <r>
      <rPr>
        <sz val="11"/>
        <color theme="1"/>
        <rFont val="Arial"/>
        <family val="2"/>
      </rPr>
      <t>Chemical Name, molecular weight (g/mol), DTXSID, CAS numbers, physicochemical properties, predicted baseline cytotoxicity IC</t>
    </r>
    <r>
      <rPr>
        <vertAlign val="subscript"/>
        <sz val="11"/>
        <color theme="1"/>
        <rFont val="Arial"/>
        <family val="2"/>
      </rPr>
      <t>10,baseline</t>
    </r>
    <r>
      <rPr>
        <sz val="11"/>
        <color theme="1"/>
        <rFont val="Arial"/>
        <family val="2"/>
      </rPr>
      <t>,experimental absolute 10% cytotoxicity IC</t>
    </r>
    <r>
      <rPr>
        <vertAlign val="subscript"/>
        <sz val="11"/>
        <color theme="1"/>
        <rFont val="Arial"/>
        <family val="2"/>
      </rPr>
      <t>10</t>
    </r>
    <r>
      <rPr>
        <sz val="11"/>
        <color theme="1"/>
        <rFont val="Arial"/>
        <family val="2"/>
      </rPr>
      <t>,experimental absolute 10% effect concentration EC</t>
    </r>
    <r>
      <rPr>
        <vertAlign val="subscript"/>
        <sz val="11"/>
        <color theme="1"/>
        <rFont val="Arial"/>
        <family val="2"/>
      </rPr>
      <t>10</t>
    </r>
    <r>
      <rPr>
        <sz val="11"/>
        <color theme="1"/>
        <rFont val="Arial"/>
        <family val="2"/>
      </rPr>
      <t xml:space="preserve">, cytotoxicity, relative effect potencies (REPs) compared to BPA for nine BPA alternatives and BPA. </t>
    </r>
  </si>
  <si>
    <r>
      <t>E</t>
    </r>
    <r>
      <rPr>
        <b/>
        <vertAlign val="subscript"/>
        <sz val="11"/>
        <rFont val="Arial"/>
        <family val="2"/>
      </rPr>
      <t>max</t>
    </r>
    <r>
      <rPr>
        <b/>
        <sz val="11"/>
        <rFont val="Arial"/>
        <family val="2"/>
      </rPr>
      <t xml:space="preserve"> experimental (%)</t>
    </r>
  </si>
  <si>
    <r>
      <t>EC</t>
    </r>
    <r>
      <rPr>
        <b/>
        <vertAlign val="subscript"/>
        <sz val="11"/>
        <color theme="1"/>
        <rFont val="Arial"/>
        <family val="2"/>
      </rPr>
      <t>10</t>
    </r>
    <r>
      <rPr>
        <b/>
        <sz val="11"/>
        <color theme="1"/>
        <rFont val="Arial"/>
        <family val="2"/>
      </rPr>
      <t xml:space="preserve"> (CA) (M)</t>
    </r>
  </si>
  <si>
    <t>Log-logistic CRC</t>
  </si>
  <si>
    <r>
      <rPr>
        <vertAlign val="superscript"/>
        <sz val="11"/>
        <rFont val="Arial"/>
        <family val="2"/>
      </rPr>
      <t>1</t>
    </r>
    <r>
      <rPr>
        <sz val="11"/>
        <rFont val="Arial"/>
        <family val="2"/>
      </rPr>
      <t>König, M., Escher, B.I., Neale, P.A., Krauss, M., Hilscherova, K., Novak, J., Teodorovic, I., Schulze, T., Seidensticker, S., Kamal Hashmi, M.A., Ahlheim, J. and Brack, W. (2017). Impact of untreated wastewater on a major European river evaluated with a combination of in vitro bioassays and chemical analysis. Environ Pollut, 220(Pt B): 1220-1230. 10.1016/j.envpol.2016.11.011</t>
    </r>
  </si>
  <si>
    <t>Concentration-response model</t>
  </si>
  <si>
    <t>Well plate</t>
  </si>
  <si>
    <t>Medium</t>
  </si>
  <si>
    <t>Serum supplement</t>
  </si>
  <si>
    <t>Cell number</t>
  </si>
  <si>
    <t>Reference compound</t>
  </si>
  <si>
    <t>Cytotoxicity detection method</t>
  </si>
  <si>
    <t>eqn (5)</t>
  </si>
  <si>
    <t>eqn (3)</t>
  </si>
  <si>
    <t>Equation</t>
  </si>
  <si>
    <r>
      <t>IC</t>
    </r>
    <r>
      <rPr>
        <b/>
        <vertAlign val="subscript"/>
        <sz val="11"/>
        <rFont val="Arial"/>
        <family val="2"/>
      </rPr>
      <t>10</t>
    </r>
    <r>
      <rPr>
        <b/>
        <sz val="11"/>
        <rFont val="Arial"/>
        <family val="2"/>
      </rPr>
      <t xml:space="preserve"> (CA/IA)</t>
    </r>
  </si>
  <si>
    <r>
      <t>Model used for IC</t>
    </r>
    <r>
      <rPr>
        <b/>
        <vertAlign val="subscript"/>
        <sz val="11"/>
        <color theme="1"/>
        <rFont val="Arial"/>
        <family val="2"/>
      </rPr>
      <t>10</t>
    </r>
    <r>
      <rPr>
        <b/>
        <sz val="11"/>
        <color theme="1"/>
        <rFont val="Arial"/>
        <family val="2"/>
      </rPr>
      <t>(CA/IA) prediction</t>
    </r>
  </si>
  <si>
    <t>eqn (10)</t>
  </si>
  <si>
    <r>
      <t>Preference was  given for the linear CRC (eqn(3)), if that did not yield an IC</t>
    </r>
    <r>
      <rPr>
        <vertAlign val="subscript"/>
        <sz val="11"/>
        <color theme="1"/>
        <rFont val="Arial"/>
        <family val="2"/>
      </rPr>
      <t>10</t>
    </r>
    <r>
      <rPr>
        <sz val="11"/>
        <color theme="1"/>
        <rFont val="Arial"/>
        <family val="2"/>
      </rPr>
      <t xml:space="preserve"> then the log-logistic CRC (eqn 5) was used and intrapolated to the absolute IC</t>
    </r>
    <r>
      <rPr>
        <vertAlign val="subscript"/>
        <sz val="11"/>
        <color theme="1"/>
        <rFont val="Arial"/>
        <family val="2"/>
      </rPr>
      <t xml:space="preserve">10 </t>
    </r>
    <r>
      <rPr>
        <sz val="11"/>
        <color theme="1"/>
        <rFont val="Arial"/>
        <family val="2"/>
      </rPr>
      <t>(eqn (6))</t>
    </r>
  </si>
  <si>
    <r>
      <t xml:space="preserve">Table S5: </t>
    </r>
    <r>
      <rPr>
        <sz val="11"/>
        <color theme="1"/>
        <rFont val="Arial"/>
        <family val="2"/>
      </rPr>
      <t>Experimental absolute 10% inhibitory concentrations (IC</t>
    </r>
    <r>
      <rPr>
        <vertAlign val="subscript"/>
        <sz val="11"/>
        <color theme="1"/>
        <rFont val="Arial"/>
        <family val="2"/>
      </rPr>
      <t>10</t>
    </r>
    <r>
      <rPr>
        <sz val="11"/>
        <color theme="1"/>
        <rFont val="Arial"/>
        <family val="2"/>
      </rPr>
      <t>) , Standard Error of Mean (SE) and selected fit model for the concentration-response curves (CRCs) of the mixtures. Prediction using the  linear CA/IA model (eqn (10)</t>
    </r>
  </si>
  <si>
    <r>
      <t xml:space="preserve">Table S6: </t>
    </r>
    <r>
      <rPr>
        <sz val="11"/>
        <color theme="1"/>
        <rFont val="Arial"/>
        <family val="2"/>
      </rPr>
      <t>Model Parameters and corresponding errors for the relative benchmark concentration EC</t>
    </r>
    <r>
      <rPr>
        <vertAlign val="subscript"/>
        <sz val="11"/>
        <color theme="1"/>
        <rFont val="Arial"/>
        <family val="2"/>
      </rPr>
      <t>50</t>
    </r>
    <r>
      <rPr>
        <sz val="11"/>
        <color theme="1"/>
        <rFont val="Arial"/>
        <family val="2"/>
      </rPr>
      <t>/IC</t>
    </r>
    <r>
      <rPr>
        <vertAlign val="subscript"/>
        <sz val="11"/>
        <color theme="1"/>
        <rFont val="Arial"/>
        <family val="2"/>
      </rPr>
      <t>50</t>
    </r>
    <r>
      <rPr>
        <sz val="11"/>
        <color theme="1"/>
        <rFont val="Arial"/>
        <family val="2"/>
      </rPr>
      <t xml:space="preserve">, slope b, and  top in the ERα, MMP and Neurotox assays fitted with the log-logistic model (eqn (5)) with and without slope b fixed to 1. </t>
    </r>
  </si>
  <si>
    <r>
      <t>EC</t>
    </r>
    <r>
      <rPr>
        <b/>
        <vertAlign val="subscript"/>
        <sz val="11"/>
        <rFont val="Arial"/>
        <family val="2"/>
      </rPr>
      <t>10</t>
    </r>
    <r>
      <rPr>
        <b/>
        <sz val="11"/>
        <rFont val="Arial"/>
        <family val="2"/>
      </rPr>
      <t xml:space="preserve"> (CA/IA)</t>
    </r>
  </si>
  <si>
    <r>
      <t>SE EC</t>
    </r>
    <r>
      <rPr>
        <b/>
        <vertAlign val="subscript"/>
        <sz val="11"/>
        <rFont val="Arial"/>
        <family val="2"/>
      </rPr>
      <t>10</t>
    </r>
    <r>
      <rPr>
        <b/>
        <sz val="11"/>
        <rFont val="Arial"/>
        <family val="2"/>
      </rPr>
      <t xml:space="preserve"> (CA/IA)</t>
    </r>
  </si>
  <si>
    <r>
      <t>EC</t>
    </r>
    <r>
      <rPr>
        <b/>
        <vertAlign val="subscript"/>
        <sz val="11"/>
        <color theme="1"/>
        <rFont val="Arial"/>
        <family val="2"/>
      </rPr>
      <t>10</t>
    </r>
    <r>
      <rPr>
        <b/>
        <sz val="11"/>
        <color theme="1"/>
        <rFont val="Arial"/>
        <family val="2"/>
      </rPr>
      <t xml:space="preserve"> (exp) b fitted</t>
    </r>
  </si>
  <si>
    <r>
      <t>ratio EC</t>
    </r>
    <r>
      <rPr>
        <b/>
        <vertAlign val="subscript"/>
        <sz val="11"/>
        <color theme="1"/>
        <rFont val="Arial"/>
        <family val="2"/>
      </rPr>
      <t>50</t>
    </r>
    <r>
      <rPr>
        <b/>
        <sz val="11"/>
        <color theme="1"/>
        <rFont val="Arial"/>
        <family val="2"/>
      </rPr>
      <t>(CA) / EC</t>
    </r>
    <r>
      <rPr>
        <b/>
        <vertAlign val="subscript"/>
        <sz val="11"/>
        <color theme="1"/>
        <rFont val="Arial"/>
        <family val="2"/>
      </rPr>
      <t>50</t>
    </r>
    <r>
      <rPr>
        <b/>
        <sz val="11"/>
        <color theme="1"/>
        <rFont val="Arial"/>
        <family val="2"/>
      </rPr>
      <t>(exp)</t>
    </r>
  </si>
  <si>
    <r>
      <t>EC</t>
    </r>
    <r>
      <rPr>
        <b/>
        <vertAlign val="subscript"/>
        <sz val="11"/>
        <color theme="1"/>
        <rFont val="Arial"/>
        <family val="2"/>
      </rPr>
      <t xml:space="preserve">50 </t>
    </r>
    <r>
      <rPr>
        <b/>
        <sz val="11"/>
        <color theme="1"/>
        <rFont val="Arial"/>
        <family val="2"/>
      </rPr>
      <t>(exp) (µM)</t>
    </r>
  </si>
  <si>
    <r>
      <t>SD EC</t>
    </r>
    <r>
      <rPr>
        <b/>
        <vertAlign val="subscript"/>
        <sz val="11"/>
        <color theme="1"/>
        <rFont val="Arial"/>
        <family val="2"/>
      </rPr>
      <t xml:space="preserve">50 </t>
    </r>
    <r>
      <rPr>
        <b/>
        <sz val="11"/>
        <color theme="1"/>
        <rFont val="Arial"/>
        <family val="2"/>
      </rPr>
      <t>(exp) (µM)</t>
    </r>
  </si>
  <si>
    <r>
      <t>EC</t>
    </r>
    <r>
      <rPr>
        <b/>
        <vertAlign val="subscript"/>
        <sz val="11"/>
        <color theme="1"/>
        <rFont val="Arial"/>
        <family val="2"/>
      </rPr>
      <t xml:space="preserve">10 </t>
    </r>
    <r>
      <rPr>
        <b/>
        <sz val="11"/>
        <color theme="1"/>
        <rFont val="Arial"/>
        <family val="2"/>
      </rPr>
      <t>(exp) (M)</t>
    </r>
  </si>
  <si>
    <r>
      <t>IC</t>
    </r>
    <r>
      <rPr>
        <b/>
        <vertAlign val="subscript"/>
        <sz val="11"/>
        <color theme="1"/>
        <rFont val="Arial"/>
        <family val="2"/>
      </rPr>
      <t>30</t>
    </r>
    <r>
      <rPr>
        <b/>
        <sz val="11"/>
        <color theme="1"/>
        <rFont val="Arial"/>
        <family val="2"/>
      </rPr>
      <t xml:space="preserve"> (exp)  (M)</t>
    </r>
  </si>
  <si>
    <t>Effect and slope b fitted, Emax = 100%</t>
  </si>
  <si>
    <r>
      <t>Effect and  E</t>
    </r>
    <r>
      <rPr>
        <b/>
        <vertAlign val="subscript"/>
        <sz val="11"/>
        <color theme="1"/>
        <rFont val="Arial"/>
        <family val="2"/>
      </rPr>
      <t>max</t>
    </r>
    <r>
      <rPr>
        <b/>
        <sz val="11"/>
        <color theme="1"/>
        <rFont val="Arial"/>
        <family val="2"/>
      </rPr>
      <t xml:space="preserve">  fitted, slope b = 1</t>
    </r>
  </si>
  <si>
    <r>
      <t>Effect, slope b and E</t>
    </r>
    <r>
      <rPr>
        <b/>
        <vertAlign val="subscript"/>
        <sz val="11"/>
        <color theme="1"/>
        <rFont val="Arial"/>
        <family val="2"/>
      </rPr>
      <t>max</t>
    </r>
    <r>
      <rPr>
        <b/>
        <sz val="11"/>
        <color theme="1"/>
        <rFont val="Arial"/>
        <family val="2"/>
      </rPr>
      <t xml:space="preserve">  fitted</t>
    </r>
  </si>
  <si>
    <t>Prediction eqn (10)</t>
  </si>
  <si>
    <r>
      <t xml:space="preserve">Table S9: </t>
    </r>
    <r>
      <rPr>
        <sz val="11"/>
        <rFont val="Arial"/>
        <family val="2"/>
      </rPr>
      <t>Experimental mixture effects (EC</t>
    </r>
    <r>
      <rPr>
        <vertAlign val="subscript"/>
        <sz val="11"/>
        <rFont val="Arial"/>
        <family val="2"/>
      </rPr>
      <t>10</t>
    </r>
    <r>
      <rPr>
        <sz val="11"/>
        <rFont val="Arial"/>
        <family val="2"/>
      </rPr>
      <t>) and predictions  for CA and IA of the mixtures in the MMP assay for mitochondrial membrane potential inhibition in AREc32 cells</t>
    </r>
  </si>
  <si>
    <r>
      <t>Best fit linear model for mixture experiments (eqn (3)) and linear model for prediction of concentration addition (eqn (10)) using single chemical EC</t>
    </r>
    <r>
      <rPr>
        <vertAlign val="subscript"/>
        <sz val="11"/>
        <color theme="1"/>
        <rFont val="Arial"/>
        <family val="2"/>
      </rPr>
      <t>10</t>
    </r>
    <r>
      <rPr>
        <sz val="11"/>
        <color theme="1"/>
        <rFont val="Arial"/>
        <family val="2"/>
      </rPr>
      <t xml:space="preserve"> from Srebny et al. 2025 (Table S1)</t>
    </r>
  </si>
  <si>
    <r>
      <t>Experimental absolute 10% effect  (EC</t>
    </r>
    <r>
      <rPr>
        <vertAlign val="subscript"/>
        <sz val="11"/>
        <color theme="1"/>
        <rFont val="Arial"/>
        <family val="2"/>
      </rPr>
      <t>10</t>
    </r>
    <r>
      <rPr>
        <sz val="11"/>
        <color theme="1"/>
        <rFont val="Arial"/>
        <family val="2"/>
      </rPr>
      <t>)  Standard Error of Mean (SE) for both  fit models for the concentration-response curves (CRCs) of the mixtures</t>
    </r>
  </si>
  <si>
    <r>
      <t>Prediction AhR+IC</t>
    </r>
    <r>
      <rPr>
        <b/>
        <vertAlign val="subscript"/>
        <sz val="11"/>
        <rFont val="Arial"/>
        <family val="2"/>
      </rPr>
      <t>10,baseline</t>
    </r>
  </si>
  <si>
    <r>
      <t>EC</t>
    </r>
    <r>
      <rPr>
        <vertAlign val="subscript"/>
        <sz val="11"/>
        <rFont val="Arial"/>
        <family val="2"/>
      </rPr>
      <t>10</t>
    </r>
    <r>
      <rPr>
        <sz val="11"/>
        <rFont val="Arial"/>
        <family val="2"/>
      </rPr>
      <t xml:space="preserve"> of Inactive chemicals were replaced in "AhR+IC</t>
    </r>
    <r>
      <rPr>
        <vertAlign val="subscript"/>
        <sz val="11"/>
        <rFont val="Arial"/>
        <family val="2"/>
      </rPr>
      <t>10,baseline</t>
    </r>
    <r>
      <rPr>
        <sz val="11"/>
        <rFont val="Arial"/>
        <family val="2"/>
      </rPr>
      <t>" by the baseline toxicity prediction IC</t>
    </r>
    <r>
      <rPr>
        <vertAlign val="subscript"/>
        <sz val="11"/>
        <rFont val="Arial"/>
        <family val="2"/>
      </rPr>
      <t>10,baseline</t>
    </r>
    <r>
      <rPr>
        <sz val="11"/>
        <rFont val="Arial"/>
        <family val="2"/>
      </rPr>
      <t xml:space="preserve"> (Table S1)</t>
    </r>
  </si>
  <si>
    <r>
      <t xml:space="preserve">Table S11: </t>
    </r>
    <r>
      <rPr>
        <sz val="11"/>
        <rFont val="Arial"/>
        <family val="2"/>
      </rPr>
      <t>Experimental mixture effects (EC</t>
    </r>
    <r>
      <rPr>
        <vertAlign val="subscript"/>
        <sz val="11"/>
        <rFont val="Arial"/>
        <family val="2"/>
      </rPr>
      <t>10</t>
    </r>
    <r>
      <rPr>
        <sz val="11"/>
        <rFont val="Arial"/>
        <family val="2"/>
      </rPr>
      <t>) and predictions  for CA (EC</t>
    </r>
    <r>
      <rPr>
        <vertAlign val="subscript"/>
        <sz val="11"/>
        <rFont val="Arial"/>
        <family val="2"/>
      </rPr>
      <t>10</t>
    </r>
    <r>
      <rPr>
        <sz val="11"/>
        <rFont val="Arial"/>
        <family val="2"/>
      </rPr>
      <t>(CA))  of the mixtures in the AhR CALUX assay for the activation of  the arylhydrocarbon receptor</t>
    </r>
  </si>
  <si>
    <t>Prediction eqn (8)</t>
  </si>
  <si>
    <t>eqn (9)</t>
  </si>
  <si>
    <r>
      <t>Experimental absolute 10% effect  (EC</t>
    </r>
    <r>
      <rPr>
        <vertAlign val="subscript"/>
        <sz val="11"/>
        <color theme="1"/>
        <rFont val="Arial"/>
        <family val="2"/>
      </rPr>
      <t>10</t>
    </r>
    <r>
      <rPr>
        <sz val="11"/>
        <color theme="1"/>
        <rFont val="Arial"/>
        <family val="2"/>
      </rPr>
      <t>)  Standard Error of Mean (SE) for both  fit models for the concentration-response curves (CRCs) of the mixtures.</t>
    </r>
  </si>
  <si>
    <r>
      <t>EC</t>
    </r>
    <r>
      <rPr>
        <b/>
        <vertAlign val="subscript"/>
        <sz val="11"/>
        <rFont val="Arial"/>
        <family val="2"/>
      </rPr>
      <t>10</t>
    </r>
    <r>
      <rPr>
        <b/>
        <sz val="11"/>
        <rFont val="Arial"/>
        <family val="2"/>
      </rPr>
      <t>(CA/IA)</t>
    </r>
  </si>
  <si>
    <r>
      <t>SE EC</t>
    </r>
    <r>
      <rPr>
        <b/>
        <vertAlign val="subscript"/>
        <sz val="11"/>
        <rFont val="Arial"/>
        <family val="2"/>
      </rPr>
      <t>10</t>
    </r>
    <r>
      <rPr>
        <b/>
        <sz val="11"/>
        <rFont val="Arial"/>
        <family val="2"/>
      </rPr>
      <t>(CA/IA)</t>
    </r>
  </si>
  <si>
    <r>
      <t>Log-logistic fit for for experiments (eqn (5)) with E</t>
    </r>
    <r>
      <rPr>
        <vertAlign val="subscript"/>
        <sz val="11"/>
        <color theme="1"/>
        <rFont val="Arial"/>
        <family val="2"/>
      </rPr>
      <t xml:space="preserve">max </t>
    </r>
    <r>
      <rPr>
        <sz val="11"/>
        <color theme="1"/>
        <rFont val="Arial"/>
        <family val="2"/>
      </rPr>
      <t>and b fitted (Table S6), concentration addition (CA)  prediction (eqn (8)) and independent action (IA) prediction (eqn (9))</t>
    </r>
  </si>
  <si>
    <t>(existing occurence and bioassay data)</t>
  </si>
  <si>
    <r>
      <t>Log-logistic fit for for experiments (eqn (5)) with E</t>
    </r>
    <r>
      <rPr>
        <vertAlign val="subscript"/>
        <sz val="11"/>
        <color theme="1"/>
        <rFont val="Arial"/>
        <family val="2"/>
      </rPr>
      <t>max</t>
    </r>
    <r>
      <rPr>
        <sz val="11"/>
        <color theme="1"/>
        <rFont val="Arial"/>
        <family val="2"/>
      </rPr>
      <t xml:space="preserve"> fitted and b fixed to 1 (Table S6), general concentration addition model (GCA) (eqn (11))</t>
    </r>
  </si>
  <si>
    <r>
      <t>Log-logistic fit for for experiments (eqn (5)) with E</t>
    </r>
    <r>
      <rPr>
        <vertAlign val="subscript"/>
        <sz val="11"/>
        <color theme="1"/>
        <rFont val="Arial"/>
        <family val="2"/>
      </rPr>
      <t>max</t>
    </r>
    <r>
      <rPr>
        <sz val="11"/>
        <color theme="1"/>
        <rFont val="Arial"/>
        <family val="2"/>
      </rPr>
      <t xml:space="preserve"> and b fitted (Table S6), mixture predictions with toxic unit extrapolation model (TUE) (eqn (14))</t>
    </r>
  </si>
  <si>
    <t xml:space="preserve">ER Agonism </t>
  </si>
  <si>
    <t>ER Antagonism</t>
  </si>
  <si>
    <r>
      <t xml:space="preserve">Table S13: </t>
    </r>
    <r>
      <rPr>
        <sz val="11"/>
        <rFont val="Arial"/>
        <family val="2"/>
      </rPr>
      <t>Various simulated substitution scenarios discussed in Section 3.8.</t>
    </r>
  </si>
  <si>
    <t>(existing occurence data,</t>
  </si>
  <si>
    <t>but missing bioassay data)</t>
  </si>
  <si>
    <r>
      <t>Best fit linear model for mixture experiments (eqn (3)) with eqn (4) used for EC</t>
    </r>
    <r>
      <rPr>
        <vertAlign val="subscript"/>
        <sz val="11"/>
        <color theme="1"/>
        <rFont val="Arial"/>
        <family val="2"/>
      </rPr>
      <t>10</t>
    </r>
    <r>
      <rPr>
        <sz val="11"/>
        <color theme="1"/>
        <rFont val="Arial"/>
        <family val="2"/>
      </rPr>
      <t>,  and linear model for prediction of concentration addition (eqn (10)) using single chemical EC</t>
    </r>
    <r>
      <rPr>
        <vertAlign val="subscript"/>
        <sz val="11"/>
        <color theme="1"/>
        <rFont val="Arial"/>
        <family val="2"/>
      </rPr>
      <t>10</t>
    </r>
    <r>
      <rPr>
        <sz val="11"/>
        <color theme="1"/>
        <rFont val="Arial"/>
        <family val="2"/>
      </rPr>
      <t xml:space="preserve"> from Srebny et al. 2025 (Table S1)</t>
    </r>
  </si>
  <si>
    <r>
      <t>Best fit log-logistic model for experiments (eqn (5))  with eqn (6) used for EC</t>
    </r>
    <r>
      <rPr>
        <vertAlign val="subscript"/>
        <sz val="11"/>
        <color theme="1"/>
        <rFont val="Arial"/>
        <family val="2"/>
      </rPr>
      <t>10</t>
    </r>
    <r>
      <rPr>
        <sz val="11"/>
        <color theme="1"/>
        <rFont val="Arial"/>
        <family val="2"/>
      </rPr>
      <t xml:space="preserve"> from Table S6  with E</t>
    </r>
    <r>
      <rPr>
        <vertAlign val="subscript"/>
        <sz val="11"/>
        <color theme="1"/>
        <rFont val="Arial"/>
        <family val="2"/>
      </rPr>
      <t>max</t>
    </r>
    <r>
      <rPr>
        <sz val="11"/>
        <color theme="1"/>
        <rFont val="Arial"/>
        <family val="2"/>
      </rPr>
      <t xml:space="preserve"> = 100%  and predictions for concentration addition (eqn (8)) with E</t>
    </r>
    <r>
      <rPr>
        <vertAlign val="subscript"/>
        <sz val="11"/>
        <color theme="1"/>
        <rFont val="Arial"/>
        <family val="2"/>
      </rPr>
      <t>max</t>
    </r>
    <r>
      <rPr>
        <sz val="11"/>
        <color theme="1"/>
        <rFont val="Arial"/>
        <family val="2"/>
      </rPr>
      <t xml:space="preserve"> = 100% and independent action (eqn (9)) using single chemical EC</t>
    </r>
    <r>
      <rPr>
        <vertAlign val="subscript"/>
        <sz val="11"/>
        <color theme="1"/>
        <rFont val="Arial"/>
        <family val="2"/>
      </rPr>
      <t>10</t>
    </r>
    <r>
      <rPr>
        <sz val="11"/>
        <color theme="1"/>
        <rFont val="Arial"/>
        <family val="2"/>
      </rPr>
      <t xml:space="preserve"> from Table S6</t>
    </r>
  </si>
  <si>
    <r>
      <t>Best fit linear model for mixture experiments (eqn (3)) with eqn (4) used for EC</t>
    </r>
    <r>
      <rPr>
        <vertAlign val="subscript"/>
        <sz val="11"/>
        <color theme="1"/>
        <rFont val="Arial"/>
        <family val="2"/>
      </rPr>
      <t>10</t>
    </r>
    <r>
      <rPr>
        <sz val="11"/>
        <color theme="1"/>
        <rFont val="Arial"/>
        <family val="2"/>
      </rPr>
      <t>, and linear model for prediction of concentration addition (eqn (10)) using single chemical EC</t>
    </r>
    <r>
      <rPr>
        <vertAlign val="subscript"/>
        <sz val="11"/>
        <color theme="1"/>
        <rFont val="Arial"/>
        <family val="2"/>
      </rPr>
      <t>10</t>
    </r>
    <r>
      <rPr>
        <sz val="11"/>
        <color theme="1"/>
        <rFont val="Arial"/>
        <family val="2"/>
      </rPr>
      <t xml:space="preserve"> from Srebny et al. 2025 (Table S1)</t>
    </r>
  </si>
  <si>
    <r>
      <t>Best fit log-logistic model for experiments (eqn (5)) with eqn (6) used for EC</t>
    </r>
    <r>
      <rPr>
        <vertAlign val="subscript"/>
        <sz val="11"/>
        <color theme="1"/>
        <rFont val="Arial"/>
        <family val="2"/>
      </rPr>
      <t>10</t>
    </r>
    <r>
      <rPr>
        <sz val="11"/>
        <color theme="1"/>
        <rFont val="Arial"/>
        <family val="2"/>
      </rPr>
      <t xml:space="preserve"> from Table S6  with E</t>
    </r>
    <r>
      <rPr>
        <vertAlign val="subscript"/>
        <sz val="11"/>
        <color theme="1"/>
        <rFont val="Arial"/>
        <family val="2"/>
      </rPr>
      <t>max</t>
    </r>
    <r>
      <rPr>
        <sz val="11"/>
        <color theme="1"/>
        <rFont val="Arial"/>
        <family val="2"/>
      </rPr>
      <t xml:space="preserve"> = 100%  and predictions for concentration addition (eqn (8)) with E</t>
    </r>
    <r>
      <rPr>
        <vertAlign val="subscript"/>
        <sz val="11"/>
        <color theme="1"/>
        <rFont val="Arial"/>
        <family val="2"/>
      </rPr>
      <t>max</t>
    </r>
    <r>
      <rPr>
        <sz val="11"/>
        <color theme="1"/>
        <rFont val="Arial"/>
        <family val="2"/>
      </rPr>
      <t xml:space="preserve"> = 100% and independent action (eqn (9)) using single chemical EC</t>
    </r>
    <r>
      <rPr>
        <vertAlign val="subscript"/>
        <sz val="11"/>
        <color theme="1"/>
        <rFont val="Arial"/>
        <family val="2"/>
      </rPr>
      <t>10</t>
    </r>
    <r>
      <rPr>
        <sz val="11"/>
        <color theme="1"/>
        <rFont val="Arial"/>
        <family val="2"/>
      </rPr>
      <t xml:space="preserve"> from Table S6</t>
    </r>
  </si>
  <si>
    <t>TCMD</t>
  </si>
  <si>
    <r>
      <rPr>
        <b/>
        <sz val="11"/>
        <color theme="1"/>
        <rFont val="Arial"/>
        <family val="2"/>
      </rPr>
      <t xml:space="preserve">Table S8. </t>
    </r>
    <r>
      <rPr>
        <sz val="11"/>
        <color theme="1"/>
        <rFont val="Arial"/>
        <family val="2"/>
      </rPr>
      <t>Mixture predictions for estrogen receptor alpha activation of various BPA alternative mixtures, calculated based on published data from Lee et al. and Skledar et al.</t>
    </r>
  </si>
  <si>
    <r>
      <rPr>
        <b/>
        <sz val="11"/>
        <rFont val="Arial"/>
        <family val="2"/>
      </rPr>
      <t>Table S7</t>
    </r>
    <r>
      <rPr>
        <sz val="11"/>
        <rFont val="Arial"/>
        <family val="2"/>
      </rPr>
      <t>: Experimental and predicted mixture effects (EC</t>
    </r>
    <r>
      <rPr>
        <vertAlign val="subscript"/>
        <sz val="11"/>
        <rFont val="Arial"/>
        <family val="2"/>
      </rPr>
      <t>10</t>
    </r>
    <r>
      <rPr>
        <sz val="11"/>
        <rFont val="Arial"/>
        <family val="2"/>
      </rPr>
      <t xml:space="preserve">) of the mixtures in the ERα-UAS-bla GripTite for ERα. </t>
    </r>
  </si>
  <si>
    <r>
      <rPr>
        <b/>
        <sz val="11"/>
        <rFont val="Arial"/>
        <family val="2"/>
      </rPr>
      <t xml:space="preserve">Table S10: </t>
    </r>
    <r>
      <rPr>
        <sz val="11"/>
        <rFont val="Arial"/>
        <family val="2"/>
      </rPr>
      <t>Experimental mixture effects (EC</t>
    </r>
    <r>
      <rPr>
        <vertAlign val="subscript"/>
        <sz val="11"/>
        <rFont val="Arial"/>
        <family val="2"/>
      </rPr>
      <t>10</t>
    </r>
    <r>
      <rPr>
        <sz val="11"/>
        <rFont val="Arial"/>
        <family val="2"/>
      </rPr>
      <t>) and predictions for CA (EC</t>
    </r>
    <r>
      <rPr>
        <vertAlign val="subscript"/>
        <sz val="11"/>
        <rFont val="Arial"/>
        <family val="2"/>
      </rPr>
      <t>10</t>
    </r>
    <r>
      <rPr>
        <sz val="11"/>
        <rFont val="Arial"/>
        <family val="2"/>
      </rPr>
      <t>(CA))  of the mixtures in the neurite outgrowth inhibition assay in SH-SY5Y.</t>
    </r>
  </si>
  <si>
    <r>
      <rPr>
        <b/>
        <sz val="11"/>
        <rFont val="Arial"/>
        <family val="2"/>
      </rPr>
      <t>Table S8</t>
    </r>
    <r>
      <rPr>
        <sz val="11"/>
        <rFont val="Arial"/>
        <family val="2"/>
      </rPr>
      <t>. Mixture predictions for estrogen receptor alpha activation of various BPA alternative mixtures, calculated based on published data from Lee et al. and Skledar et al. Experimental and predicted mixture effects (EC</t>
    </r>
    <r>
      <rPr>
        <vertAlign val="subscript"/>
        <sz val="11"/>
        <rFont val="Arial"/>
        <family val="2"/>
      </rPr>
      <t>10</t>
    </r>
    <r>
      <rPr>
        <sz val="11"/>
        <rFont val="Arial"/>
        <family val="2"/>
      </rPr>
      <t xml:space="preserve">) of the mixtures in the ERα-UAS-bla GripTite for ERα.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</si>
</sst>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2"/>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Arial"/>
      <family val="2"/>
    </font>
    <font>
      <sz val="11"/>
      <color theme="1"/>
      <name val="Calibri"/>
      <family val="2"/>
    </font>
    <font>
      <b/>
      <sz val="11"/>
      <color theme="1"/>
      <name val="Arial"/>
      <family val="2"/>
    </font>
    <font>
      <b/>
      <vertAlign val="subscript"/>
      <sz val="11"/>
      <color theme="1"/>
      <name val="Arial"/>
      <family val="2"/>
    </font>
    <font>
      <vertAlign val="superscript"/>
      <sz val="11"/>
      <color theme="1"/>
      <name val="Arial"/>
      <family val="2"/>
    </font>
    <font>
      <b/>
      <sz val="11"/>
      <name val="Arial"/>
      <family val="2"/>
    </font>
    <font>
      <sz val="11"/>
      <name val="Arial"/>
      <family val="2"/>
    </font>
    <font>
      <vertAlign val="superscript"/>
      <sz val="11"/>
      <name val="Arial"/>
      <family val="2"/>
    </font>
    <font>
      <sz val="11"/>
      <color rgb="FF0070C0"/>
      <name val="Arial"/>
      <family val="2"/>
    </font>
    <font>
      <b/>
      <sz val="12"/>
      <color theme="1"/>
      <name val="Calibri"/>
      <family val="2"/>
      <scheme val="minor"/>
    </font>
    <font>
      <sz val="12"/>
      <color theme="1"/>
      <name val="Calibri"/>
      <family val="2"/>
      <scheme val="minor"/>
    </font>
    <font>
      <b/>
      <vertAlign val="subscript"/>
      <sz val="11"/>
      <name val="Arial"/>
      <family val="2"/>
    </font>
    <font>
      <sz val="12"/>
      <color theme="1"/>
      <name val="Arial"/>
      <family val="2"/>
    </font>
    <font>
      <sz val="11"/>
      <color rgb="FFFF0000"/>
      <name val="Arial"/>
      <family val="2"/>
    </font>
    <font>
      <sz val="8"/>
      <name val="Calibri"/>
      <family val="2"/>
      <scheme val="minor"/>
    </font>
    <font>
      <sz val="11"/>
      <color rgb="FF000000"/>
      <name val="Arial"/>
      <family val="2"/>
    </font>
    <font>
      <i/>
      <sz val="11"/>
      <color rgb="FF000000"/>
      <name val="Arial"/>
      <family val="2"/>
    </font>
    <font>
      <b/>
      <sz val="11"/>
      <color rgb="FF000000"/>
      <name val="Arial"/>
      <family val="2"/>
    </font>
    <font>
      <b/>
      <sz val="12"/>
      <color theme="1"/>
      <name val="Arial"/>
      <family val="2"/>
    </font>
    <font>
      <i/>
      <sz val="11"/>
      <color theme="1"/>
      <name val="Arial"/>
      <family val="2"/>
    </font>
    <font>
      <b/>
      <vertAlign val="subscript"/>
      <sz val="12"/>
      <color theme="1"/>
      <name val="Arial"/>
      <family val="2"/>
    </font>
    <font>
      <b/>
      <i/>
      <sz val="11"/>
      <color theme="1"/>
      <name val="Arial"/>
      <family val="2"/>
    </font>
    <font>
      <b/>
      <i/>
      <sz val="11"/>
      <name val="Arial"/>
      <family val="2"/>
    </font>
    <font>
      <vertAlign val="subscript"/>
      <sz val="12"/>
      <color theme="1"/>
      <name val="Arial"/>
      <family val="2"/>
    </font>
    <font>
      <vertAlign val="subscript"/>
      <sz val="11"/>
      <color theme="1"/>
      <name val="Arial"/>
      <family val="2"/>
    </font>
    <font>
      <b/>
      <sz val="12"/>
      <name val="Arial"/>
      <family val="2"/>
    </font>
    <font>
      <sz val="12"/>
      <name val="Arial"/>
      <family val="2"/>
    </font>
    <font>
      <b/>
      <vertAlign val="subscript"/>
      <sz val="12"/>
      <name val="Arial"/>
      <family val="2"/>
    </font>
    <font>
      <vertAlign val="subscript"/>
      <sz val="11"/>
      <name val="Arial"/>
      <family val="2"/>
    </font>
    <font>
      <b/>
      <vertAlign val="subscript"/>
      <sz val="11"/>
      <color rgb="FF000000"/>
      <name val="Arial"/>
      <family val="2"/>
    </font>
    <font>
      <sz val="11"/>
      <color theme="1"/>
      <name val="Symbol"/>
      <charset val="2"/>
    </font>
    <font>
      <b/>
      <sz val="11"/>
      <color theme="1"/>
      <name val="Calibri"/>
      <family val="2"/>
      <scheme val="minor"/>
    </font>
    <font>
      <b/>
      <sz val="11"/>
      <color rgb="FF000000"/>
      <name val="Calibri"/>
      <family val="2"/>
      <scheme val="minor"/>
    </font>
    <font>
      <b/>
      <sz val="11"/>
      <color theme="1"/>
      <name val="Calibri"/>
      <family val="2"/>
    </font>
    <font>
      <b/>
      <vertAlign val="subscript"/>
      <sz val="11"/>
      <color theme="1"/>
      <name val="Calibri"/>
      <family val="2"/>
      <scheme val="minor"/>
    </font>
    <font>
      <sz val="11"/>
      <color rgb="FF000000"/>
      <name val="Calibri"/>
      <family val="2"/>
      <scheme val="minor"/>
    </font>
    <font>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5">
    <xf numFmtId="0" fontId="0" fillId="0" borderId="0"/>
    <xf numFmtId="0" fontId="10" fillId="0" borderId="0"/>
    <xf numFmtId="0" fontId="9" fillId="0" borderId="0"/>
    <xf numFmtId="0" fontId="8" fillId="0" borderId="0"/>
    <xf numFmtId="9" fontId="8" fillId="0" borderId="0" applyFont="0" applyFill="0" applyBorder="0" applyProtection="0"/>
    <xf numFmtId="0" fontId="8" fillId="0" borderId="0"/>
    <xf numFmtId="0" fontId="6"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Protection="0"/>
    <xf numFmtId="0" fontId="7" fillId="0" borderId="0"/>
    <xf numFmtId="9" fontId="21" fillId="0" borderId="0" applyFont="0" applyFill="0" applyBorder="0" applyAlignment="0" applyProtection="0"/>
    <xf numFmtId="0" fontId="4" fillId="0" borderId="0"/>
    <xf numFmtId="0" fontId="3" fillId="0" borderId="0"/>
  </cellStyleXfs>
  <cellXfs count="472">
    <xf numFmtId="0" fontId="0" fillId="0" borderId="0" xfId="0"/>
    <xf numFmtId="0" fontId="10" fillId="0" borderId="0" xfId="1"/>
    <xf numFmtId="0" fontId="10" fillId="0" borderId="0" xfId="1" applyAlignment="1">
      <alignment horizontal="center"/>
    </xf>
    <xf numFmtId="0" fontId="9" fillId="0" borderId="0" xfId="2"/>
    <xf numFmtId="0" fontId="12" fillId="0" borderId="0" xfId="2" applyFont="1" applyAlignment="1">
      <alignment vertical="center"/>
    </xf>
    <xf numFmtId="0" fontId="8" fillId="0" borderId="0" xfId="3"/>
    <xf numFmtId="0" fontId="11" fillId="0" borderId="0" xfId="0" applyFont="1"/>
    <xf numFmtId="0" fontId="11" fillId="0" borderId="0" xfId="0" applyFont="1" applyAlignment="1">
      <alignment horizontal="left"/>
    </xf>
    <xf numFmtId="0" fontId="13" fillId="0" borderId="2"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top"/>
    </xf>
    <xf numFmtId="0" fontId="17" fillId="0" borderId="0" xfId="0" applyFont="1" applyAlignment="1">
      <alignment horizontal="center" vertical="center" wrapText="1"/>
    </xf>
    <xf numFmtId="0" fontId="17" fillId="0" borderId="0" xfId="0" applyFont="1"/>
    <xf numFmtId="0" fontId="16" fillId="0" borderId="1" xfId="0" applyFont="1" applyBorder="1" applyAlignment="1">
      <alignment horizontal="left" wrapText="1"/>
    </xf>
    <xf numFmtId="0" fontId="16" fillId="0" borderId="1" xfId="0" applyFont="1" applyBorder="1" applyAlignment="1">
      <alignment horizontal="center" wrapText="1"/>
    </xf>
    <xf numFmtId="0" fontId="19" fillId="0" borderId="0" xfId="0" applyFont="1"/>
    <xf numFmtId="0" fontId="13" fillId="0" borderId="1" xfId="0" applyFont="1" applyBorder="1" applyAlignment="1">
      <alignment horizontal="center" wrapText="1"/>
    </xf>
    <xf numFmtId="0" fontId="13"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Alignment="1">
      <alignment horizontal="left" vertical="center"/>
    </xf>
    <xf numFmtId="2" fontId="11" fillId="0" borderId="4" xfId="0" applyNumberFormat="1" applyFont="1" applyBorder="1" applyAlignment="1">
      <alignment horizontal="center" vertical="center" wrapText="1"/>
    </xf>
    <xf numFmtId="0" fontId="11" fillId="0" borderId="0" xfId="0" applyFont="1" applyAlignment="1">
      <alignment horizontal="center" vertical="center" wrapText="1"/>
    </xf>
    <xf numFmtId="0" fontId="16" fillId="0" borderId="2" xfId="0" applyFont="1" applyBorder="1" applyAlignment="1">
      <alignment horizontal="center" vertical="center" wrapText="1"/>
    </xf>
    <xf numFmtId="0" fontId="11" fillId="0" borderId="0" xfId="1" applyFont="1"/>
    <xf numFmtId="0" fontId="13" fillId="0" borderId="0" xfId="1" applyFont="1"/>
    <xf numFmtId="0" fontId="11" fillId="0" borderId="0" xfId="2" applyFont="1" applyAlignment="1">
      <alignment horizontal="left"/>
    </xf>
    <xf numFmtId="0" fontId="23" fillId="0" borderId="0" xfId="0" applyFont="1"/>
    <xf numFmtId="0" fontId="11" fillId="0" borderId="0" xfId="1" applyFont="1" applyAlignment="1">
      <alignment horizontal="center"/>
    </xf>
    <xf numFmtId="0" fontId="11" fillId="0" borderId="0" xfId="6" applyFont="1"/>
    <xf numFmtId="0" fontId="11" fillId="0" borderId="0" xfId="6" applyFont="1" applyAlignment="1">
      <alignment horizontal="center"/>
    </xf>
    <xf numFmtId="0" fontId="11" fillId="0" borderId="0" xfId="0" applyFont="1" applyAlignment="1">
      <alignment vertical="center"/>
    </xf>
    <xf numFmtId="49" fontId="13" fillId="0" borderId="9" xfId="6" applyNumberFormat="1" applyFont="1" applyBorder="1" applyAlignment="1">
      <alignment horizontal="left" vertical="center" wrapText="1"/>
    </xf>
    <xf numFmtId="49" fontId="13" fillId="0" borderId="2" xfId="6" applyNumberFormat="1" applyFont="1" applyBorder="1" applyAlignment="1">
      <alignment horizontal="left" vertical="center" wrapText="1"/>
    </xf>
    <xf numFmtId="49" fontId="13" fillId="0" borderId="2" xfId="1" applyNumberFormat="1" applyFont="1" applyBorder="1" applyAlignment="1">
      <alignment horizontal="center" vertical="center" wrapText="1"/>
    </xf>
    <xf numFmtId="11" fontId="11" fillId="0" borderId="6" xfId="0" applyNumberFormat="1" applyFont="1" applyBorder="1" applyAlignment="1">
      <alignment horizontal="left" vertical="center"/>
    </xf>
    <xf numFmtId="11" fontId="11" fillId="0" borderId="0" xfId="0" applyNumberFormat="1" applyFont="1" applyAlignment="1">
      <alignment horizontal="left" vertical="center"/>
    </xf>
    <xf numFmtId="2" fontId="11" fillId="0" borderId="0" xfId="0" applyNumberFormat="1" applyFont="1" applyAlignment="1">
      <alignment horizontal="left" vertical="center"/>
    </xf>
    <xf numFmtId="2" fontId="11" fillId="0" borderId="0" xfId="1" applyNumberFormat="1" applyFont="1" applyAlignment="1">
      <alignment horizontal="left"/>
    </xf>
    <xf numFmtId="49" fontId="11" fillId="0" borderId="0" xfId="1" applyNumberFormat="1" applyFont="1" applyAlignment="1">
      <alignment horizontal="left"/>
    </xf>
    <xf numFmtId="0" fontId="11" fillId="0" borderId="0" xfId="1" applyFont="1" applyAlignment="1">
      <alignment horizontal="left"/>
    </xf>
    <xf numFmtId="11" fontId="11" fillId="0" borderId="6" xfId="1" applyNumberFormat="1" applyFont="1" applyBorder="1" applyAlignment="1">
      <alignment horizontal="left" vertical="center"/>
    </xf>
    <xf numFmtId="11" fontId="11" fillId="0" borderId="0" xfId="1" applyNumberFormat="1" applyFont="1" applyAlignment="1">
      <alignment horizontal="left" vertical="center"/>
    </xf>
    <xf numFmtId="2" fontId="11" fillId="0" borderId="0" xfId="1" applyNumberFormat="1" applyFont="1" applyAlignment="1">
      <alignment horizontal="left" vertical="center"/>
    </xf>
    <xf numFmtId="0" fontId="11" fillId="0" borderId="6" xfId="1" applyFont="1" applyBorder="1" applyAlignment="1">
      <alignment horizontal="left"/>
    </xf>
    <xf numFmtId="0" fontId="11" fillId="0" borderId="5" xfId="1" applyFont="1" applyBorder="1" applyAlignment="1">
      <alignment horizontal="left"/>
    </xf>
    <xf numFmtId="0" fontId="11" fillId="0" borderId="4" xfId="1" applyFont="1" applyBorder="1" applyAlignment="1">
      <alignment horizontal="left"/>
    </xf>
    <xf numFmtId="2" fontId="11" fillId="0" borderId="4" xfId="1" applyNumberFormat="1" applyFont="1" applyBorder="1" applyAlignment="1">
      <alignment horizontal="left"/>
    </xf>
    <xf numFmtId="49" fontId="11" fillId="0" borderId="4" xfId="1" applyNumberFormat="1" applyFont="1" applyBorder="1" applyAlignment="1">
      <alignment horizontal="left"/>
    </xf>
    <xf numFmtId="9" fontId="11" fillId="0" borderId="4" xfId="12" applyFont="1" applyFill="1" applyBorder="1" applyAlignment="1">
      <alignment horizontal="left"/>
    </xf>
    <xf numFmtId="0" fontId="23" fillId="0" borderId="0" xfId="0" applyFont="1" applyAlignment="1">
      <alignment horizontal="center" vertical="center"/>
    </xf>
    <xf numFmtId="0" fontId="29" fillId="0" borderId="0" xfId="0" applyFont="1"/>
    <xf numFmtId="0" fontId="13" fillId="0" borderId="0" xfId="0" applyFont="1"/>
    <xf numFmtId="0" fontId="13" fillId="0" borderId="11" xfId="0" applyFont="1" applyBorder="1"/>
    <xf numFmtId="0" fontId="13" fillId="0" borderId="5" xfId="0" applyFont="1" applyBorder="1"/>
    <xf numFmtId="0" fontId="11" fillId="0" borderId="6" xfId="0" applyFont="1" applyBorder="1"/>
    <xf numFmtId="11" fontId="11" fillId="0" borderId="0" xfId="0" applyNumberFormat="1" applyFont="1" applyAlignment="1">
      <alignment horizontal="center" vertical="center"/>
    </xf>
    <xf numFmtId="2" fontId="11" fillId="0" borderId="7" xfId="0" applyNumberFormat="1" applyFont="1" applyBorder="1" applyAlignment="1">
      <alignment horizontal="center" vertical="center"/>
    </xf>
    <xf numFmtId="11" fontId="11" fillId="0" borderId="4" xfId="0" applyNumberFormat="1" applyFont="1" applyBorder="1" applyAlignment="1">
      <alignment horizontal="center" vertical="center"/>
    </xf>
    <xf numFmtId="2" fontId="11" fillId="0" borderId="8" xfId="0" applyNumberFormat="1"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3" fillId="0" borderId="3" xfId="0" applyFont="1" applyBorder="1" applyAlignment="1">
      <alignment horizontal="center" vertical="center"/>
    </xf>
    <xf numFmtId="11" fontId="24" fillId="0" borderId="0" xfId="0" applyNumberFormat="1" applyFont="1" applyAlignment="1">
      <alignment horizontal="center" vertical="center"/>
    </xf>
    <xf numFmtId="0" fontId="17" fillId="0" borderId="0" xfId="0" applyFont="1" applyAlignment="1">
      <alignment horizontal="left" vertical="top"/>
    </xf>
    <xf numFmtId="0" fontId="17" fillId="0" borderId="0" xfId="0" applyFont="1" applyAlignment="1">
      <alignment horizontal="left"/>
    </xf>
    <xf numFmtId="0" fontId="17" fillId="0" borderId="0" xfId="0" applyFont="1" applyAlignment="1">
      <alignment horizontal="left" vertical="center"/>
    </xf>
    <xf numFmtId="0" fontId="37" fillId="0" borderId="0" xfId="0" applyFont="1" applyAlignment="1">
      <alignment horizontal="center" vertical="center"/>
    </xf>
    <xf numFmtId="11" fontId="17" fillId="0" borderId="0" xfId="0" applyNumberFormat="1" applyFont="1" applyAlignment="1">
      <alignment horizontal="center" vertical="center"/>
    </xf>
    <xf numFmtId="2" fontId="17" fillId="0" borderId="7" xfId="0" applyNumberFormat="1" applyFont="1" applyBorder="1" applyAlignment="1">
      <alignment horizontal="center" vertical="center"/>
    </xf>
    <xf numFmtId="0" fontId="13" fillId="0" borderId="6" xfId="0" applyFont="1" applyBorder="1"/>
    <xf numFmtId="0" fontId="17" fillId="0" borderId="0" xfId="0" applyFont="1" applyAlignment="1">
      <alignment horizontal="center" vertical="center"/>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left" vertical="center"/>
    </xf>
    <xf numFmtId="0" fontId="13" fillId="2" borderId="0" xfId="1" applyFont="1" applyFill="1"/>
    <xf numFmtId="0" fontId="13" fillId="2" borderId="0" xfId="2" applyFont="1" applyFill="1" applyAlignment="1">
      <alignment vertical="center"/>
    </xf>
    <xf numFmtId="0" fontId="11" fillId="0" borderId="0" xfId="0" applyFont="1" applyAlignment="1">
      <alignment wrapText="1"/>
    </xf>
    <xf numFmtId="0" fontId="19" fillId="0" borderId="0" xfId="0" applyFont="1" applyAlignment="1">
      <alignment wrapText="1"/>
    </xf>
    <xf numFmtId="0" fontId="0" fillId="0" borderId="0" xfId="0" applyAlignment="1">
      <alignment wrapText="1"/>
    </xf>
    <xf numFmtId="0" fontId="17" fillId="0" borderId="0" xfId="0" applyFont="1" applyAlignment="1">
      <alignment vertical="center"/>
    </xf>
    <xf numFmtId="0" fontId="17" fillId="0" borderId="0" xfId="0" applyFont="1" applyAlignment="1">
      <alignment vertical="center" wrapText="1"/>
    </xf>
    <xf numFmtId="0" fontId="11" fillId="0" borderId="0" xfId="0" applyFont="1" applyAlignment="1">
      <alignment vertical="center" wrapText="1"/>
    </xf>
    <xf numFmtId="2" fontId="11" fillId="0" borderId="0" xfId="1" applyNumberFormat="1" applyFont="1" applyAlignment="1">
      <alignment horizontal="center"/>
    </xf>
    <xf numFmtId="2" fontId="11" fillId="0" borderId="4" xfId="1" applyNumberFormat="1" applyFont="1" applyBorder="1" applyAlignment="1">
      <alignment horizontal="center"/>
    </xf>
    <xf numFmtId="2" fontId="11" fillId="0" borderId="0" xfId="0" applyNumberFormat="1" applyFont="1" applyAlignment="1">
      <alignment horizontal="center" vertical="center"/>
    </xf>
    <xf numFmtId="2" fontId="11" fillId="0" borderId="0" xfId="2" applyNumberFormat="1" applyFont="1" applyAlignment="1">
      <alignment horizontal="center" vertical="center"/>
    </xf>
    <xf numFmtId="2" fontId="11" fillId="0" borderId="4" xfId="2" applyNumberFormat="1" applyFont="1" applyBorder="1" applyAlignment="1">
      <alignment horizontal="center" vertical="center"/>
    </xf>
    <xf numFmtId="11" fontId="11" fillId="0" borderId="6" xfId="0" applyNumberFormat="1" applyFont="1" applyBorder="1" applyAlignment="1">
      <alignment horizontal="center"/>
    </xf>
    <xf numFmtId="11" fontId="11" fillId="0" borderId="0" xfId="0" applyNumberFormat="1" applyFont="1" applyAlignment="1">
      <alignment horizontal="center"/>
    </xf>
    <xf numFmtId="11" fontId="11" fillId="0" borderId="7" xfId="0" applyNumberFormat="1" applyFont="1" applyBorder="1" applyAlignment="1">
      <alignment horizontal="center"/>
    </xf>
    <xf numFmtId="11" fontId="11" fillId="0" borderId="5" xfId="0" applyNumberFormat="1" applyFont="1" applyBorder="1" applyAlignment="1">
      <alignment horizontal="center"/>
    </xf>
    <xf numFmtId="11" fontId="11" fillId="0" borderId="4" xfId="0" applyNumberFormat="1" applyFont="1" applyBorder="1" applyAlignment="1">
      <alignment horizontal="center"/>
    </xf>
    <xf numFmtId="11" fontId="11" fillId="0" borderId="8" xfId="0" applyNumberFormat="1" applyFont="1" applyBorder="1" applyAlignment="1">
      <alignment horizontal="center"/>
    </xf>
    <xf numFmtId="11" fontId="11" fillId="0" borderId="6" xfId="0" applyNumberFormat="1" applyFont="1" applyBorder="1" applyAlignment="1">
      <alignment horizontal="center" vertical="center"/>
    </xf>
    <xf numFmtId="11" fontId="11" fillId="0" borderId="7" xfId="0" applyNumberFormat="1" applyFont="1" applyBorder="1" applyAlignment="1">
      <alignment horizontal="center" vertical="center"/>
    </xf>
    <xf numFmtId="11" fontId="11" fillId="0" borderId="5" xfId="0" applyNumberFormat="1" applyFont="1" applyBorder="1" applyAlignment="1">
      <alignment horizontal="center" vertical="center"/>
    </xf>
    <xf numFmtId="11" fontId="11" fillId="0" borderId="8" xfId="0" applyNumberFormat="1" applyFont="1" applyBorder="1" applyAlignment="1">
      <alignment horizontal="center" vertical="center"/>
    </xf>
    <xf numFmtId="0" fontId="11" fillId="0" borderId="0" xfId="1" applyFont="1" applyAlignment="1">
      <alignment horizontal="center" vertical="center"/>
    </xf>
    <xf numFmtId="0" fontId="11" fillId="0" borderId="0" xfId="6" applyFont="1" applyAlignment="1">
      <alignment horizontal="center" vertical="center"/>
    </xf>
    <xf numFmtId="0" fontId="13" fillId="0" borderId="0" xfId="0" applyFont="1" applyAlignment="1">
      <alignment horizontal="center" vertical="center"/>
    </xf>
    <xf numFmtId="0" fontId="10" fillId="0" borderId="0" xfId="1" applyAlignment="1">
      <alignment horizontal="center" vertical="center"/>
    </xf>
    <xf numFmtId="0" fontId="8" fillId="0" borderId="0" xfId="3" applyAlignment="1">
      <alignment horizontal="center" vertical="center"/>
    </xf>
    <xf numFmtId="2" fontId="11" fillId="0" borderId="11" xfId="0" applyNumberFormat="1" applyFont="1" applyBorder="1" applyAlignment="1">
      <alignment horizontal="center" vertical="center"/>
    </xf>
    <xf numFmtId="2" fontId="11" fillId="0" borderId="3" xfId="0" applyNumberFormat="1" applyFont="1" applyBorder="1" applyAlignment="1">
      <alignment horizontal="center" vertical="center"/>
    </xf>
    <xf numFmtId="2" fontId="11" fillId="0" borderId="6" xfId="0" applyNumberFormat="1" applyFont="1" applyBorder="1" applyAlignment="1">
      <alignment horizontal="center" vertical="center" wrapText="1"/>
    </xf>
    <xf numFmtId="2" fontId="11" fillId="0" borderId="6" xfId="0" applyNumberFormat="1" applyFont="1" applyBorder="1" applyAlignment="1">
      <alignment horizontal="center" vertical="center"/>
    </xf>
    <xf numFmtId="2" fontId="11" fillId="0" borderId="4" xfId="0" applyNumberFormat="1" applyFont="1" applyBorder="1" applyAlignment="1">
      <alignment horizontal="center" vertical="center"/>
    </xf>
    <xf numFmtId="2" fontId="11" fillId="0" borderId="4" xfId="1" applyNumberFormat="1" applyFont="1" applyBorder="1" applyAlignment="1">
      <alignment horizontal="center" vertical="center"/>
    </xf>
    <xf numFmtId="0" fontId="0" fillId="0" borderId="0" xfId="0" applyAlignment="1">
      <alignment horizontal="center" vertical="center"/>
    </xf>
    <xf numFmtId="0" fontId="17" fillId="0" borderId="4" xfId="0" applyFont="1" applyBorder="1" applyAlignment="1">
      <alignment horizontal="center" vertical="center" wrapText="1"/>
    </xf>
    <xf numFmtId="0" fontId="17" fillId="0" borderId="4" xfId="0" applyFont="1" applyBorder="1" applyAlignment="1">
      <alignment vertical="center"/>
    </xf>
    <xf numFmtId="0" fontId="17" fillId="0" borderId="4" xfId="0" applyFont="1" applyBorder="1" applyAlignment="1">
      <alignment horizontal="left" vertical="center" wrapText="1"/>
    </xf>
    <xf numFmtId="164" fontId="11" fillId="0" borderId="4" xfId="0" applyNumberFormat="1" applyFont="1" applyBorder="1" applyAlignment="1">
      <alignment horizontal="left" vertical="center"/>
    </xf>
    <xf numFmtId="2" fontId="11" fillId="0" borderId="5" xfId="0" applyNumberFormat="1" applyFont="1" applyBorder="1" applyAlignment="1">
      <alignment horizontal="center" vertical="center"/>
    </xf>
    <xf numFmtId="2" fontId="11" fillId="0" borderId="5" xfId="0" applyNumberFormat="1" applyFont="1" applyBorder="1" applyAlignment="1">
      <alignment horizontal="center" vertical="center" wrapText="1"/>
    </xf>
    <xf numFmtId="2" fontId="11" fillId="0" borderId="0" xfId="1" applyNumberFormat="1" applyFont="1" applyAlignment="1">
      <alignment horizontal="center" vertical="center"/>
    </xf>
    <xf numFmtId="11" fontId="11" fillId="0" borderId="11" xfId="0" applyNumberFormat="1" applyFont="1" applyBorder="1" applyAlignment="1">
      <alignment horizontal="center" vertical="center"/>
    </xf>
    <xf numFmtId="11" fontId="11" fillId="0" borderId="3" xfId="0" applyNumberFormat="1" applyFont="1" applyBorder="1" applyAlignment="1">
      <alignment horizontal="center" vertical="center"/>
    </xf>
    <xf numFmtId="11" fontId="11" fillId="0" borderId="12" xfId="0" applyNumberFormat="1" applyFont="1" applyBorder="1" applyAlignment="1">
      <alignment horizontal="center" vertical="center"/>
    </xf>
    <xf numFmtId="2" fontId="11" fillId="0" borderId="11" xfId="0" applyNumberFormat="1" applyFont="1" applyBorder="1" applyAlignment="1">
      <alignment horizontal="center" vertical="center" wrapText="1"/>
    </xf>
    <xf numFmtId="2" fontId="11" fillId="0" borderId="3" xfId="0" applyNumberFormat="1" applyFont="1" applyBorder="1" applyAlignment="1">
      <alignment horizontal="center" vertical="center" wrapText="1"/>
    </xf>
    <xf numFmtId="2" fontId="17" fillId="0" borderId="12" xfId="0" applyNumberFormat="1" applyFont="1" applyBorder="1" applyAlignment="1">
      <alignment horizontal="center" vertical="center"/>
    </xf>
    <xf numFmtId="2" fontId="11" fillId="0" borderId="7" xfId="0" applyNumberFormat="1" applyFont="1" applyBorder="1" applyAlignment="1">
      <alignment horizontal="center" vertical="center" wrapText="1"/>
    </xf>
    <xf numFmtId="2" fontId="11" fillId="0" borderId="8" xfId="0" applyNumberFormat="1" applyFont="1" applyBorder="1" applyAlignment="1">
      <alignment horizontal="center" vertical="center" wrapText="1"/>
    </xf>
    <xf numFmtId="0" fontId="5" fillId="0" borderId="0" xfId="0" applyFont="1"/>
    <xf numFmtId="0" fontId="29" fillId="0" borderId="5" xfId="0" applyFont="1" applyBorder="1" applyAlignment="1">
      <alignment horizontal="center" vertical="center"/>
    </xf>
    <xf numFmtId="0" fontId="29" fillId="0" borderId="4" xfId="0" applyFont="1" applyBorder="1" applyAlignment="1">
      <alignment horizontal="center" vertical="center"/>
    </xf>
    <xf numFmtId="0" fontId="29" fillId="0" borderId="8" xfId="0" applyFont="1" applyBorder="1" applyAlignment="1">
      <alignment horizontal="center" vertical="center"/>
    </xf>
    <xf numFmtId="0" fontId="13" fillId="0" borderId="2" xfId="0" applyFont="1" applyBorder="1" applyAlignment="1">
      <alignment horizontal="left" vertical="center"/>
    </xf>
    <xf numFmtId="0" fontId="13" fillId="0" borderId="9" xfId="9" applyFont="1" applyBorder="1" applyAlignment="1">
      <alignment horizontal="center" vertical="center" wrapText="1"/>
    </xf>
    <xf numFmtId="0" fontId="13" fillId="0" borderId="2" xfId="9" applyFont="1" applyBorder="1" applyAlignment="1">
      <alignment horizontal="center" vertical="center" wrapText="1"/>
    </xf>
    <xf numFmtId="0" fontId="13" fillId="0" borderId="10" xfId="9" applyFont="1" applyBorder="1" applyAlignment="1">
      <alignment horizontal="center" vertical="center" wrapText="1"/>
    </xf>
    <xf numFmtId="0" fontId="13" fillId="0" borderId="9" xfId="0" applyFont="1" applyBorder="1" applyAlignment="1">
      <alignment horizontal="center" vertical="center" wrapText="1"/>
    </xf>
    <xf numFmtId="0" fontId="11" fillId="0" borderId="4" xfId="0" applyFont="1" applyBorder="1" applyAlignment="1">
      <alignment horizontal="left"/>
    </xf>
    <xf numFmtId="0" fontId="11" fillId="0" borderId="0" xfId="3" applyFont="1"/>
    <xf numFmtId="0" fontId="11" fillId="0" borderId="0" xfId="3" applyFont="1" applyAlignment="1">
      <alignment horizontal="center" vertical="center"/>
    </xf>
    <xf numFmtId="0" fontId="13" fillId="0" borderId="0" xfId="2" applyFont="1"/>
    <xf numFmtId="0" fontId="11" fillId="0" borderId="0" xfId="2" applyFont="1"/>
    <xf numFmtId="0" fontId="26"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4" xfId="0" applyFont="1" applyBorder="1" applyAlignment="1">
      <alignment horizontal="center" vertical="center" wrapText="1"/>
    </xf>
    <xf numFmtId="0" fontId="13" fillId="0" borderId="9" xfId="0" applyFont="1" applyBorder="1" applyAlignment="1">
      <alignment wrapText="1"/>
    </xf>
    <xf numFmtId="0" fontId="13" fillId="0" borderId="2" xfId="0" applyFont="1" applyBorder="1" applyAlignment="1">
      <alignment wrapText="1"/>
    </xf>
    <xf numFmtId="0" fontId="13" fillId="0" borderId="10" xfId="0" applyFont="1" applyBorder="1" applyAlignment="1">
      <alignment wrapText="1"/>
    </xf>
    <xf numFmtId="0" fontId="19" fillId="0" borderId="0" xfId="0" applyFont="1" applyAlignment="1">
      <alignment horizontal="center" vertical="center"/>
    </xf>
    <xf numFmtId="0" fontId="11" fillId="0" borderId="7" xfId="0" applyFont="1" applyBorder="1" applyAlignment="1">
      <alignment horizontal="center" vertical="center"/>
    </xf>
    <xf numFmtId="0" fontId="23" fillId="0" borderId="14" xfId="0" applyFont="1" applyBorder="1" applyAlignment="1">
      <alignment horizontal="left" vertical="center"/>
    </xf>
    <xf numFmtId="0" fontId="29" fillId="0" borderId="16" xfId="0" applyFont="1" applyBorder="1" applyAlignment="1">
      <alignment horizontal="left" vertical="center"/>
    </xf>
    <xf numFmtId="0" fontId="29" fillId="0" borderId="15" xfId="0" applyFont="1" applyBorder="1" applyAlignment="1">
      <alignment horizontal="left" vertical="center"/>
    </xf>
    <xf numFmtId="0" fontId="23" fillId="0" borderId="0" xfId="0" applyFont="1" applyAlignment="1">
      <alignment horizontal="center"/>
    </xf>
    <xf numFmtId="0" fontId="0" fillId="0" borderId="0" xfId="0" applyAlignment="1">
      <alignment horizontal="center"/>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2" fontId="11" fillId="0" borderId="0" xfId="0" applyNumberFormat="1" applyFont="1" applyAlignment="1">
      <alignment horizontal="center" vertical="center" wrapText="1"/>
    </xf>
    <xf numFmtId="164" fontId="11" fillId="0" borderId="0" xfId="0" applyNumberFormat="1" applyFont="1" applyAlignment="1">
      <alignment horizontal="center" vertical="center"/>
    </xf>
    <xf numFmtId="164" fontId="11" fillId="0" borderId="7" xfId="0" applyNumberFormat="1"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164" fontId="11" fillId="0" borderId="4"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11" fillId="0" borderId="6" xfId="0" applyNumberFormat="1" applyFont="1" applyBorder="1" applyAlignment="1">
      <alignment horizontal="center" vertical="center"/>
    </xf>
    <xf numFmtId="0" fontId="13" fillId="0" borderId="11" xfId="0" applyFont="1" applyBorder="1" applyAlignment="1">
      <alignment wrapText="1"/>
    </xf>
    <xf numFmtId="2" fontId="17" fillId="0" borderId="6" xfId="0" applyNumberFormat="1" applyFont="1" applyBorder="1" applyAlignment="1">
      <alignment horizontal="center" vertical="center"/>
    </xf>
    <xf numFmtId="2" fontId="17" fillId="0" borderId="5" xfId="0" applyNumberFormat="1" applyFont="1" applyBorder="1" applyAlignment="1">
      <alignment horizontal="center" vertical="center"/>
    </xf>
    <xf numFmtId="164" fontId="17" fillId="0" borderId="8" xfId="0" applyNumberFormat="1" applyFont="1" applyBorder="1" applyAlignment="1">
      <alignment horizontal="center" vertical="center"/>
    </xf>
    <xf numFmtId="0" fontId="13" fillId="0" borderId="6" xfId="0" applyFont="1" applyBorder="1" applyAlignment="1">
      <alignment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3" xfId="0" applyFont="1" applyBorder="1" applyAlignment="1">
      <alignment horizontal="center" vertical="center"/>
    </xf>
    <xf numFmtId="1" fontId="11"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164" fontId="11" fillId="0" borderId="3" xfId="0" applyNumberFormat="1" applyFont="1" applyBorder="1" applyAlignment="1">
      <alignment horizontal="center" vertical="center"/>
    </xf>
    <xf numFmtId="1" fontId="11" fillId="0" borderId="0" xfId="0" applyNumberFormat="1" applyFont="1" applyAlignment="1">
      <alignment horizontal="center" vertical="center"/>
    </xf>
    <xf numFmtId="1" fontId="11" fillId="0" borderId="4" xfId="0" applyNumberFormat="1" applyFont="1" applyBorder="1" applyAlignment="1">
      <alignment horizontal="center" vertical="center"/>
    </xf>
    <xf numFmtId="164" fontId="11" fillId="0" borderId="8" xfId="0" applyNumberFormat="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3" fillId="0" borderId="0" xfId="0" applyFont="1" applyAlignment="1">
      <alignment horizontal="center" vertical="center" wrapText="1"/>
    </xf>
    <xf numFmtId="1" fontId="11" fillId="0" borderId="0" xfId="0" applyNumberFormat="1" applyFont="1" applyAlignment="1">
      <alignment horizontal="center" vertical="center" wrapText="1"/>
    </xf>
    <xf numFmtId="0" fontId="6" fillId="0" borderId="11" xfId="0" applyFont="1" applyBorder="1"/>
    <xf numFmtId="0" fontId="6" fillId="0" borderId="3" xfId="0" applyFont="1" applyBorder="1"/>
    <xf numFmtId="0" fontId="43" fillId="0" borderId="5" xfId="0" applyFont="1" applyBorder="1" applyAlignment="1">
      <alignment horizontal="center" vertical="center" wrapText="1"/>
    </xf>
    <xf numFmtId="0" fontId="43" fillId="0" borderId="4" xfId="0" applyFont="1" applyBorder="1" applyAlignment="1">
      <alignment horizontal="center" vertical="center" wrapText="1"/>
    </xf>
    <xf numFmtId="0" fontId="44" fillId="0" borderId="4" xfId="2"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8" xfId="0" applyFont="1" applyBorder="1" applyAlignment="1">
      <alignment horizontal="center" vertical="center" wrapText="1"/>
    </xf>
    <xf numFmtId="0" fontId="46" fillId="0" borderId="3" xfId="0" applyFont="1" applyBorder="1" applyAlignment="1">
      <alignment horizontal="center" vertical="center" wrapText="1"/>
    </xf>
    <xf numFmtId="11" fontId="47" fillId="0" borderId="12" xfId="0" applyNumberFormat="1" applyFont="1" applyBorder="1" applyAlignment="1">
      <alignment horizontal="center" vertical="center" wrapText="1"/>
    </xf>
    <xf numFmtId="0" fontId="6" fillId="0" borderId="6" xfId="0" applyFont="1" applyBorder="1" applyAlignment="1">
      <alignment horizontal="center" vertical="center" wrapText="1"/>
    </xf>
    <xf numFmtId="2" fontId="6" fillId="2" borderId="0" xfId="0" applyNumberFormat="1" applyFont="1" applyFill="1" applyAlignment="1">
      <alignment horizontal="center" vertical="center" wrapText="1"/>
    </xf>
    <xf numFmtId="0" fontId="6" fillId="0" borderId="0" xfId="0" applyFont="1" applyAlignment="1">
      <alignment horizontal="center" vertical="center" wrapText="1"/>
    </xf>
    <xf numFmtId="2" fontId="6" fillId="2" borderId="7" xfId="0" applyNumberFormat="1" applyFont="1" applyFill="1" applyBorder="1" applyAlignment="1">
      <alignment horizontal="center" vertical="center" wrapText="1"/>
    </xf>
    <xf numFmtId="0" fontId="46" fillId="0" borderId="6" xfId="0" applyFont="1" applyBorder="1" applyAlignment="1">
      <alignment horizontal="center" vertical="center"/>
    </xf>
    <xf numFmtId="11" fontId="47" fillId="0" borderId="7" xfId="0" applyNumberFormat="1" applyFont="1" applyBorder="1" applyAlignment="1">
      <alignment horizontal="center" vertical="center" wrapText="1"/>
    </xf>
    <xf numFmtId="2" fontId="6" fillId="0" borderId="0" xfId="0" applyNumberFormat="1" applyFont="1" applyAlignment="1">
      <alignment horizontal="center" vertical="center" wrapText="1"/>
    </xf>
    <xf numFmtId="2" fontId="6" fillId="0" borderId="7" xfId="0" applyNumberFormat="1" applyFont="1" applyBorder="1" applyAlignment="1">
      <alignment horizontal="center" vertical="center"/>
    </xf>
    <xf numFmtId="2" fontId="6" fillId="0" borderId="6" xfId="0" applyNumberFormat="1" applyFont="1" applyBorder="1" applyAlignment="1">
      <alignment horizontal="center" vertical="center" wrapText="1"/>
    </xf>
    <xf numFmtId="0" fontId="46" fillId="0" borderId="5" xfId="0" applyFont="1" applyBorder="1" applyAlignment="1">
      <alignment horizontal="center" vertical="center"/>
    </xf>
    <xf numFmtId="0" fontId="46" fillId="0" borderId="4" xfId="0" applyFont="1" applyBorder="1" applyAlignment="1">
      <alignment horizontal="center" vertical="center" wrapText="1"/>
    </xf>
    <xf numFmtId="11" fontId="47" fillId="0" borderId="8" xfId="0" applyNumberFormat="1" applyFont="1" applyBorder="1" applyAlignment="1">
      <alignment horizontal="center" vertical="center" wrapText="1"/>
    </xf>
    <xf numFmtId="11" fontId="6" fillId="0" borderId="5"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11" fontId="6" fillId="0" borderId="4" xfId="0" applyNumberFormat="1" applyFont="1" applyBorder="1" applyAlignment="1">
      <alignment horizontal="center" vertical="center" wrapText="1"/>
    </xf>
    <xf numFmtId="11" fontId="6" fillId="0" borderId="8" xfId="0" applyNumberFormat="1" applyFont="1" applyBorder="1" applyAlignment="1">
      <alignment horizontal="center" vertical="center"/>
    </xf>
    <xf numFmtId="164" fontId="6" fillId="0" borderId="0" xfId="0" applyNumberFormat="1" applyFont="1" applyAlignment="1">
      <alignment horizontal="center" vertical="center" wrapText="1"/>
    </xf>
    <xf numFmtId="164" fontId="6" fillId="0" borderId="7" xfId="0" applyNumberFormat="1" applyFont="1" applyBorder="1" applyAlignment="1">
      <alignment horizontal="center" vertical="center"/>
    </xf>
    <xf numFmtId="0" fontId="13" fillId="3" borderId="1" xfId="0" applyFont="1" applyFill="1" applyBorder="1" applyAlignment="1">
      <alignment horizontal="center" wrapText="1"/>
    </xf>
    <xf numFmtId="0" fontId="11" fillId="3" borderId="0" xfId="0" applyFont="1" applyFill="1" applyAlignment="1">
      <alignment horizontal="center" vertical="center"/>
    </xf>
    <xf numFmtId="0" fontId="11" fillId="3" borderId="4" xfId="0" applyFont="1" applyFill="1" applyBorder="1" applyAlignment="1">
      <alignment horizontal="center" vertical="center"/>
    </xf>
    <xf numFmtId="0" fontId="16" fillId="0" borderId="0" xfId="14" applyFont="1" applyAlignment="1">
      <alignment horizontal="left" vertical="center"/>
    </xf>
    <xf numFmtId="0" fontId="11" fillId="0" borderId="0" xfId="14" applyFont="1"/>
    <xf numFmtId="0" fontId="3" fillId="0" borderId="0" xfId="14"/>
    <xf numFmtId="0" fontId="46" fillId="0" borderId="11" xfId="0" applyFont="1" applyBorder="1" applyAlignment="1">
      <alignment horizontal="center" vertical="center" wrapText="1"/>
    </xf>
    <xf numFmtId="0" fontId="46" fillId="0" borderId="0" xfId="0" applyFont="1" applyAlignment="1">
      <alignment horizontal="center" vertical="center" wrapText="1"/>
    </xf>
    <xf numFmtId="0" fontId="13" fillId="0" borderId="0" xfId="0" applyFont="1" applyAlignment="1">
      <alignment horizontal="left" vertical="center"/>
    </xf>
    <xf numFmtId="0" fontId="17" fillId="0" borderId="0" xfId="0" applyFont="1" applyAlignment="1">
      <alignment horizontal="center" vertical="center" wrapText="1"/>
    </xf>
    <xf numFmtId="0" fontId="11" fillId="0" borderId="0" xfId="0" applyFont="1" applyAlignment="1">
      <alignment horizontal="center" vertical="center" wrapTex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3" xfId="0" applyFont="1" applyBorder="1" applyAlignment="1">
      <alignment horizontal="center" vertical="center"/>
    </xf>
    <xf numFmtId="0" fontId="42" fillId="0" borderId="11" xfId="0" applyFont="1" applyBorder="1" applyAlignment="1">
      <alignment horizontal="center"/>
    </xf>
    <xf numFmtId="0" fontId="42" fillId="0" borderId="3" xfId="0" applyFont="1" applyBorder="1" applyAlignment="1">
      <alignment horizontal="center"/>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3" xfId="0" applyFont="1" applyBorder="1" applyAlignment="1">
      <alignment horizontal="center" vertical="center" wrapText="1"/>
    </xf>
    <xf numFmtId="0" fontId="16" fillId="0" borderId="0" xfId="0" applyFont="1" applyFill="1" applyAlignment="1">
      <alignment horizontal="left" vertical="center"/>
    </xf>
    <xf numFmtId="0" fontId="17" fillId="0" borderId="0" xfId="0" applyFont="1" applyFill="1" applyAlignment="1">
      <alignment horizontal="left" vertical="center"/>
    </xf>
    <xf numFmtId="0" fontId="17"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xf numFmtId="0" fontId="11" fillId="0" borderId="0" xfId="14" applyFont="1" applyFill="1" applyAlignment="1">
      <alignment horizontal="left" vertical="center"/>
    </xf>
    <xf numFmtId="0" fontId="11" fillId="0" borderId="0" xfId="14" applyFont="1" applyFill="1"/>
    <xf numFmtId="0" fontId="2" fillId="0" borderId="0" xfId="14" applyFont="1" applyFill="1"/>
    <xf numFmtId="0" fontId="13" fillId="0" borderId="11" xfId="0" applyFont="1" applyFill="1" applyBorder="1"/>
    <xf numFmtId="0" fontId="13" fillId="0" borderId="3" xfId="0" applyFont="1" applyFill="1" applyBorder="1"/>
    <xf numFmtId="0" fontId="16" fillId="0" borderId="3" xfId="0" applyFont="1" applyFill="1" applyBorder="1" applyAlignment="1">
      <alignment horizontal="center" vertical="center"/>
    </xf>
    <xf numFmtId="0" fontId="17" fillId="0" borderId="3" xfId="0" applyFont="1" applyFill="1" applyBorder="1" applyAlignment="1">
      <alignment horizontal="center" vertical="center"/>
    </xf>
    <xf numFmtId="0" fontId="16" fillId="0" borderId="12" xfId="0" applyFont="1" applyFill="1" applyBorder="1" applyAlignment="1">
      <alignment horizontal="left" vertical="center" wrapText="1"/>
    </xf>
    <xf numFmtId="0" fontId="13" fillId="0" borderId="6" xfId="0" applyFont="1" applyFill="1" applyBorder="1"/>
    <xf numFmtId="0" fontId="13" fillId="0" borderId="5" xfId="0" applyFont="1" applyFill="1" applyBorder="1"/>
    <xf numFmtId="0" fontId="13" fillId="0" borderId="4" xfId="0" applyFont="1" applyFill="1" applyBorder="1"/>
    <xf numFmtId="0" fontId="16" fillId="0" borderId="4" xfId="0" applyFont="1" applyFill="1" applyBorder="1" applyAlignment="1">
      <alignment horizontal="center" vertical="center"/>
    </xf>
    <xf numFmtId="0" fontId="16" fillId="0" borderId="8" xfId="0" applyFont="1" applyFill="1" applyBorder="1" applyAlignment="1">
      <alignment horizontal="center" vertical="center"/>
    </xf>
    <xf numFmtId="11" fontId="17" fillId="0" borderId="6" xfId="0" applyNumberFormat="1" applyFont="1" applyFill="1" applyBorder="1" applyAlignment="1">
      <alignment horizontal="center" vertical="center"/>
    </xf>
    <xf numFmtId="11" fontId="17" fillId="0" borderId="0" xfId="0" applyNumberFormat="1" applyFont="1" applyFill="1" applyAlignment="1">
      <alignment horizontal="center" vertical="center"/>
    </xf>
    <xf numFmtId="11" fontId="17" fillId="0" borderId="7" xfId="0" applyNumberFormat="1" applyFont="1" applyFill="1" applyBorder="1" applyAlignment="1">
      <alignment horizontal="center" vertical="center"/>
    </xf>
    <xf numFmtId="2" fontId="11" fillId="0" borderId="0" xfId="0" applyNumberFormat="1" applyFont="1" applyFill="1"/>
    <xf numFmtId="0" fontId="0" fillId="0" borderId="0" xfId="0" applyFill="1"/>
    <xf numFmtId="11" fontId="17" fillId="0" borderId="5" xfId="0" applyNumberFormat="1" applyFont="1" applyFill="1" applyBorder="1" applyAlignment="1">
      <alignment horizontal="center" vertical="center"/>
    </xf>
    <xf numFmtId="11" fontId="17" fillId="0" borderId="4" xfId="0" applyNumberFormat="1" applyFont="1" applyFill="1" applyBorder="1" applyAlignment="1">
      <alignment horizontal="center" vertical="center"/>
    </xf>
    <xf numFmtId="11" fontId="17" fillId="0" borderId="8" xfId="0" applyNumberFormat="1" applyFont="1" applyFill="1" applyBorder="1" applyAlignment="1">
      <alignment horizontal="center" vertical="center"/>
    </xf>
    <xf numFmtId="0" fontId="3" fillId="0" borderId="0" xfId="0" applyFont="1" applyFill="1"/>
    <xf numFmtId="0" fontId="5" fillId="0" borderId="0" xfId="0" applyFont="1" applyFill="1"/>
    <xf numFmtId="0" fontId="3" fillId="0" borderId="0" xfId="14" applyFill="1"/>
    <xf numFmtId="0" fontId="13" fillId="0" borderId="11" xfId="0" applyFont="1" applyFill="1" applyBorder="1" applyAlignment="1">
      <alignment horizontal="center" vertical="center"/>
    </xf>
    <xf numFmtId="0" fontId="13" fillId="0" borderId="3" xfId="0" applyFont="1" applyFill="1" applyBorder="1" applyAlignment="1">
      <alignment vertical="center"/>
    </xf>
    <xf numFmtId="0" fontId="11" fillId="0" borderId="3" xfId="0" applyFont="1" applyFill="1" applyBorder="1" applyAlignment="1">
      <alignment vertical="center"/>
    </xf>
    <xf numFmtId="0" fontId="11" fillId="0" borderId="12" xfId="0" applyFont="1" applyFill="1" applyBorder="1" applyAlignment="1">
      <alignment vertical="center"/>
    </xf>
    <xf numFmtId="0" fontId="13" fillId="0" borderId="6" xfId="0" applyFont="1" applyFill="1" applyBorder="1" applyAlignment="1">
      <alignment horizontal="center" vertical="center"/>
    </xf>
    <xf numFmtId="0" fontId="13" fillId="0" borderId="0" xfId="0" applyFont="1" applyFill="1"/>
    <xf numFmtId="11" fontId="11" fillId="0" borderId="3" xfId="0" applyNumberFormat="1" applyFont="1" applyFill="1" applyBorder="1" applyAlignment="1">
      <alignment horizontal="center"/>
    </xf>
    <xf numFmtId="11" fontId="11" fillId="0" borderId="3" xfId="0" applyNumberFormat="1" applyFont="1" applyFill="1" applyBorder="1"/>
    <xf numFmtId="2" fontId="11" fillId="0" borderId="3" xfId="0" applyNumberFormat="1" applyFont="1" applyFill="1" applyBorder="1"/>
    <xf numFmtId="2" fontId="11" fillId="0" borderId="12" xfId="0" applyNumberFormat="1" applyFont="1" applyFill="1" applyBorder="1"/>
    <xf numFmtId="11" fontId="11" fillId="0" borderId="0" xfId="0" applyNumberFormat="1" applyFont="1" applyFill="1" applyAlignment="1">
      <alignment horizontal="center"/>
    </xf>
    <xf numFmtId="11" fontId="11" fillId="0" borderId="0" xfId="0" applyNumberFormat="1" applyFont="1" applyFill="1"/>
    <xf numFmtId="2" fontId="11" fillId="0" borderId="7" xfId="0" applyNumberFormat="1" applyFont="1" applyFill="1" applyBorder="1"/>
    <xf numFmtId="0" fontId="13" fillId="0" borderId="5" xfId="0" applyFont="1" applyFill="1" applyBorder="1" applyAlignment="1">
      <alignment horizontal="center" vertical="center"/>
    </xf>
    <xf numFmtId="11" fontId="11" fillId="0" borderId="4" xfId="0" applyNumberFormat="1" applyFont="1" applyFill="1" applyBorder="1" applyAlignment="1">
      <alignment horizontal="center"/>
    </xf>
    <xf numFmtId="11" fontId="11" fillId="0" borderId="4" xfId="0" applyNumberFormat="1" applyFont="1" applyFill="1" applyBorder="1"/>
    <xf numFmtId="2" fontId="11" fillId="0" borderId="4" xfId="0" applyNumberFormat="1" applyFont="1" applyFill="1" applyBorder="1"/>
    <xf numFmtId="2" fontId="11" fillId="0" borderId="8" xfId="0" applyNumberFormat="1" applyFont="1" applyFill="1" applyBorder="1"/>
    <xf numFmtId="0" fontId="11" fillId="0" borderId="0" xfId="14" applyFont="1" applyFill="1" applyAlignment="1">
      <alignment vertical="top"/>
    </xf>
    <xf numFmtId="0" fontId="16" fillId="0" borderId="0" xfId="14" applyFont="1" applyFill="1" applyAlignment="1">
      <alignment horizontal="left" vertical="center"/>
    </xf>
    <xf numFmtId="0" fontId="13" fillId="0" borderId="11" xfId="14" applyFont="1" applyFill="1" applyBorder="1" applyAlignment="1">
      <alignment horizontal="center" vertical="center"/>
    </xf>
    <xf numFmtId="0" fontId="13" fillId="0" borderId="11" xfId="14" applyFont="1" applyFill="1" applyBorder="1" applyAlignment="1">
      <alignment vertical="center"/>
    </xf>
    <xf numFmtId="0" fontId="13" fillId="0" borderId="3" xfId="14" applyFont="1" applyFill="1" applyBorder="1" applyAlignment="1">
      <alignment vertical="center"/>
    </xf>
    <xf numFmtId="0" fontId="11" fillId="0" borderId="12" xfId="14" applyFont="1" applyFill="1" applyBorder="1" applyAlignment="1">
      <alignment vertical="center"/>
    </xf>
    <xf numFmtId="0" fontId="13" fillId="0" borderId="5" xfId="14" applyFont="1" applyFill="1" applyBorder="1" applyAlignment="1">
      <alignment horizontal="center" vertical="center"/>
    </xf>
    <xf numFmtId="0" fontId="13" fillId="0" borderId="5" xfId="14" applyFont="1" applyFill="1" applyBorder="1"/>
    <xf numFmtId="0" fontId="13" fillId="0" borderId="4" xfId="14" applyFont="1" applyFill="1" applyBorder="1" applyAlignment="1">
      <alignment horizontal="center"/>
    </xf>
    <xf numFmtId="0" fontId="16" fillId="0" borderId="5" xfId="14" applyFont="1" applyFill="1" applyBorder="1" applyAlignment="1">
      <alignment horizontal="center" vertical="center"/>
    </xf>
    <xf numFmtId="0" fontId="16" fillId="0" borderId="8" xfId="14" applyFont="1" applyFill="1" applyBorder="1" applyAlignment="1">
      <alignment horizontal="center" vertical="center"/>
    </xf>
    <xf numFmtId="0" fontId="13" fillId="0" borderId="6" xfId="14" applyFont="1" applyFill="1" applyBorder="1" applyAlignment="1">
      <alignment horizontal="center" vertical="center"/>
    </xf>
    <xf numFmtId="11" fontId="11" fillId="0" borderId="11" xfId="14" applyNumberFormat="1" applyFont="1" applyFill="1" applyBorder="1"/>
    <xf numFmtId="11" fontId="11" fillId="0" borderId="3" xfId="14" applyNumberFormat="1" applyFont="1" applyFill="1" applyBorder="1" applyAlignment="1">
      <alignment horizontal="center"/>
    </xf>
    <xf numFmtId="11" fontId="11" fillId="0" borderId="3" xfId="14" applyNumberFormat="1" applyFont="1" applyFill="1" applyBorder="1"/>
    <xf numFmtId="11" fontId="11" fillId="0" borderId="12" xfId="14" applyNumberFormat="1" applyFont="1" applyFill="1" applyBorder="1"/>
    <xf numFmtId="11" fontId="11" fillId="0" borderId="6" xfId="14" applyNumberFormat="1" applyFont="1" applyFill="1" applyBorder="1"/>
    <xf numFmtId="11" fontId="11" fillId="0" borderId="0" xfId="14" applyNumberFormat="1" applyFont="1" applyFill="1" applyAlignment="1">
      <alignment horizontal="center"/>
    </xf>
    <xf numFmtId="11" fontId="11" fillId="0" borderId="0" xfId="14" applyNumberFormat="1" applyFont="1" applyFill="1"/>
    <xf numFmtId="11" fontId="11" fillId="0" borderId="7" xfId="14" applyNumberFormat="1" applyFont="1" applyFill="1" applyBorder="1"/>
    <xf numFmtId="11" fontId="11" fillId="0" borderId="5" xfId="14" applyNumberFormat="1" applyFont="1" applyFill="1" applyBorder="1"/>
    <xf numFmtId="11" fontId="11" fillId="0" borderId="4" xfId="14" applyNumberFormat="1" applyFont="1" applyFill="1" applyBorder="1" applyAlignment="1">
      <alignment horizontal="center"/>
    </xf>
    <xf numFmtId="11" fontId="11" fillId="0" borderId="4" xfId="14" applyNumberFormat="1" applyFont="1" applyFill="1" applyBorder="1"/>
    <xf numFmtId="11" fontId="11" fillId="0" borderId="8" xfId="14" applyNumberFormat="1" applyFont="1" applyFill="1" applyBorder="1"/>
    <xf numFmtId="0" fontId="13" fillId="0" borderId="0" xfId="14" applyFont="1" applyFill="1" applyAlignment="1">
      <alignment vertical="top"/>
    </xf>
    <xf numFmtId="0" fontId="13" fillId="0" borderId="12" xfId="14" applyFont="1" applyFill="1" applyBorder="1" applyAlignment="1">
      <alignment horizontal="center" vertical="center"/>
    </xf>
    <xf numFmtId="0" fontId="16" fillId="0" borderId="4" xfId="14" applyFont="1" applyFill="1" applyBorder="1" applyAlignment="1">
      <alignment horizontal="center" vertical="center"/>
    </xf>
    <xf numFmtId="11" fontId="11" fillId="0" borderId="7" xfId="14" applyNumberFormat="1" applyFont="1" applyFill="1" applyBorder="1" applyAlignment="1">
      <alignment horizontal="center"/>
    </xf>
    <xf numFmtId="11" fontId="3" fillId="0" borderId="0" xfId="14" applyNumberFormat="1" applyFill="1"/>
    <xf numFmtId="11" fontId="11" fillId="0" borderId="8" xfId="14" applyNumberFormat="1" applyFont="1" applyFill="1" applyBorder="1" applyAlignment="1">
      <alignment horizontal="center"/>
    </xf>
    <xf numFmtId="0" fontId="13" fillId="0" borderId="9"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0"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2" fontId="11" fillId="0" borderId="7"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2" fontId="11" fillId="0" borderId="8" xfId="0" applyNumberFormat="1" applyFont="1" applyFill="1" applyBorder="1" applyAlignment="1">
      <alignment horizontal="center" vertical="center"/>
    </xf>
    <xf numFmtId="0" fontId="13" fillId="0" borderId="14" xfId="0" applyFont="1" applyFill="1" applyBorder="1" applyAlignment="1">
      <alignment horizontal="center" vertical="center"/>
    </xf>
    <xf numFmtId="0" fontId="11" fillId="0" borderId="9" xfId="0" applyFont="1" applyFill="1" applyBorder="1" applyAlignment="1">
      <alignment horizontal="center"/>
    </xf>
    <xf numFmtId="0" fontId="11" fillId="0" borderId="10" xfId="0" applyFont="1" applyFill="1" applyBorder="1" applyAlignment="1">
      <alignment horizontal="center"/>
    </xf>
    <xf numFmtId="0" fontId="13" fillId="0" borderId="5" xfId="0" applyFont="1" applyFill="1" applyBorder="1" applyAlignment="1">
      <alignment horizontal="center" vertical="center"/>
    </xf>
    <xf numFmtId="11" fontId="13" fillId="0" borderId="9" xfId="0" applyNumberFormat="1" applyFont="1" applyFill="1" applyBorder="1" applyAlignment="1">
      <alignment horizontal="center" vertical="top"/>
    </xf>
    <xf numFmtId="11" fontId="13" fillId="0" borderId="10" xfId="0" applyNumberFormat="1" applyFont="1" applyFill="1" applyBorder="1" applyAlignment="1">
      <alignment horizontal="center" vertical="top"/>
    </xf>
    <xf numFmtId="0" fontId="13" fillId="0" borderId="2" xfId="0" applyFont="1" applyFill="1" applyBorder="1" applyAlignment="1">
      <alignment horizontal="center" vertical="top"/>
    </xf>
    <xf numFmtId="0" fontId="13" fillId="0" borderId="10" xfId="0" applyFont="1" applyFill="1" applyBorder="1" applyAlignment="1">
      <alignment horizontal="center" vertical="top"/>
    </xf>
    <xf numFmtId="11" fontId="11" fillId="0" borderId="6" xfId="0" applyNumberFormat="1" applyFont="1" applyFill="1" applyBorder="1" applyAlignment="1">
      <alignment horizontal="center" vertical="center"/>
    </xf>
    <xf numFmtId="11" fontId="11" fillId="0" borderId="7" xfId="0" applyNumberFormat="1" applyFont="1" applyFill="1" applyBorder="1" applyAlignment="1">
      <alignment horizontal="center" vertical="center"/>
    </xf>
    <xf numFmtId="11" fontId="11" fillId="0" borderId="0" xfId="0" applyNumberFormat="1" applyFont="1" applyFill="1" applyAlignment="1">
      <alignment horizontal="center" vertical="center"/>
    </xf>
    <xf numFmtId="11" fontId="11" fillId="0" borderId="5" xfId="0" applyNumberFormat="1" applyFont="1" applyFill="1" applyBorder="1" applyAlignment="1">
      <alignment horizontal="center" vertical="center"/>
    </xf>
    <xf numFmtId="11" fontId="11" fillId="0" borderId="8" xfId="0" applyNumberFormat="1" applyFont="1" applyFill="1" applyBorder="1" applyAlignment="1">
      <alignment horizontal="center" vertical="center"/>
    </xf>
    <xf numFmtId="11" fontId="11" fillId="0" borderId="4" xfId="0" applyNumberFormat="1" applyFont="1" applyFill="1" applyBorder="1" applyAlignment="1">
      <alignment horizontal="center" vertical="center"/>
    </xf>
    <xf numFmtId="0" fontId="16" fillId="0" borderId="11" xfId="0" applyFont="1" applyFill="1" applyBorder="1" applyAlignment="1">
      <alignment horizontal="left" vertical="center"/>
    </xf>
    <xf numFmtId="0" fontId="13" fillId="0" borderId="12" xfId="0" applyFont="1" applyFill="1" applyBorder="1"/>
    <xf numFmtId="0" fontId="16" fillId="0" borderId="12" xfId="0" applyFont="1" applyFill="1" applyBorder="1" applyAlignment="1">
      <alignment horizontal="center" vertical="center"/>
    </xf>
    <xf numFmtId="0" fontId="16" fillId="0" borderId="0" xfId="0" applyFont="1" applyFill="1" applyAlignment="1">
      <alignment horizontal="center" vertical="center"/>
    </xf>
    <xf numFmtId="0" fontId="16" fillId="0" borderId="5" xfId="0" applyFont="1" applyFill="1" applyBorder="1" applyAlignment="1">
      <alignment horizontal="center" vertical="center"/>
    </xf>
    <xf numFmtId="0" fontId="13" fillId="0" borderId="8" xfId="0" applyFont="1" applyFill="1" applyBorder="1"/>
    <xf numFmtId="0" fontId="16" fillId="0" borderId="11" xfId="0" applyFont="1" applyFill="1" applyBorder="1" applyAlignment="1">
      <alignment horizontal="center" vertical="center"/>
    </xf>
    <xf numFmtId="11" fontId="11" fillId="0" borderId="6" xfId="0" applyNumberFormat="1" applyFont="1" applyFill="1" applyBorder="1" applyAlignment="1">
      <alignment horizontal="center"/>
    </xf>
    <xf numFmtId="11" fontId="11" fillId="0" borderId="7" xfId="0" applyNumberFormat="1" applyFont="1" applyFill="1" applyBorder="1" applyAlignment="1">
      <alignment horizontal="center"/>
    </xf>
    <xf numFmtId="11" fontId="11" fillId="0" borderId="7" xfId="0" applyNumberFormat="1" applyFont="1" applyFill="1" applyBorder="1"/>
    <xf numFmtId="0" fontId="16" fillId="0" borderId="6" xfId="0" applyFont="1" applyFill="1" applyBorder="1" applyAlignment="1">
      <alignment horizontal="center" vertical="center"/>
    </xf>
    <xf numFmtId="11" fontId="11" fillId="0" borderId="5" xfId="0" applyNumberFormat="1" applyFont="1" applyFill="1" applyBorder="1" applyAlignment="1">
      <alignment horizontal="center"/>
    </xf>
    <xf numFmtId="11" fontId="11" fillId="0" borderId="8" xfId="0" applyNumberFormat="1" applyFont="1" applyFill="1" applyBorder="1" applyAlignment="1">
      <alignment horizontal="center"/>
    </xf>
    <xf numFmtId="11" fontId="11" fillId="0" borderId="8" xfId="0" applyNumberFormat="1" applyFont="1" applyFill="1" applyBorder="1"/>
    <xf numFmtId="0" fontId="11" fillId="0" borderId="0" xfId="0" applyFont="1" applyFill="1" applyAlignment="1">
      <alignment vertical="top"/>
    </xf>
    <xf numFmtId="0" fontId="13" fillId="0" borderId="14" xfId="0" applyFont="1" applyFill="1" applyBorder="1"/>
    <xf numFmtId="0" fontId="13" fillId="0" borderId="15" xfId="0" applyFont="1" applyFill="1" applyBorder="1"/>
    <xf numFmtId="0" fontId="16" fillId="0" borderId="7" xfId="0" applyFont="1" applyFill="1" applyBorder="1" applyAlignment="1">
      <alignment horizontal="center" vertical="center"/>
    </xf>
    <xf numFmtId="11" fontId="11" fillId="0" borderId="11" xfId="0" applyNumberFormat="1" applyFont="1" applyFill="1" applyBorder="1" applyAlignment="1">
      <alignment horizontal="center"/>
    </xf>
    <xf numFmtId="11" fontId="11" fillId="0" borderId="12" xfId="0" applyNumberFormat="1" applyFont="1" applyFill="1" applyBorder="1" applyAlignment="1">
      <alignment horizontal="center"/>
    </xf>
    <xf numFmtId="0" fontId="11" fillId="0" borderId="15" xfId="0" applyFont="1" applyFill="1" applyBorder="1" applyAlignment="1">
      <alignment vertical="center"/>
    </xf>
    <xf numFmtId="0" fontId="2" fillId="0" borderId="0" xfId="0" applyFont="1" applyFill="1"/>
    <xf numFmtId="0" fontId="11" fillId="0" borderId="11" xfId="0" applyFont="1" applyFill="1" applyBorder="1"/>
    <xf numFmtId="0" fontId="28"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11" fontId="11" fillId="0" borderId="3" xfId="0" applyNumberFormat="1" applyFont="1" applyFill="1" applyBorder="1" applyAlignment="1">
      <alignment horizontal="center" vertical="center"/>
    </xf>
    <xf numFmtId="164" fontId="37" fillId="0" borderId="6" xfId="0" applyNumberFormat="1" applyFont="1" applyFill="1" applyBorder="1" applyAlignment="1">
      <alignment horizontal="center"/>
    </xf>
    <xf numFmtId="164" fontId="11" fillId="0" borderId="7" xfId="0" applyNumberFormat="1" applyFont="1" applyFill="1" applyBorder="1" applyAlignment="1">
      <alignment horizontal="center"/>
    </xf>
    <xf numFmtId="164" fontId="37" fillId="0" borderId="5" xfId="0" applyNumberFormat="1" applyFont="1" applyFill="1" applyBorder="1" applyAlignment="1">
      <alignment horizontal="center"/>
    </xf>
    <xf numFmtId="164" fontId="11" fillId="0" borderId="8" xfId="0" applyNumberFormat="1" applyFont="1" applyFill="1" applyBorder="1" applyAlignment="1">
      <alignment horizontal="center"/>
    </xf>
    <xf numFmtId="0" fontId="11" fillId="0" borderId="15" xfId="0" applyFont="1" applyFill="1" applyBorder="1"/>
    <xf numFmtId="11" fontId="11" fillId="0" borderId="12" xfId="0" applyNumberFormat="1" applyFont="1" applyFill="1" applyBorder="1" applyAlignment="1">
      <alignment horizontal="center" vertical="center"/>
    </xf>
    <xf numFmtId="0" fontId="13" fillId="0" borderId="0" xfId="0" applyFont="1" applyFill="1" applyAlignment="1">
      <alignment horizontal="left" vertical="center"/>
    </xf>
    <xf numFmtId="0" fontId="13" fillId="0" borderId="9" xfId="0" applyFont="1" applyFill="1" applyBorder="1"/>
    <xf numFmtId="0" fontId="13" fillId="0" borderId="2" xfId="0" applyFont="1" applyFill="1" applyBorder="1"/>
    <xf numFmtId="0" fontId="13" fillId="0" borderId="2" xfId="0" applyFont="1" applyFill="1" applyBorder="1" applyAlignment="1">
      <alignment wrapText="1"/>
    </xf>
    <xf numFmtId="0" fontId="13" fillId="0" borderId="10" xfId="0" applyFont="1" applyFill="1" applyBorder="1" applyAlignment="1">
      <alignment wrapText="1"/>
    </xf>
    <xf numFmtId="0" fontId="13" fillId="0" borderId="9" xfId="0" applyFont="1" applyFill="1" applyBorder="1" applyAlignment="1">
      <alignment wrapText="1"/>
    </xf>
    <xf numFmtId="0" fontId="13"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textRotation="90"/>
    </xf>
    <xf numFmtId="0" fontId="11" fillId="0" borderId="12" xfId="0" applyFont="1" applyFill="1" applyBorder="1" applyAlignment="1">
      <alignment horizontal="center" vertical="center"/>
    </xf>
    <xf numFmtId="2" fontId="37" fillId="0" borderId="6" xfId="0" applyNumberFormat="1" applyFont="1" applyFill="1" applyBorder="1" applyAlignment="1">
      <alignment horizontal="center"/>
    </xf>
    <xf numFmtId="2" fontId="37" fillId="0" borderId="0" xfId="0" applyNumberFormat="1" applyFont="1" applyFill="1" applyAlignment="1">
      <alignment horizontal="center"/>
    </xf>
    <xf numFmtId="164" fontId="37" fillId="0" borderId="0" xfId="0" applyNumberFormat="1" applyFont="1" applyFill="1" applyAlignment="1">
      <alignment horizontal="center"/>
    </xf>
    <xf numFmtId="2" fontId="37" fillId="0" borderId="7" xfId="0" applyNumberFormat="1" applyFont="1" applyFill="1" applyBorder="1" applyAlignment="1">
      <alignment horizontal="center"/>
    </xf>
    <xf numFmtId="2" fontId="37" fillId="0" borderId="11" xfId="0" applyNumberFormat="1" applyFont="1" applyFill="1" applyBorder="1" applyAlignment="1">
      <alignment horizontal="center"/>
    </xf>
    <xf numFmtId="2" fontId="37" fillId="0" borderId="3" xfId="0" applyNumberFormat="1" applyFont="1" applyFill="1" applyBorder="1" applyAlignment="1">
      <alignment horizontal="center"/>
    </xf>
    <xf numFmtId="164" fontId="37" fillId="0" borderId="3" xfId="0" applyNumberFormat="1" applyFont="1" applyFill="1" applyBorder="1" applyAlignment="1">
      <alignment horizontal="center"/>
    </xf>
    <xf numFmtId="164" fontId="37" fillId="0" borderId="12" xfId="0" applyNumberFormat="1" applyFont="1" applyFill="1" applyBorder="1" applyAlignment="1">
      <alignment horizontal="center"/>
    </xf>
    <xf numFmtId="0" fontId="13" fillId="0" borderId="6" xfId="0" applyFont="1" applyFill="1" applyBorder="1" applyAlignment="1">
      <alignment horizontal="center" vertical="center" textRotation="90"/>
    </xf>
    <xf numFmtId="164" fontId="37" fillId="0" borderId="7" xfId="0" applyNumberFormat="1" applyFont="1" applyFill="1" applyBorder="1" applyAlignment="1">
      <alignment horizontal="center"/>
    </xf>
    <xf numFmtId="2" fontId="11" fillId="0" borderId="6" xfId="0" applyNumberFormat="1" applyFont="1" applyFill="1" applyBorder="1" applyAlignment="1">
      <alignment horizontal="center" vertical="center"/>
    </xf>
    <xf numFmtId="2" fontId="11" fillId="0" borderId="0" xfId="0" applyNumberFormat="1" applyFont="1" applyFill="1" applyAlignment="1">
      <alignment horizontal="center" vertical="center"/>
    </xf>
    <xf numFmtId="164" fontId="11" fillId="0" borderId="0" xfId="0" applyNumberFormat="1" applyFont="1" applyFill="1" applyAlignment="1">
      <alignment horizontal="center" vertical="center"/>
    </xf>
    <xf numFmtId="164" fontId="11" fillId="0" borderId="7" xfId="0" applyNumberFormat="1" applyFont="1" applyFill="1" applyBorder="1" applyAlignment="1">
      <alignment horizontal="center" vertical="center"/>
    </xf>
    <xf numFmtId="0" fontId="20" fillId="0" borderId="6" xfId="0" applyFont="1" applyFill="1" applyBorder="1" applyAlignment="1">
      <alignment horizontal="center" vertical="center" textRotation="90" wrapText="1"/>
    </xf>
    <xf numFmtId="0" fontId="11" fillId="0" borderId="8" xfId="0" applyFont="1" applyFill="1" applyBorder="1" applyAlignment="1">
      <alignment horizontal="center" vertical="center"/>
    </xf>
    <xf numFmtId="2" fontId="37" fillId="0" borderId="5" xfId="0" applyNumberFormat="1" applyFont="1" applyFill="1" applyBorder="1" applyAlignment="1">
      <alignment horizontal="center"/>
    </xf>
    <xf numFmtId="2" fontId="37" fillId="0" borderId="4" xfId="0" applyNumberFormat="1" applyFont="1" applyFill="1" applyBorder="1" applyAlignment="1">
      <alignment horizontal="center"/>
    </xf>
    <xf numFmtId="164" fontId="37" fillId="0" borderId="4" xfId="0" applyNumberFormat="1" applyFont="1" applyFill="1" applyBorder="1" applyAlignment="1">
      <alignment horizontal="center"/>
    </xf>
    <xf numFmtId="2" fontId="37" fillId="0" borderId="8" xfId="0" applyNumberFormat="1" applyFont="1" applyFill="1" applyBorder="1" applyAlignment="1">
      <alignment horizontal="center"/>
    </xf>
    <xf numFmtId="164" fontId="37" fillId="0" borderId="8" xfId="0" applyNumberFormat="1" applyFont="1" applyFill="1" applyBorder="1" applyAlignment="1">
      <alignment horizontal="center"/>
    </xf>
    <xf numFmtId="0" fontId="11" fillId="0" borderId="14" xfId="0" applyFont="1" applyFill="1" applyBorder="1" applyAlignment="1">
      <alignment horizontal="center"/>
    </xf>
    <xf numFmtId="2" fontId="11" fillId="0" borderId="3" xfId="0" applyNumberFormat="1" applyFont="1" applyFill="1" applyBorder="1" applyAlignment="1">
      <alignment horizontal="center" vertical="center"/>
    </xf>
    <xf numFmtId="2" fontId="11" fillId="0" borderId="12" xfId="0" applyNumberFormat="1" applyFont="1" applyFill="1" applyBorder="1" applyAlignment="1">
      <alignment horizontal="center" vertical="center"/>
    </xf>
    <xf numFmtId="0" fontId="11" fillId="0" borderId="15" xfId="0" applyFont="1" applyFill="1" applyBorder="1" applyAlignment="1">
      <alignment horizontal="center"/>
    </xf>
    <xf numFmtId="0" fontId="20" fillId="0" borderId="5" xfId="0" applyFont="1" applyFill="1" applyBorder="1" applyAlignment="1">
      <alignment horizontal="center" vertical="center" textRotation="90" wrapText="1"/>
    </xf>
    <xf numFmtId="0" fontId="13" fillId="0" borderId="16" xfId="0" applyFont="1" applyFill="1" applyBorder="1"/>
    <xf numFmtId="0" fontId="11" fillId="0" borderId="16" xfId="0" applyFont="1" applyFill="1" applyBorder="1" applyAlignment="1">
      <alignment horizontal="center"/>
    </xf>
    <xf numFmtId="2" fontId="11" fillId="0" borderId="4" xfId="0" applyNumberFormat="1" applyFont="1" applyFill="1" applyBorder="1" applyAlignment="1">
      <alignment horizontal="center" vertical="center"/>
    </xf>
    <xf numFmtId="0" fontId="11" fillId="0" borderId="10" xfId="0" applyFont="1" applyFill="1" applyBorder="1"/>
    <xf numFmtId="0" fontId="36" fillId="0" borderId="11" xfId="0" applyFont="1" applyFill="1" applyBorder="1" applyAlignment="1">
      <alignment horizontal="center" vertical="center"/>
    </xf>
    <xf numFmtId="0" fontId="36" fillId="0" borderId="12" xfId="0" applyFont="1" applyFill="1" applyBorder="1" applyAlignment="1">
      <alignment horizontal="center" vertical="center"/>
    </xf>
    <xf numFmtId="0" fontId="13" fillId="0" borderId="10" xfId="0" applyFont="1" applyFill="1" applyBorder="1"/>
    <xf numFmtId="0" fontId="36" fillId="0" borderId="5" xfId="0" applyFont="1" applyFill="1" applyBorder="1" applyAlignment="1">
      <alignment horizontal="center" vertical="center"/>
    </xf>
    <xf numFmtId="0" fontId="13" fillId="0" borderId="8" xfId="0" applyFont="1" applyFill="1" applyBorder="1" applyAlignment="1">
      <alignment horizontal="center" wrapText="1"/>
    </xf>
    <xf numFmtId="0" fontId="11" fillId="0" borderId="0" xfId="0" applyFont="1" applyFill="1" applyAlignment="1">
      <alignment horizontal="center"/>
    </xf>
    <xf numFmtId="0" fontId="0" fillId="0" borderId="0" xfId="0" applyFill="1" applyAlignment="1">
      <alignment horizontal="center"/>
    </xf>
    <xf numFmtId="2" fontId="11" fillId="0" borderId="0" xfId="0" applyNumberFormat="1" applyFont="1" applyFill="1" applyAlignment="1">
      <alignment horizontal="center"/>
    </xf>
    <xf numFmtId="2" fontId="13" fillId="0" borderId="11" xfId="0" applyNumberFormat="1" applyFont="1" applyFill="1" applyBorder="1" applyAlignment="1">
      <alignment horizontal="center"/>
    </xf>
    <xf numFmtId="0" fontId="11" fillId="0" borderId="3" xfId="0" applyFont="1" applyFill="1" applyBorder="1" applyAlignment="1">
      <alignment horizontal="center"/>
    </xf>
    <xf numFmtId="0" fontId="11" fillId="0" borderId="12" xfId="0" applyFont="1" applyFill="1" applyBorder="1" applyAlignment="1">
      <alignment horizontal="center"/>
    </xf>
    <xf numFmtId="0" fontId="13" fillId="0" borderId="5" xfId="0" applyFont="1" applyFill="1" applyBorder="1" applyAlignment="1">
      <alignment horizontal="center"/>
    </xf>
    <xf numFmtId="0" fontId="13" fillId="0" borderId="4" xfId="0" applyFont="1" applyFill="1" applyBorder="1" applyAlignment="1">
      <alignment horizontal="center"/>
    </xf>
    <xf numFmtId="11" fontId="0" fillId="0" borderId="6" xfId="0" applyNumberFormat="1" applyFill="1" applyBorder="1" applyAlignment="1">
      <alignment horizontal="center"/>
    </xf>
    <xf numFmtId="0" fontId="11" fillId="0" borderId="8" xfId="0" applyFont="1" applyFill="1" applyBorder="1" applyAlignment="1">
      <alignment horizontal="center"/>
    </xf>
    <xf numFmtId="0" fontId="13" fillId="0" borderId="3" xfId="0" applyFont="1" applyFill="1" applyBorder="1" applyAlignment="1">
      <alignment horizontal="center"/>
    </xf>
    <xf numFmtId="0" fontId="13" fillId="0" borderId="12" xfId="0" applyFont="1" applyFill="1" applyBorder="1" applyAlignment="1">
      <alignment horizontal="center"/>
    </xf>
    <xf numFmtId="0" fontId="11" fillId="0" borderId="6" xfId="0" applyFont="1" applyFill="1" applyBorder="1"/>
    <xf numFmtId="0" fontId="11" fillId="0" borderId="5" xfId="0" applyFont="1" applyFill="1" applyBorder="1"/>
    <xf numFmtId="0" fontId="13" fillId="0" borderId="11" xfId="0" applyFont="1" applyFill="1" applyBorder="1" applyAlignment="1">
      <alignment horizontal="center"/>
    </xf>
    <xf numFmtId="11" fontId="11" fillId="0" borderId="13" xfId="0" applyNumberFormat="1" applyFont="1" applyFill="1" applyBorder="1" applyAlignment="1">
      <alignment horizontal="center"/>
    </xf>
    <xf numFmtId="11" fontId="0" fillId="0" borderId="0" xfId="0" applyNumberFormat="1" applyFill="1"/>
    <xf numFmtId="0" fontId="13" fillId="0" borderId="0" xfId="2" applyFont="1" applyFill="1"/>
    <xf numFmtId="0" fontId="13" fillId="0" borderId="0" xfId="2" applyFont="1" applyFill="1" applyAlignment="1">
      <alignment horizontal="left" vertical="center"/>
    </xf>
    <xf numFmtId="0" fontId="11" fillId="0" borderId="0" xfId="2" applyFont="1" applyFill="1" applyAlignment="1">
      <alignment horizontal="left"/>
    </xf>
    <xf numFmtId="0" fontId="11" fillId="0" borderId="0" xfId="2" applyFont="1" applyFill="1"/>
    <xf numFmtId="0" fontId="26" fillId="0" borderId="0" xfId="0" applyFont="1" applyFill="1" applyAlignment="1">
      <alignment horizontal="left"/>
    </xf>
    <xf numFmtId="0" fontId="11" fillId="0" borderId="2" xfId="2" applyFont="1" applyFill="1" applyBorder="1" applyAlignment="1">
      <alignment horizontal="left"/>
    </xf>
    <xf numFmtId="0" fontId="11" fillId="0" borderId="10" xfId="2" applyFont="1" applyFill="1" applyBorder="1" applyAlignment="1">
      <alignment horizontal="left"/>
    </xf>
    <xf numFmtId="0" fontId="13" fillId="0" borderId="9" xfId="2" applyFont="1" applyFill="1" applyBorder="1" applyAlignment="1">
      <alignment horizontal="left"/>
    </xf>
    <xf numFmtId="0" fontId="13" fillId="0" borderId="2" xfId="2" applyFont="1" applyFill="1" applyBorder="1" applyAlignment="1">
      <alignment horizontal="left"/>
    </xf>
    <xf numFmtId="0" fontId="13" fillId="0" borderId="2" xfId="2" applyFont="1" applyFill="1" applyBorder="1" applyAlignment="1">
      <alignment horizontal="left" wrapText="1"/>
    </xf>
    <xf numFmtId="0" fontId="13" fillId="0" borderId="2" xfId="2" applyFont="1" applyFill="1" applyBorder="1" applyAlignment="1">
      <alignment horizontal="center" vertical="center" wrapText="1"/>
    </xf>
    <xf numFmtId="0" fontId="13" fillId="0" borderId="10" xfId="2" applyFont="1" applyFill="1" applyBorder="1" applyAlignment="1">
      <alignment horizontal="center" vertical="center" wrapText="1"/>
    </xf>
    <xf numFmtId="0" fontId="13" fillId="0" borderId="9" xfId="0" applyFont="1" applyFill="1" applyBorder="1" applyAlignment="1">
      <alignment horizontal="center"/>
    </xf>
    <xf numFmtId="0" fontId="13" fillId="0" borderId="2" xfId="0" applyFont="1" applyFill="1" applyBorder="1" applyAlignment="1">
      <alignment horizontal="center"/>
    </xf>
    <xf numFmtId="0" fontId="13" fillId="0" borderId="10" xfId="0" applyFont="1" applyFill="1" applyBorder="1" applyAlignment="1">
      <alignment horizontal="center"/>
    </xf>
    <xf numFmtId="0" fontId="13" fillId="0" borderId="6" xfId="2" applyFont="1" applyFill="1" applyBorder="1" applyAlignment="1">
      <alignment horizontal="left" vertical="center"/>
    </xf>
    <xf numFmtId="0" fontId="11" fillId="0" borderId="0" xfId="2" applyFont="1" applyFill="1" applyAlignment="1">
      <alignment horizontal="left" vertical="center"/>
    </xf>
    <xf numFmtId="2" fontId="11" fillId="0" borderId="0" xfId="2" applyNumberFormat="1" applyFont="1" applyFill="1" applyAlignment="1">
      <alignment horizontal="center" vertical="center"/>
    </xf>
    <xf numFmtId="11" fontId="11" fillId="0" borderId="0" xfId="2" applyNumberFormat="1" applyFont="1" applyFill="1" applyAlignment="1">
      <alignment horizontal="center" vertical="center"/>
    </xf>
    <xf numFmtId="11" fontId="11" fillId="0" borderId="7" xfId="2" applyNumberFormat="1" applyFont="1" applyFill="1" applyBorder="1" applyAlignment="1">
      <alignment horizontal="center" vertical="center"/>
    </xf>
    <xf numFmtId="2" fontId="11" fillId="0" borderId="6" xfId="2" applyNumberFormat="1" applyFont="1" applyFill="1" applyBorder="1" applyAlignment="1">
      <alignment horizontal="center"/>
    </xf>
    <xf numFmtId="0" fontId="11" fillId="0" borderId="0" xfId="2" applyFont="1" applyFill="1" applyAlignment="1">
      <alignment horizontal="center"/>
    </xf>
    <xf numFmtId="2" fontId="11" fillId="0" borderId="0" xfId="2" applyNumberFormat="1" applyFont="1" applyFill="1" applyAlignment="1">
      <alignment horizontal="center"/>
    </xf>
    <xf numFmtId="2" fontId="11" fillId="0" borderId="7" xfId="2" applyNumberFormat="1" applyFont="1" applyFill="1" applyBorder="1" applyAlignment="1">
      <alignment horizontal="center"/>
    </xf>
    <xf numFmtId="0" fontId="11" fillId="0" borderId="6" xfId="2" applyFont="1" applyFill="1" applyBorder="1" applyAlignment="1">
      <alignment horizontal="left" vertical="center"/>
    </xf>
    <xf numFmtId="0" fontId="13" fillId="0" borderId="11" xfId="2" applyFont="1" applyFill="1" applyBorder="1" applyAlignment="1">
      <alignment horizontal="left" vertical="center"/>
    </xf>
    <xf numFmtId="0" fontId="11" fillId="0" borderId="3" xfId="2" applyFont="1" applyFill="1" applyBorder="1" applyAlignment="1">
      <alignment horizontal="left" vertical="center"/>
    </xf>
    <xf numFmtId="2" fontId="11" fillId="0" borderId="3" xfId="2" applyNumberFormat="1" applyFont="1" applyFill="1" applyBorder="1" applyAlignment="1">
      <alignment horizontal="center" vertical="center"/>
    </xf>
    <xf numFmtId="11" fontId="11" fillId="0" borderId="3" xfId="2" applyNumberFormat="1" applyFont="1" applyFill="1" applyBorder="1" applyAlignment="1">
      <alignment horizontal="center" vertical="center"/>
    </xf>
    <xf numFmtId="11" fontId="11" fillId="0" borderId="12" xfId="2" applyNumberFormat="1" applyFont="1" applyFill="1" applyBorder="1" applyAlignment="1">
      <alignment horizontal="center" vertical="center"/>
    </xf>
    <xf numFmtId="0" fontId="11" fillId="0" borderId="11" xfId="2" applyFont="1" applyFill="1" applyBorder="1" applyAlignment="1">
      <alignment horizontal="center"/>
    </xf>
    <xf numFmtId="2" fontId="11" fillId="0" borderId="3" xfId="2" applyNumberFormat="1" applyFont="1" applyFill="1" applyBorder="1" applyAlignment="1">
      <alignment horizontal="center"/>
    </xf>
    <xf numFmtId="0" fontId="11" fillId="0" borderId="3" xfId="2" applyFont="1" applyFill="1" applyBorder="1" applyAlignment="1">
      <alignment horizontal="center"/>
    </xf>
    <xf numFmtId="2" fontId="11" fillId="0" borderId="12" xfId="2" applyNumberFormat="1" applyFont="1" applyFill="1" applyBorder="1" applyAlignment="1">
      <alignment horizontal="center"/>
    </xf>
    <xf numFmtId="0" fontId="11" fillId="0" borderId="6" xfId="2" applyFont="1" applyFill="1" applyBorder="1" applyAlignment="1">
      <alignment horizontal="center"/>
    </xf>
    <xf numFmtId="0" fontId="11" fillId="0" borderId="5" xfId="2" applyFont="1" applyFill="1" applyBorder="1" applyAlignment="1">
      <alignment horizontal="left" vertical="center"/>
    </xf>
    <xf numFmtId="0" fontId="11" fillId="0" borderId="4" xfId="2" applyFont="1" applyFill="1" applyBorder="1" applyAlignment="1">
      <alignment horizontal="left" vertical="center"/>
    </xf>
    <xf numFmtId="2" fontId="11" fillId="0" borderId="4" xfId="2" applyNumberFormat="1" applyFont="1" applyFill="1" applyBorder="1" applyAlignment="1">
      <alignment horizontal="center" vertical="center"/>
    </xf>
    <xf numFmtId="11" fontId="11" fillId="0" borderId="4" xfId="2" applyNumberFormat="1" applyFont="1" applyFill="1" applyBorder="1" applyAlignment="1">
      <alignment horizontal="center" vertical="center"/>
    </xf>
    <xf numFmtId="11" fontId="11" fillId="0" borderId="8" xfId="2" applyNumberFormat="1" applyFont="1" applyFill="1" applyBorder="1" applyAlignment="1">
      <alignment horizontal="center" vertical="center"/>
    </xf>
    <xf numFmtId="0" fontId="11" fillId="0" borderId="5" xfId="2" applyFont="1" applyFill="1" applyBorder="1" applyAlignment="1">
      <alignment horizontal="center"/>
    </xf>
    <xf numFmtId="2" fontId="11" fillId="0" borderId="4" xfId="2" applyNumberFormat="1" applyFont="1" applyFill="1" applyBorder="1" applyAlignment="1">
      <alignment horizontal="center"/>
    </xf>
    <xf numFmtId="0" fontId="11" fillId="0" borderId="4" xfId="2" applyFont="1" applyFill="1" applyBorder="1" applyAlignment="1">
      <alignment horizontal="center"/>
    </xf>
    <xf numFmtId="2" fontId="11" fillId="0" borderId="8" xfId="2" applyNumberFormat="1" applyFont="1" applyFill="1" applyBorder="1" applyAlignment="1">
      <alignment horizontal="center"/>
    </xf>
    <xf numFmtId="49" fontId="11" fillId="0" borderId="4" xfId="0" applyNumberFormat="1" applyFont="1" applyFill="1" applyBorder="1" applyAlignment="1">
      <alignment horizontal="left"/>
    </xf>
    <xf numFmtId="2" fontId="11" fillId="0" borderId="0" xfId="2" applyNumberFormat="1" applyFont="1" applyFill="1" applyAlignment="1">
      <alignment horizontal="left"/>
    </xf>
  </cellXfs>
  <cellStyles count="15">
    <cellStyle name="Normal" xfId="0" builtinId="0"/>
    <cellStyle name="Normal 2" xfId="3" xr:uid="{918ACAA5-2753-6E4E-B2AE-868E8E6FD7D8}"/>
    <cellStyle name="Normal 2 2" xfId="9" xr:uid="{F5BD7E23-F740-4279-A7FB-8953B78ED21C}"/>
    <cellStyle name="Normal 3" xfId="2" xr:uid="{C418E41C-67E7-FD4C-A7F9-250B0064DB7A}"/>
    <cellStyle name="Normal 3 2" xfId="5" xr:uid="{CF06EC02-4771-7B4E-B4C0-CED9BDF9D46F}"/>
    <cellStyle name="Normal 3 2 2" xfId="11" xr:uid="{008526A6-CDEA-40ED-B176-AA8EDA2D9710}"/>
    <cellStyle name="Normal 3 3" xfId="8" xr:uid="{3F0AC28B-D2CC-4FF9-B636-A9F2D89988E9}"/>
    <cellStyle name="Normal 4" xfId="13" xr:uid="{38DD503A-E0BA-DA43-AE02-B73E72284CB1}"/>
    <cellStyle name="Normal 5" xfId="14" xr:uid="{39E38612-E9EF-3645-8A3D-39FDCC86FA07}"/>
    <cellStyle name="Normal 51" xfId="1" xr:uid="{00000000-0005-0000-0000-000001000000}"/>
    <cellStyle name="Normal 51 2" xfId="6" xr:uid="{7A7665D0-BD2C-4700-83EA-7972C868357E}"/>
    <cellStyle name="Per cent 2" xfId="4" xr:uid="{78FEE303-CD80-D34B-A5E6-72A577E150DF}"/>
    <cellStyle name="Per cent 2 2" xfId="10" xr:uid="{C84534F8-C64F-4535-A83D-F68577F9492C}"/>
    <cellStyle name="Percent" xfId="12" builtinId="5"/>
    <cellStyle name="Percent 2" xfId="7" xr:uid="{50AEB9D4-989A-4A8B-80FC-D6DDBEC7E36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7607-8AEB-4601-B758-BED55AF35047}">
  <dimension ref="A1:E16"/>
  <sheetViews>
    <sheetView tabSelected="1" workbookViewId="0"/>
  </sheetViews>
  <sheetFormatPr baseColWidth="10" defaultColWidth="8.83203125" defaultRowHeight="16" x14ac:dyDescent="0.2"/>
  <sheetData>
    <row r="1" spans="1:5" s="6" customFormat="1" ht="14" x14ac:dyDescent="0.15">
      <c r="A1" s="52" t="s">
        <v>269</v>
      </c>
    </row>
    <row r="2" spans="1:5" s="6" customFormat="1" ht="14" x14ac:dyDescent="0.15"/>
    <row r="3" spans="1:5" s="6" customFormat="1" x14ac:dyDescent="0.2">
      <c r="A3" s="25" t="s">
        <v>412</v>
      </c>
      <c r="B3" s="76"/>
      <c r="C3" s="76"/>
      <c r="D3" s="76"/>
      <c r="E3" s="76"/>
    </row>
    <row r="4" spans="1:5" s="6" customFormat="1" ht="14" x14ac:dyDescent="0.15">
      <c r="A4" s="219" t="s">
        <v>342</v>
      </c>
      <c r="B4" s="219"/>
      <c r="C4" s="219"/>
      <c r="D4" s="219"/>
      <c r="E4" s="219"/>
    </row>
    <row r="5" spans="1:5" s="6" customFormat="1" x14ac:dyDescent="0.2">
      <c r="A5" s="138" t="s">
        <v>380</v>
      </c>
      <c r="C5" s="77"/>
      <c r="D5" s="77"/>
      <c r="E5" s="77"/>
    </row>
    <row r="6" spans="1:5" s="6" customFormat="1" ht="14" x14ac:dyDescent="0.15">
      <c r="A6" s="6" t="s">
        <v>388</v>
      </c>
    </row>
    <row r="7" spans="1:5" s="6" customFormat="1" x14ac:dyDescent="0.2">
      <c r="A7" s="52" t="s">
        <v>431</v>
      </c>
    </row>
    <row r="8" spans="1:5" s="6" customFormat="1" x14ac:dyDescent="0.15">
      <c r="A8" s="20" t="s">
        <v>432</v>
      </c>
    </row>
    <row r="9" spans="1:5" s="6" customFormat="1" x14ac:dyDescent="0.15">
      <c r="A9" s="66" t="s">
        <v>471</v>
      </c>
    </row>
    <row r="10" spans="1:5" s="6" customFormat="1" ht="14" x14ac:dyDescent="0.15">
      <c r="A10" s="6" t="s">
        <v>470</v>
      </c>
    </row>
    <row r="11" spans="1:5" s="6" customFormat="1" x14ac:dyDescent="0.15">
      <c r="A11" s="214" t="s">
        <v>445</v>
      </c>
    </row>
    <row r="12" spans="1:5" s="6" customFormat="1" x14ac:dyDescent="0.15">
      <c r="A12" s="75" t="s">
        <v>450</v>
      </c>
    </row>
    <row r="13" spans="1:5" s="6" customFormat="1" x14ac:dyDescent="0.15">
      <c r="A13" s="75" t="s">
        <v>367</v>
      </c>
    </row>
    <row r="14" spans="1:5" s="6" customFormat="1" x14ac:dyDescent="0.2">
      <c r="A14" s="52" t="s">
        <v>411</v>
      </c>
    </row>
    <row r="15" spans="1:5" s="6" customFormat="1" ht="19.25" customHeight="1" x14ac:dyDescent="0.15">
      <c r="A15" s="230" t="s">
        <v>462</v>
      </c>
    </row>
    <row r="16" spans="1:5" s="6" customFormat="1" ht="14" x14ac:dyDescent="0.15"/>
  </sheetData>
  <mergeCells count="1">
    <mergeCell ref="A4:E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420E0-4264-AA43-BCC8-36A66C76D154}">
  <dimension ref="A1:AC40"/>
  <sheetViews>
    <sheetView workbookViewId="0">
      <selection activeCell="H24" sqref="H24"/>
    </sheetView>
  </sheetViews>
  <sheetFormatPr baseColWidth="10" defaultColWidth="8.83203125" defaultRowHeight="16" x14ac:dyDescent="0.2"/>
  <cols>
    <col min="1" max="1" width="8.83203125" style="216"/>
    <col min="2" max="2" width="16.33203125" style="216" customWidth="1"/>
    <col min="3" max="3" width="21.33203125" style="216" customWidth="1"/>
    <col min="4" max="4" width="21.83203125" style="216" customWidth="1"/>
    <col min="5" max="5" width="15" style="216" customWidth="1"/>
    <col min="6" max="6" width="19.5" style="216" customWidth="1"/>
    <col min="7" max="7" width="8.83203125" style="216" customWidth="1"/>
    <col min="8" max="8" width="12.83203125" style="216" customWidth="1"/>
    <col min="9" max="10" width="8.83203125" style="216" bestFit="1" customWidth="1"/>
    <col min="11" max="12" width="8.83203125" style="216"/>
    <col min="13" max="13" width="9" style="216" bestFit="1" customWidth="1"/>
    <col min="14" max="14" width="12.1640625" style="216" bestFit="1" customWidth="1"/>
    <col min="15" max="15" width="9" style="216" bestFit="1" customWidth="1"/>
    <col min="16" max="16" width="11.1640625" style="216" customWidth="1"/>
    <col min="17" max="17" width="9" style="216" bestFit="1" customWidth="1"/>
    <col min="18" max="18" width="12.1640625" style="216" bestFit="1" customWidth="1"/>
    <col min="19" max="19" width="9" style="216" bestFit="1" customWidth="1"/>
    <col min="20" max="20" width="10.83203125" style="216" customWidth="1"/>
    <col min="21" max="22" width="8.83203125" style="216"/>
    <col min="23" max="23" width="13.6640625" style="216" customWidth="1"/>
    <col min="24" max="24" width="11.33203125" style="216" customWidth="1"/>
    <col min="25" max="25" width="12.83203125" style="216" customWidth="1"/>
    <col min="26" max="27" width="12.1640625" style="216" customWidth="1"/>
    <col min="28" max="28" width="10.83203125" style="216" customWidth="1"/>
    <col min="29" max="29" width="9.83203125" style="216" customWidth="1"/>
    <col min="30" max="30" width="10.83203125" style="216" customWidth="1"/>
    <col min="31" max="16384" width="8.83203125" style="216"/>
  </cols>
  <sheetData>
    <row r="1" spans="1:29" s="215" customFormat="1" x14ac:dyDescent="0.15">
      <c r="A1" s="278" t="s">
        <v>445</v>
      </c>
      <c r="B1" s="236"/>
      <c r="C1" s="236"/>
      <c r="D1" s="236"/>
      <c r="E1" s="236"/>
      <c r="F1" s="236"/>
      <c r="G1" s="236"/>
      <c r="H1" s="236"/>
      <c r="I1" s="236"/>
      <c r="J1" s="236"/>
      <c r="K1" s="236"/>
      <c r="L1" s="236"/>
      <c r="M1" s="236"/>
      <c r="N1" s="236"/>
      <c r="O1" s="236"/>
      <c r="P1" s="236"/>
      <c r="Q1" s="236"/>
      <c r="R1" s="236"/>
    </row>
    <row r="2" spans="1:29" s="215" customFormat="1" x14ac:dyDescent="0.2">
      <c r="A2" s="236" t="s">
        <v>453</v>
      </c>
      <c r="B2" s="236"/>
      <c r="C2" s="236"/>
      <c r="D2" s="236"/>
      <c r="E2" s="236"/>
      <c r="F2" s="236"/>
      <c r="G2" s="236"/>
      <c r="H2" s="236"/>
      <c r="I2" s="236"/>
      <c r="J2" s="236"/>
      <c r="K2" s="236"/>
      <c r="L2" s="236"/>
      <c r="M2" s="236"/>
      <c r="N2" s="236"/>
      <c r="O2" s="236"/>
      <c r="P2" s="236"/>
      <c r="Q2" s="236"/>
      <c r="R2" s="236"/>
    </row>
    <row r="3" spans="1:29" s="215" customFormat="1" ht="14" x14ac:dyDescent="0.15">
      <c r="A3" s="236"/>
      <c r="B3" s="236"/>
      <c r="C3" s="236"/>
      <c r="D3" s="236"/>
      <c r="E3" s="236"/>
      <c r="F3" s="236"/>
      <c r="G3" s="236"/>
      <c r="H3" s="236"/>
      <c r="I3" s="236"/>
      <c r="J3" s="236"/>
      <c r="K3" s="236"/>
      <c r="L3" s="236"/>
      <c r="M3" s="236"/>
      <c r="N3" s="236"/>
      <c r="O3" s="236"/>
      <c r="P3" s="236"/>
      <c r="Q3" s="236"/>
      <c r="R3" s="236"/>
    </row>
    <row r="4" spans="1:29" s="215" customFormat="1" x14ac:dyDescent="0.2">
      <c r="A4" s="235" t="s">
        <v>465</v>
      </c>
      <c r="B4" s="236"/>
      <c r="C4" s="236"/>
      <c r="D4" s="236"/>
      <c r="E4" s="236"/>
      <c r="F4" s="258"/>
      <c r="G4" s="258"/>
      <c r="H4" s="258"/>
      <c r="I4" s="258"/>
      <c r="J4" s="258"/>
      <c r="K4" s="258"/>
      <c r="L4" s="258"/>
      <c r="M4" s="258"/>
      <c r="N4" s="258"/>
      <c r="O4" s="258"/>
      <c r="P4" s="258"/>
      <c r="Q4" s="258"/>
      <c r="R4" s="258"/>
      <c r="S4" s="216"/>
      <c r="T4" s="216"/>
      <c r="U4" s="216"/>
      <c r="V4" s="216"/>
      <c r="W4" s="216"/>
      <c r="X4" s="216"/>
      <c r="Y4" s="216"/>
      <c r="Z4" s="216"/>
      <c r="AA4" s="216"/>
      <c r="AB4" s="216"/>
      <c r="AC4" s="216"/>
    </row>
    <row r="5" spans="1:29" s="215" customFormat="1" ht="17" thickBot="1" x14ac:dyDescent="0.25">
      <c r="A5" s="236"/>
      <c r="B5" s="236"/>
      <c r="C5" s="236"/>
      <c r="D5" s="236"/>
      <c r="E5" s="236"/>
      <c r="F5" s="258"/>
      <c r="G5" s="258"/>
      <c r="H5" s="258"/>
      <c r="I5" s="258"/>
      <c r="J5" s="258"/>
      <c r="K5" s="258"/>
      <c r="L5" s="258"/>
      <c r="M5" s="258"/>
      <c r="N5" s="258"/>
      <c r="O5" s="258"/>
      <c r="P5" s="258"/>
      <c r="Q5" s="258"/>
      <c r="R5" s="258"/>
      <c r="S5" s="216"/>
      <c r="T5" s="216"/>
      <c r="U5" s="216"/>
      <c r="V5" s="216"/>
      <c r="W5" s="216"/>
      <c r="X5" s="216"/>
      <c r="Y5" s="216"/>
      <c r="Z5" s="216"/>
      <c r="AA5" s="216"/>
      <c r="AB5" s="216"/>
      <c r="AC5" s="216"/>
    </row>
    <row r="6" spans="1:29" s="215" customFormat="1" x14ac:dyDescent="0.2">
      <c r="A6" s="279" t="s">
        <v>125</v>
      </c>
      <c r="B6" s="280" t="s">
        <v>348</v>
      </c>
      <c r="C6" s="281"/>
      <c r="D6" s="280" t="s">
        <v>444</v>
      </c>
      <c r="E6" s="282"/>
      <c r="F6" s="258"/>
      <c r="G6" s="258"/>
      <c r="H6" s="258"/>
      <c r="I6" s="258"/>
      <c r="J6" s="258"/>
      <c r="K6" s="258"/>
      <c r="L6" s="258"/>
      <c r="M6" s="258"/>
      <c r="N6" s="258"/>
      <c r="O6" s="258"/>
      <c r="P6" s="258"/>
      <c r="Q6" s="258"/>
      <c r="R6" s="258"/>
      <c r="S6" s="216"/>
      <c r="T6" s="216"/>
      <c r="U6" s="216"/>
      <c r="V6" s="216"/>
      <c r="W6" s="216"/>
      <c r="X6" s="216"/>
      <c r="Y6" s="216"/>
      <c r="Z6" s="216"/>
      <c r="AA6" s="216"/>
      <c r="AB6" s="216"/>
    </row>
    <row r="7" spans="1:29" s="215" customFormat="1" ht="17" thickBot="1" x14ac:dyDescent="0.25">
      <c r="A7" s="283" t="s">
        <v>122</v>
      </c>
      <c r="B7" s="284" t="s">
        <v>344</v>
      </c>
      <c r="C7" s="285" t="s">
        <v>345</v>
      </c>
      <c r="D7" s="286" t="s">
        <v>433</v>
      </c>
      <c r="E7" s="287" t="s">
        <v>434</v>
      </c>
      <c r="F7" s="258"/>
      <c r="G7" s="258"/>
      <c r="H7" s="258"/>
      <c r="I7" s="258"/>
      <c r="J7" s="258"/>
      <c r="K7" s="258"/>
      <c r="L7" s="258"/>
      <c r="M7" s="258"/>
      <c r="N7" s="258"/>
      <c r="O7" s="258"/>
      <c r="P7" s="258"/>
      <c r="Q7" s="258"/>
      <c r="R7" s="258"/>
      <c r="S7" s="216"/>
      <c r="T7" s="216"/>
      <c r="U7" s="216"/>
      <c r="V7" s="216"/>
      <c r="W7" s="216"/>
      <c r="X7" s="216"/>
      <c r="Y7" s="216"/>
      <c r="Z7" s="216"/>
      <c r="AA7" s="216"/>
      <c r="AB7" s="216"/>
    </row>
    <row r="8" spans="1:29" s="215" customFormat="1" x14ac:dyDescent="0.2">
      <c r="A8" s="288" t="s">
        <v>126</v>
      </c>
      <c r="B8" s="289">
        <v>2.871912693854107E-5</v>
      </c>
      <c r="C8" s="290">
        <v>4.5920910724589676E-6</v>
      </c>
      <c r="D8" s="291">
        <v>6.2030985793418372E-5</v>
      </c>
      <c r="E8" s="292">
        <v>2.9533557699846562E-6</v>
      </c>
      <c r="F8" s="258"/>
      <c r="G8" s="258"/>
      <c r="H8" s="258"/>
      <c r="I8" s="258"/>
      <c r="J8" s="258"/>
      <c r="K8" s="258"/>
      <c r="L8" s="258"/>
      <c r="M8" s="258"/>
      <c r="N8" s="258"/>
      <c r="O8" s="258"/>
      <c r="P8" s="258"/>
      <c r="Q8" s="258"/>
      <c r="R8" s="258"/>
      <c r="S8" s="216"/>
      <c r="T8" s="216"/>
      <c r="U8" s="216"/>
      <c r="V8" s="216"/>
      <c r="W8" s="216"/>
      <c r="X8" s="216"/>
      <c r="Y8" s="216"/>
      <c r="Z8" s="216"/>
      <c r="AA8" s="216"/>
      <c r="AB8" s="216"/>
    </row>
    <row r="9" spans="1:29" s="215" customFormat="1" x14ac:dyDescent="0.2">
      <c r="A9" s="288" t="s">
        <v>127</v>
      </c>
      <c r="B9" s="293">
        <v>1.0772124327550138E-5</v>
      </c>
      <c r="C9" s="294">
        <v>1.2098887187165043E-6</v>
      </c>
      <c r="D9" s="295">
        <v>1.4147100595535874E-5</v>
      </c>
      <c r="E9" s="296">
        <v>5.2794721737926634E-7</v>
      </c>
      <c r="F9" s="258"/>
      <c r="G9" s="258"/>
      <c r="H9" s="258"/>
      <c r="I9" s="258"/>
      <c r="J9" s="258"/>
      <c r="K9" s="258"/>
      <c r="L9" s="258"/>
      <c r="M9" s="258"/>
      <c r="N9" s="258"/>
      <c r="O9" s="258"/>
      <c r="P9" s="258"/>
      <c r="Q9" s="258"/>
      <c r="R9" s="258"/>
      <c r="S9" s="216"/>
      <c r="T9" s="216"/>
      <c r="U9" s="216"/>
      <c r="V9" s="216"/>
      <c r="W9" s="216"/>
      <c r="X9" s="216"/>
      <c r="Y9" s="216"/>
      <c r="Z9" s="216"/>
      <c r="AA9" s="216"/>
      <c r="AB9" s="216"/>
    </row>
    <row r="10" spans="1:29" s="215" customFormat="1" x14ac:dyDescent="0.2">
      <c r="A10" s="288" t="s">
        <v>128</v>
      </c>
      <c r="B10" s="293">
        <v>9.8793728574110108E-6</v>
      </c>
      <c r="C10" s="294">
        <v>1.8478695379170871E-6</v>
      </c>
      <c r="D10" s="295">
        <v>6.6340729814678915E-6</v>
      </c>
      <c r="E10" s="296">
        <v>5.8332058860828848E-7</v>
      </c>
      <c r="F10" s="258"/>
      <c r="G10" s="258"/>
      <c r="H10" s="258"/>
      <c r="I10" s="258"/>
      <c r="J10" s="258"/>
      <c r="K10" s="258"/>
      <c r="L10" s="258"/>
      <c r="M10" s="258"/>
      <c r="N10" s="258"/>
      <c r="O10" s="258"/>
      <c r="P10" s="258"/>
      <c r="Q10" s="258"/>
      <c r="R10" s="258"/>
      <c r="S10" s="216"/>
      <c r="T10" s="216"/>
      <c r="U10" s="216"/>
      <c r="V10" s="216"/>
      <c r="W10" s="216"/>
      <c r="X10" s="216"/>
      <c r="Y10" s="216"/>
      <c r="Z10" s="216"/>
      <c r="AA10" s="216"/>
      <c r="AB10" s="216"/>
    </row>
    <row r="11" spans="1:29" s="215" customFormat="1" x14ac:dyDescent="0.2">
      <c r="A11" s="288" t="s">
        <v>129</v>
      </c>
      <c r="B11" s="293">
        <v>1.1688961412400585E-5</v>
      </c>
      <c r="C11" s="294">
        <v>1.435590521188498E-6</v>
      </c>
      <c r="D11" s="295">
        <v>2.0207167375213944E-5</v>
      </c>
      <c r="E11" s="296">
        <v>7.8042114685198504E-7</v>
      </c>
      <c r="F11" s="258"/>
      <c r="G11" s="258"/>
      <c r="H11" s="258"/>
      <c r="I11" s="258"/>
      <c r="J11" s="258"/>
      <c r="K11" s="258"/>
      <c r="L11" s="258"/>
      <c r="M11" s="258"/>
      <c r="N11" s="258"/>
      <c r="O11" s="258"/>
      <c r="P11" s="258"/>
      <c r="Q11" s="258"/>
      <c r="R11" s="258"/>
      <c r="S11" s="216"/>
      <c r="T11" s="216"/>
      <c r="U11" s="216"/>
    </row>
    <row r="12" spans="1:29" s="215" customFormat="1" x14ac:dyDescent="0.2">
      <c r="A12" s="288" t="s">
        <v>130</v>
      </c>
      <c r="B12" s="293">
        <v>2.2102133961033939E-5</v>
      </c>
      <c r="C12" s="294">
        <v>4.5407942580423871E-6</v>
      </c>
      <c r="D12" s="295">
        <v>9.8840683027565346E-6</v>
      </c>
      <c r="E12" s="296">
        <v>8.4570734960530731E-7</v>
      </c>
      <c r="F12" s="258"/>
      <c r="G12" s="258"/>
      <c r="H12" s="258"/>
      <c r="I12" s="258"/>
      <c r="J12" s="258"/>
      <c r="K12" s="258"/>
      <c r="L12" s="258"/>
      <c r="M12" s="258"/>
      <c r="N12" s="258"/>
      <c r="O12" s="258"/>
      <c r="P12" s="258"/>
      <c r="Q12" s="258"/>
      <c r="R12" s="258"/>
      <c r="S12" s="216"/>
      <c r="T12" s="216"/>
      <c r="U12" s="216"/>
    </row>
    <row r="13" spans="1:29" s="215" customFormat="1" x14ac:dyDescent="0.2">
      <c r="A13" s="288" t="s">
        <v>131</v>
      </c>
      <c r="B13" s="293">
        <v>2.0810441847301303E-5</v>
      </c>
      <c r="C13" s="294">
        <v>5.4785655267768038E-6</v>
      </c>
      <c r="D13" s="295">
        <v>8.8937150061528883E-6</v>
      </c>
      <c r="E13" s="296">
        <v>6.4663069740292177E-7</v>
      </c>
      <c r="F13" s="258"/>
      <c r="G13" s="258"/>
      <c r="H13" s="258"/>
      <c r="I13" s="258"/>
      <c r="J13" s="258"/>
      <c r="K13" s="258"/>
      <c r="L13" s="258"/>
      <c r="M13" s="258"/>
      <c r="N13" s="258"/>
      <c r="O13" s="258"/>
      <c r="P13" s="258"/>
      <c r="Q13" s="258"/>
      <c r="R13" s="258"/>
      <c r="S13" s="216"/>
      <c r="T13" s="216"/>
      <c r="U13" s="216"/>
    </row>
    <row r="14" spans="1:29" s="215" customFormat="1" ht="17" thickBot="1" x14ac:dyDescent="0.25">
      <c r="A14" s="283" t="s">
        <v>132</v>
      </c>
      <c r="B14" s="297">
        <v>1.3166348918779427E-5</v>
      </c>
      <c r="C14" s="298">
        <v>1.7301123894565761E-6</v>
      </c>
      <c r="D14" s="299">
        <v>1.1112689212496676E-5</v>
      </c>
      <c r="E14" s="300">
        <v>7.9631873109925572E-7</v>
      </c>
      <c r="F14" s="258"/>
      <c r="G14" s="258"/>
      <c r="H14" s="258"/>
      <c r="I14" s="258"/>
      <c r="J14" s="258"/>
      <c r="K14" s="258"/>
      <c r="L14" s="258"/>
      <c r="M14" s="258"/>
      <c r="N14" s="258"/>
      <c r="O14" s="258"/>
      <c r="P14" s="258"/>
      <c r="Q14" s="258"/>
      <c r="R14" s="258"/>
      <c r="S14" s="216"/>
      <c r="T14" s="216"/>
      <c r="U14" s="216"/>
    </row>
    <row r="15" spans="1:29" s="215" customFormat="1" x14ac:dyDescent="0.2">
      <c r="A15" s="236"/>
      <c r="B15" s="236"/>
      <c r="C15" s="236"/>
      <c r="D15" s="236"/>
      <c r="E15" s="236"/>
      <c r="F15" s="258"/>
      <c r="G15" s="258"/>
      <c r="H15" s="258"/>
      <c r="I15" s="258"/>
      <c r="J15" s="258"/>
      <c r="K15" s="258"/>
      <c r="L15" s="258"/>
      <c r="M15" s="258"/>
      <c r="N15" s="258"/>
      <c r="O15" s="258"/>
      <c r="P15" s="258"/>
      <c r="Q15" s="258"/>
      <c r="R15" s="258"/>
      <c r="S15" s="216"/>
      <c r="T15" s="216"/>
      <c r="U15" s="216"/>
      <c r="V15" s="216"/>
    </row>
    <row r="16" spans="1:29" s="215" customFormat="1" x14ac:dyDescent="0.2">
      <c r="A16" s="277" t="s">
        <v>466</v>
      </c>
      <c r="B16" s="236"/>
      <c r="C16" s="236"/>
      <c r="D16" s="236"/>
      <c r="E16" s="236"/>
      <c r="F16" s="236"/>
      <c r="G16" s="258"/>
      <c r="H16" s="258"/>
      <c r="I16" s="258"/>
      <c r="J16" s="258"/>
      <c r="K16" s="258"/>
      <c r="L16" s="258"/>
      <c r="M16" s="258"/>
      <c r="N16" s="258"/>
      <c r="O16" s="258"/>
      <c r="P16" s="258"/>
      <c r="Q16" s="258"/>
      <c r="R16" s="258"/>
      <c r="S16" s="216"/>
      <c r="T16" s="216"/>
      <c r="U16" s="216"/>
      <c r="V16" s="216"/>
    </row>
    <row r="17" spans="1:22" s="215" customFormat="1" ht="17" thickBot="1" x14ac:dyDescent="0.25">
      <c r="A17" s="236"/>
      <c r="B17" s="236"/>
      <c r="C17" s="236"/>
      <c r="D17" s="236"/>
      <c r="E17" s="301"/>
      <c r="F17" s="258"/>
      <c r="G17" s="258"/>
      <c r="H17" s="258"/>
      <c r="I17" s="258"/>
      <c r="J17" s="258"/>
      <c r="K17" s="258"/>
      <c r="L17" s="258"/>
      <c r="M17" s="258"/>
      <c r="N17" s="258"/>
      <c r="O17" s="258"/>
      <c r="P17" s="258"/>
      <c r="Q17" s="258"/>
      <c r="R17" s="258"/>
      <c r="S17" s="216"/>
      <c r="T17" s="216"/>
      <c r="U17" s="216"/>
      <c r="V17" s="216"/>
    </row>
    <row r="18" spans="1:22" s="215" customFormat="1" x14ac:dyDescent="0.2">
      <c r="A18" s="279" t="s">
        <v>125</v>
      </c>
      <c r="B18" s="280" t="s">
        <v>348</v>
      </c>
      <c r="C18" s="279" t="s">
        <v>451</v>
      </c>
      <c r="D18" s="302" t="s">
        <v>452</v>
      </c>
      <c r="E18" s="236"/>
      <c r="F18" s="258"/>
      <c r="G18" s="258"/>
      <c r="H18" s="258"/>
      <c r="I18" s="258"/>
      <c r="J18" s="258"/>
      <c r="K18" s="258"/>
      <c r="L18" s="258"/>
      <c r="M18" s="258"/>
      <c r="N18" s="258"/>
      <c r="O18" s="258"/>
      <c r="P18" s="258"/>
      <c r="Q18" s="258"/>
      <c r="R18" s="258"/>
      <c r="S18" s="216"/>
      <c r="T18" s="216"/>
      <c r="U18" s="216"/>
    </row>
    <row r="19" spans="1:22" s="215" customFormat="1" ht="17" thickBot="1" x14ac:dyDescent="0.25">
      <c r="A19" s="283" t="s">
        <v>122</v>
      </c>
      <c r="B19" s="284" t="s">
        <v>344</v>
      </c>
      <c r="C19" s="303" t="s">
        <v>287</v>
      </c>
      <c r="D19" s="287" t="s">
        <v>362</v>
      </c>
      <c r="E19" s="236"/>
      <c r="F19" s="258"/>
      <c r="G19" s="258"/>
      <c r="H19" s="258"/>
      <c r="I19" s="258"/>
      <c r="J19" s="258"/>
      <c r="K19" s="258"/>
      <c r="L19" s="258"/>
      <c r="M19" s="258"/>
      <c r="N19" s="258"/>
      <c r="O19" s="258"/>
      <c r="P19" s="258"/>
      <c r="Q19" s="258"/>
      <c r="R19" s="258"/>
      <c r="S19" s="216"/>
      <c r="T19" s="216"/>
      <c r="U19" s="216"/>
    </row>
    <row r="20" spans="1:22" s="215" customFormat="1" x14ac:dyDescent="0.2">
      <c r="A20" s="288" t="s">
        <v>126</v>
      </c>
      <c r="B20" s="293">
        <v>3.9735960855279942E-5</v>
      </c>
      <c r="C20" s="294">
        <v>5.6234132519034887E-5</v>
      </c>
      <c r="D20" s="304">
        <v>7.9432823472428153E-5</v>
      </c>
      <c r="E20" s="236"/>
      <c r="F20" s="305"/>
      <c r="G20" s="258"/>
      <c r="H20" s="258"/>
      <c r="I20" s="258"/>
      <c r="J20" s="258"/>
      <c r="K20" s="258"/>
      <c r="L20" s="258"/>
      <c r="M20" s="258"/>
      <c r="N20" s="258"/>
      <c r="O20" s="258"/>
      <c r="P20" s="258"/>
      <c r="Q20" s="258"/>
      <c r="R20" s="258"/>
      <c r="S20" s="216"/>
      <c r="T20" s="216"/>
      <c r="U20" s="216"/>
    </row>
    <row r="21" spans="1:22" s="215" customFormat="1" x14ac:dyDescent="0.2">
      <c r="A21" s="288" t="s">
        <v>127</v>
      </c>
      <c r="B21" s="293">
        <v>1.7886082014508172E-5</v>
      </c>
      <c r="C21" s="294">
        <v>1.3182567385564052E-5</v>
      </c>
      <c r="D21" s="304">
        <v>2.3442288153199218E-5</v>
      </c>
      <c r="E21" s="236"/>
      <c r="F21" s="305"/>
      <c r="G21" s="258"/>
      <c r="H21" s="258"/>
      <c r="I21" s="258"/>
      <c r="J21" s="258"/>
      <c r="K21" s="258"/>
      <c r="L21" s="258"/>
      <c r="M21" s="258"/>
      <c r="N21" s="258"/>
      <c r="O21" s="258"/>
      <c r="P21" s="258"/>
      <c r="Q21" s="258"/>
      <c r="R21" s="258"/>
      <c r="S21" s="216"/>
      <c r="T21" s="216"/>
      <c r="U21" s="216"/>
    </row>
    <row r="22" spans="1:22" s="215" customFormat="1" x14ac:dyDescent="0.2">
      <c r="A22" s="288" t="s">
        <v>128</v>
      </c>
      <c r="B22" s="293">
        <v>9.4206447427001718E-6</v>
      </c>
      <c r="C22" s="294">
        <v>6.6069344800759593E-6</v>
      </c>
      <c r="D22" s="304">
        <v>7.5857757502918323E-6</v>
      </c>
      <c r="E22" s="236"/>
      <c r="F22" s="305"/>
      <c r="G22" s="258"/>
      <c r="H22" s="258"/>
      <c r="I22" s="258"/>
      <c r="J22" s="258"/>
      <c r="K22" s="258"/>
      <c r="L22" s="258"/>
      <c r="M22" s="258"/>
      <c r="N22" s="258"/>
      <c r="O22" s="258"/>
      <c r="P22" s="258"/>
      <c r="Q22" s="258"/>
      <c r="R22" s="258"/>
      <c r="S22" s="216"/>
      <c r="T22" s="216"/>
      <c r="U22" s="216"/>
    </row>
    <row r="23" spans="1:22" s="215" customFormat="1" x14ac:dyDescent="0.2">
      <c r="A23" s="288" t="s">
        <v>129</v>
      </c>
      <c r="B23" s="293">
        <v>1.0837296237341733E-5</v>
      </c>
      <c r="C23" s="294">
        <v>1.9054607179632454E-5</v>
      </c>
      <c r="D23" s="304">
        <v>3.8018939632056103E-5</v>
      </c>
      <c r="E23" s="236"/>
      <c r="F23" s="305"/>
      <c r="G23" s="258"/>
      <c r="H23" s="258"/>
      <c r="I23" s="258"/>
      <c r="J23" s="258"/>
      <c r="K23" s="258"/>
      <c r="L23" s="258"/>
      <c r="M23" s="258"/>
      <c r="N23" s="258"/>
      <c r="O23" s="258"/>
      <c r="P23" s="258"/>
      <c r="Q23" s="258"/>
      <c r="R23" s="258"/>
      <c r="S23" s="216"/>
      <c r="T23" s="216"/>
      <c r="U23" s="216"/>
    </row>
    <row r="24" spans="1:22" s="215" customFormat="1" x14ac:dyDescent="0.2">
      <c r="A24" s="288" t="s">
        <v>130</v>
      </c>
      <c r="B24" s="293">
        <v>1.7893222959544022E-5</v>
      </c>
      <c r="C24" s="294">
        <v>9.7723722095581059E-6</v>
      </c>
      <c r="D24" s="304">
        <v>1.2022644346174118E-5</v>
      </c>
      <c r="E24" s="236"/>
      <c r="F24" s="305"/>
      <c r="G24" s="258"/>
      <c r="H24" s="258"/>
      <c r="I24" s="258"/>
      <c r="J24" s="258"/>
      <c r="K24" s="258"/>
      <c r="L24" s="258"/>
      <c r="M24" s="258"/>
      <c r="N24" s="258"/>
      <c r="O24" s="258"/>
      <c r="P24" s="258"/>
      <c r="Q24" s="258"/>
      <c r="R24" s="258"/>
      <c r="S24" s="216"/>
      <c r="T24" s="216"/>
      <c r="U24" s="216"/>
    </row>
    <row r="25" spans="1:22" s="215" customFormat="1" x14ac:dyDescent="0.2">
      <c r="A25" s="288" t="s">
        <v>131</v>
      </c>
      <c r="B25" s="293">
        <v>1.2694895500956174E-5</v>
      </c>
      <c r="C25" s="294">
        <v>8.7096358995608107E-6</v>
      </c>
      <c r="D25" s="304">
        <v>1.4454397707459275E-5</v>
      </c>
      <c r="E25" s="236"/>
      <c r="F25" s="305"/>
      <c r="G25" s="258"/>
      <c r="H25" s="258"/>
      <c r="I25" s="258"/>
      <c r="J25" s="258"/>
      <c r="K25" s="258"/>
      <c r="L25" s="258"/>
      <c r="M25" s="258"/>
      <c r="N25" s="258"/>
      <c r="O25" s="258"/>
      <c r="P25" s="258"/>
      <c r="Q25" s="258"/>
      <c r="R25" s="258"/>
      <c r="S25" s="216"/>
      <c r="T25" s="216"/>
      <c r="U25" s="216"/>
    </row>
    <row r="26" spans="1:22" s="215" customFormat="1" ht="17" thickBot="1" x14ac:dyDescent="0.25">
      <c r="A26" s="283" t="s">
        <v>132</v>
      </c>
      <c r="B26" s="297">
        <v>9.1164395429051235E-6</v>
      </c>
      <c r="C26" s="298">
        <v>1.071519305237606E-5</v>
      </c>
      <c r="D26" s="306">
        <v>1.9054607179632454E-5</v>
      </c>
      <c r="E26" s="236"/>
      <c r="F26" s="305"/>
      <c r="G26" s="258"/>
      <c r="H26" s="258"/>
      <c r="I26" s="258"/>
      <c r="J26" s="258"/>
      <c r="K26" s="258"/>
      <c r="L26" s="258"/>
      <c r="M26" s="258"/>
      <c r="N26" s="258"/>
      <c r="O26" s="258"/>
      <c r="P26" s="258"/>
      <c r="Q26" s="258"/>
      <c r="R26" s="258"/>
      <c r="S26" s="216"/>
      <c r="T26" s="216"/>
      <c r="U26" s="216"/>
    </row>
    <row r="27" spans="1:22" s="215" customFormat="1" x14ac:dyDescent="0.2">
      <c r="A27" s="236"/>
      <c r="B27" s="236"/>
      <c r="C27" s="236"/>
      <c r="D27" s="236"/>
      <c r="E27" s="236"/>
      <c r="F27" s="258"/>
      <c r="G27" s="258"/>
      <c r="H27" s="258"/>
      <c r="I27" s="258"/>
      <c r="J27" s="258"/>
      <c r="K27" s="258"/>
      <c r="L27" s="258"/>
      <c r="M27" s="258"/>
      <c r="N27" s="258"/>
      <c r="O27" s="258"/>
      <c r="P27" s="258"/>
      <c r="Q27" s="236"/>
      <c r="R27" s="236"/>
    </row>
    <row r="28" spans="1:22" s="215" customFormat="1" x14ac:dyDescent="0.2">
      <c r="A28" s="258"/>
      <c r="B28" s="258"/>
      <c r="C28" s="258"/>
      <c r="D28" s="258"/>
      <c r="E28" s="258"/>
      <c r="F28" s="258"/>
      <c r="G28" s="258"/>
      <c r="H28" s="258"/>
      <c r="I28" s="258"/>
      <c r="J28" s="258"/>
      <c r="K28" s="258"/>
      <c r="L28" s="258"/>
      <c r="M28" s="258"/>
      <c r="N28" s="258"/>
      <c r="O28" s="258"/>
      <c r="P28" s="258"/>
      <c r="Q28" s="236"/>
      <c r="R28" s="236"/>
    </row>
    <row r="29" spans="1:22" s="215" customFormat="1" x14ac:dyDescent="0.2">
      <c r="A29" s="258"/>
      <c r="B29" s="258"/>
      <c r="C29" s="258"/>
      <c r="D29" s="258"/>
      <c r="E29" s="258"/>
      <c r="F29" s="258"/>
      <c r="G29" s="258"/>
      <c r="H29" s="258"/>
      <c r="I29" s="258"/>
      <c r="J29" s="258"/>
      <c r="K29" s="258"/>
      <c r="L29" s="258"/>
      <c r="M29" s="258"/>
      <c r="N29" s="258"/>
      <c r="O29" s="258"/>
      <c r="P29" s="258"/>
      <c r="Q29" s="236"/>
      <c r="R29" s="236"/>
    </row>
    <row r="30" spans="1:22" s="215" customFormat="1" x14ac:dyDescent="0.2">
      <c r="A30" s="258"/>
      <c r="B30" s="258"/>
      <c r="C30" s="258"/>
      <c r="D30" s="258"/>
      <c r="E30" s="258"/>
      <c r="F30" s="258"/>
      <c r="G30" s="258"/>
      <c r="H30" s="258"/>
      <c r="I30" s="258"/>
      <c r="J30" s="258"/>
      <c r="K30" s="258"/>
      <c r="L30" s="258"/>
      <c r="M30" s="258"/>
      <c r="N30" s="258"/>
      <c r="O30" s="258"/>
      <c r="P30" s="258"/>
      <c r="Q30" s="236"/>
      <c r="R30" s="236"/>
    </row>
    <row r="31" spans="1:22" s="215" customFormat="1" x14ac:dyDescent="0.2">
      <c r="A31" s="258"/>
      <c r="B31" s="258"/>
      <c r="C31" s="258"/>
      <c r="D31" s="258"/>
      <c r="E31" s="258"/>
      <c r="F31" s="258"/>
      <c r="G31" s="258"/>
      <c r="H31" s="258"/>
      <c r="I31" s="258"/>
      <c r="J31" s="258"/>
      <c r="K31" s="258"/>
      <c r="L31" s="258"/>
      <c r="M31" s="258"/>
      <c r="N31" s="258"/>
      <c r="O31" s="258"/>
      <c r="P31" s="258"/>
      <c r="Q31" s="236"/>
      <c r="R31" s="236"/>
    </row>
    <row r="32" spans="1:22" s="215" customFormat="1" x14ac:dyDescent="0.2">
      <c r="A32" s="258"/>
      <c r="B32" s="258"/>
      <c r="C32" s="258"/>
      <c r="D32" s="258"/>
      <c r="E32" s="258"/>
      <c r="F32" s="258"/>
      <c r="G32" s="258"/>
      <c r="H32" s="258"/>
      <c r="I32" s="258"/>
      <c r="J32" s="258"/>
      <c r="K32" s="258"/>
      <c r="L32" s="258"/>
      <c r="M32" s="258"/>
      <c r="N32" s="258"/>
      <c r="O32" s="258"/>
      <c r="P32" s="258"/>
      <c r="Q32" s="236"/>
      <c r="R32" s="236"/>
    </row>
    <row r="33" spans="1:16" s="215" customFormat="1" x14ac:dyDescent="0.2">
      <c r="A33" s="216"/>
      <c r="B33" s="216"/>
      <c r="C33" s="216"/>
      <c r="D33" s="216"/>
      <c r="E33" s="216"/>
      <c r="F33" s="216"/>
      <c r="G33" s="216"/>
      <c r="H33" s="216"/>
      <c r="I33" s="216"/>
      <c r="J33" s="216"/>
      <c r="K33" s="216"/>
      <c r="L33" s="216"/>
      <c r="M33" s="216"/>
      <c r="N33" s="216"/>
      <c r="O33" s="216"/>
      <c r="P33" s="216"/>
    </row>
    <row r="34" spans="1:16" s="215" customFormat="1" x14ac:dyDescent="0.2">
      <c r="A34" s="216"/>
      <c r="B34" s="216"/>
      <c r="C34" s="216"/>
      <c r="D34" s="216"/>
      <c r="E34" s="216"/>
      <c r="F34" s="216"/>
      <c r="G34" s="216"/>
      <c r="H34" s="216"/>
      <c r="I34" s="216"/>
      <c r="J34" s="216"/>
      <c r="K34" s="216"/>
      <c r="L34" s="216"/>
      <c r="M34" s="216"/>
      <c r="N34" s="216"/>
      <c r="O34" s="216"/>
      <c r="P34" s="216"/>
    </row>
    <row r="35" spans="1:16" s="215" customFormat="1" x14ac:dyDescent="0.2">
      <c r="A35" s="216"/>
      <c r="B35" s="216"/>
      <c r="C35" s="216"/>
      <c r="D35" s="216"/>
      <c r="E35" s="216"/>
      <c r="F35" s="216"/>
      <c r="G35" s="216"/>
      <c r="H35" s="216"/>
      <c r="I35" s="216"/>
      <c r="J35" s="216"/>
      <c r="K35" s="216"/>
      <c r="L35" s="216"/>
      <c r="M35" s="216"/>
      <c r="N35" s="216"/>
      <c r="O35" s="216"/>
      <c r="P35" s="216"/>
    </row>
    <row r="36" spans="1:16" s="215" customFormat="1" x14ac:dyDescent="0.2">
      <c r="A36" s="216"/>
      <c r="B36" s="216"/>
      <c r="C36" s="216"/>
      <c r="D36" s="216"/>
      <c r="E36" s="216"/>
      <c r="F36" s="216"/>
      <c r="G36" s="216"/>
      <c r="H36" s="216"/>
      <c r="I36" s="216"/>
      <c r="J36" s="216"/>
      <c r="K36" s="216"/>
      <c r="L36" s="216"/>
      <c r="M36" s="216"/>
      <c r="N36" s="216"/>
      <c r="O36" s="216"/>
      <c r="P36" s="216"/>
    </row>
    <row r="37" spans="1:16" s="215" customFormat="1" x14ac:dyDescent="0.2">
      <c r="A37" s="216"/>
      <c r="B37" s="216"/>
      <c r="C37" s="216"/>
      <c r="D37" s="216"/>
      <c r="E37" s="216"/>
      <c r="F37" s="216"/>
      <c r="G37" s="216"/>
      <c r="H37" s="216"/>
      <c r="I37" s="216"/>
      <c r="J37" s="216"/>
      <c r="K37" s="216"/>
      <c r="L37" s="216"/>
      <c r="M37" s="216"/>
      <c r="N37" s="216"/>
      <c r="O37" s="216"/>
      <c r="P37" s="216"/>
    </row>
    <row r="38" spans="1:16" s="215" customFormat="1" x14ac:dyDescent="0.2">
      <c r="A38" s="216"/>
      <c r="B38" s="216"/>
      <c r="C38" s="216"/>
      <c r="D38" s="216"/>
      <c r="E38" s="216"/>
      <c r="F38" s="216"/>
      <c r="G38" s="216"/>
      <c r="H38" s="216"/>
      <c r="I38" s="216"/>
      <c r="J38" s="216"/>
      <c r="K38" s="216"/>
      <c r="L38" s="216"/>
      <c r="M38" s="216"/>
      <c r="N38" s="216"/>
      <c r="O38" s="216"/>
      <c r="P38" s="216"/>
    </row>
    <row r="39" spans="1:16" s="215" customFormat="1" x14ac:dyDescent="0.2">
      <c r="A39" s="216"/>
      <c r="B39" s="216"/>
      <c r="C39" s="216"/>
      <c r="D39" s="216"/>
      <c r="E39" s="216"/>
      <c r="F39" s="216"/>
      <c r="G39" s="216"/>
      <c r="H39" s="216"/>
      <c r="I39" s="216"/>
      <c r="J39" s="216"/>
      <c r="K39" s="216"/>
      <c r="L39" s="216"/>
      <c r="M39" s="216"/>
      <c r="N39" s="216"/>
      <c r="O39" s="216"/>
      <c r="P39" s="216"/>
    </row>
    <row r="40" spans="1:16" s="215" customFormat="1" x14ac:dyDescent="0.2">
      <c r="A40" s="216"/>
      <c r="B40" s="216"/>
      <c r="C40" s="216"/>
      <c r="D40" s="216"/>
      <c r="E40" s="216"/>
      <c r="F40" s="216"/>
      <c r="G40" s="216"/>
      <c r="H40" s="216"/>
      <c r="I40" s="216"/>
      <c r="J40" s="216"/>
      <c r="K40" s="216"/>
      <c r="L40" s="216"/>
      <c r="M40" s="216"/>
      <c r="N40" s="216"/>
      <c r="O40" s="216"/>
      <c r="P40" s="21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77D8-2D00-C943-950D-11F297239044}">
  <dimension ref="A1:AC41"/>
  <sheetViews>
    <sheetView topLeftCell="A3" workbookViewId="0">
      <selection activeCell="F36" sqref="F36"/>
    </sheetView>
  </sheetViews>
  <sheetFormatPr baseColWidth="10" defaultColWidth="8.83203125" defaultRowHeight="16" x14ac:dyDescent="0.2"/>
  <cols>
    <col min="2" max="2" width="10.83203125" customWidth="1"/>
    <col min="3" max="3" width="16.83203125" customWidth="1"/>
    <col min="4" max="4" width="15.83203125" customWidth="1"/>
    <col min="5" max="5" width="15" customWidth="1"/>
    <col min="6" max="6" width="13" customWidth="1"/>
    <col min="8" max="8" width="13.6640625" customWidth="1"/>
    <col min="9" max="9" width="11.33203125" customWidth="1"/>
    <col min="10" max="10" width="12.83203125" customWidth="1"/>
    <col min="11" max="12" width="12.1640625" customWidth="1"/>
    <col min="13" max="13" width="10.83203125" customWidth="1"/>
    <col min="14" max="14" width="9.83203125" customWidth="1"/>
    <col min="15" max="15" width="10.83203125" customWidth="1"/>
  </cols>
  <sheetData>
    <row r="1" spans="1:29" x14ac:dyDescent="0.2">
      <c r="A1" s="231" t="s">
        <v>472</v>
      </c>
      <c r="B1" s="256"/>
      <c r="C1" s="256"/>
      <c r="D1" s="256"/>
      <c r="E1" s="256"/>
      <c r="F1" s="256"/>
      <c r="G1" s="256"/>
      <c r="H1" s="256"/>
      <c r="I1" s="256"/>
      <c r="J1" s="257"/>
      <c r="K1" s="257"/>
      <c r="L1" s="257"/>
      <c r="M1" s="257"/>
      <c r="N1" s="257"/>
      <c r="O1" s="257"/>
      <c r="P1" s="257"/>
      <c r="Q1" s="252"/>
    </row>
    <row r="2" spans="1:29" s="215" customFormat="1" x14ac:dyDescent="0.2">
      <c r="A2" s="236" t="s">
        <v>453</v>
      </c>
      <c r="B2" s="236"/>
      <c r="C2" s="236"/>
      <c r="D2" s="236"/>
      <c r="E2" s="236"/>
      <c r="F2" s="236"/>
      <c r="G2" s="236"/>
      <c r="H2" s="236"/>
      <c r="I2" s="236"/>
      <c r="J2" s="236"/>
      <c r="K2" s="236"/>
      <c r="L2" s="236"/>
      <c r="M2" s="236"/>
      <c r="N2" s="236"/>
      <c r="O2" s="236"/>
      <c r="P2" s="236"/>
      <c r="Q2" s="236"/>
    </row>
    <row r="3" spans="1:29" s="215" customFormat="1" ht="14" x14ac:dyDescent="0.15">
      <c r="A3" s="236"/>
      <c r="B3" s="236"/>
      <c r="C3" s="236"/>
      <c r="D3" s="236"/>
      <c r="E3" s="236"/>
      <c r="F3" s="236"/>
      <c r="G3" s="236"/>
      <c r="H3" s="236"/>
      <c r="I3" s="236"/>
      <c r="J3" s="236"/>
      <c r="K3" s="236"/>
      <c r="L3" s="236"/>
      <c r="M3" s="236"/>
      <c r="N3" s="236"/>
      <c r="O3" s="236"/>
      <c r="P3" s="236"/>
      <c r="Q3" s="236"/>
    </row>
    <row r="4" spans="1:29" s="215" customFormat="1" x14ac:dyDescent="0.2">
      <c r="A4" s="235" t="s">
        <v>467</v>
      </c>
      <c r="B4" s="236"/>
      <c r="C4" s="236"/>
      <c r="D4" s="236"/>
      <c r="E4" s="236"/>
      <c r="F4" s="258"/>
      <c r="G4" s="258"/>
      <c r="H4" s="258"/>
      <c r="I4" s="258"/>
      <c r="J4" s="258"/>
      <c r="K4" s="258"/>
      <c r="L4" s="258"/>
      <c r="M4" s="258"/>
      <c r="N4" s="258"/>
      <c r="O4" s="258"/>
      <c r="P4" s="258"/>
      <c r="Q4" s="258"/>
      <c r="R4" s="216"/>
      <c r="S4" s="216"/>
      <c r="T4" s="216"/>
      <c r="U4" s="216"/>
      <c r="V4" s="216"/>
      <c r="W4" s="216"/>
      <c r="X4" s="216"/>
      <c r="Y4" s="216"/>
      <c r="Z4" s="216"/>
      <c r="AA4" s="216"/>
      <c r="AB4" s="216"/>
      <c r="AC4" s="216"/>
    </row>
    <row r="5" spans="1:29" ht="17" thickBot="1" x14ac:dyDescent="0.25">
      <c r="A5" s="234"/>
      <c r="B5" s="234"/>
      <c r="C5" s="234"/>
      <c r="D5" s="234"/>
      <c r="E5" s="234"/>
      <c r="F5" s="252"/>
      <c r="G5" s="252"/>
      <c r="H5" s="252"/>
      <c r="I5" s="252"/>
      <c r="J5" s="252"/>
      <c r="K5" s="252"/>
      <c r="L5" s="252"/>
      <c r="M5" s="252"/>
      <c r="N5" s="252"/>
      <c r="O5" s="252"/>
      <c r="P5" s="252"/>
      <c r="Q5" s="252"/>
    </row>
    <row r="6" spans="1:29" x14ac:dyDescent="0.2">
      <c r="A6" s="259" t="s">
        <v>105</v>
      </c>
      <c r="B6" s="260" t="s">
        <v>348</v>
      </c>
      <c r="C6" s="260"/>
      <c r="D6" s="260" t="s">
        <v>370</v>
      </c>
      <c r="E6" s="261"/>
      <c r="F6" s="261"/>
      <c r="G6" s="262"/>
      <c r="H6" s="252"/>
      <c r="I6" s="252"/>
      <c r="J6" s="252"/>
      <c r="K6" s="252"/>
      <c r="L6" s="252"/>
      <c r="M6" s="252"/>
      <c r="N6" s="252"/>
      <c r="O6" s="252"/>
      <c r="P6" s="252"/>
      <c r="Q6" s="252"/>
    </row>
    <row r="7" spans="1:29" ht="17" thickBot="1" x14ac:dyDescent="0.25">
      <c r="A7" s="263" t="s">
        <v>122</v>
      </c>
      <c r="B7" s="264" t="s">
        <v>372</v>
      </c>
      <c r="C7" s="264" t="s">
        <v>371</v>
      </c>
      <c r="D7" s="246" t="s">
        <v>454</v>
      </c>
      <c r="E7" s="246" t="s">
        <v>455</v>
      </c>
      <c r="F7" s="246" t="s">
        <v>288</v>
      </c>
      <c r="G7" s="247" t="s">
        <v>289</v>
      </c>
      <c r="H7" s="252"/>
      <c r="I7" s="252"/>
      <c r="J7" s="252"/>
      <c r="K7" s="252"/>
      <c r="L7" s="252"/>
      <c r="M7" s="252"/>
      <c r="N7" s="252"/>
      <c r="O7" s="252"/>
      <c r="P7" s="252"/>
      <c r="Q7" s="252"/>
    </row>
    <row r="8" spans="1:29" x14ac:dyDescent="0.2">
      <c r="A8" s="259" t="s">
        <v>126</v>
      </c>
      <c r="B8" s="265">
        <v>1.9122287025528253E-4</v>
      </c>
      <c r="C8" s="265">
        <v>4.0687195283115571E-5</v>
      </c>
      <c r="D8" s="266">
        <v>1.7612786137870097E-4</v>
      </c>
      <c r="E8" s="266">
        <v>3.5569140108601761E-5</v>
      </c>
      <c r="F8" s="267">
        <v>0.31005089624861437</v>
      </c>
      <c r="G8" s="268">
        <v>0.15254797276302731</v>
      </c>
      <c r="H8" s="252"/>
      <c r="I8" s="252"/>
      <c r="J8" s="252"/>
      <c r="K8" s="252"/>
      <c r="L8" s="252"/>
      <c r="M8" s="252"/>
      <c r="N8" s="252"/>
      <c r="O8" s="252"/>
      <c r="P8" s="252"/>
      <c r="Q8" s="252"/>
    </row>
    <row r="9" spans="1:29" x14ac:dyDescent="0.2">
      <c r="A9" s="263" t="s">
        <v>127</v>
      </c>
      <c r="B9" s="269">
        <v>9.6241759299359989E-5</v>
      </c>
      <c r="C9" s="269">
        <v>2.1526921013198843E-5</v>
      </c>
      <c r="D9" s="270">
        <v>3.1425348727069572E-5</v>
      </c>
      <c r="E9" s="270">
        <v>6.3434423382075681E-6</v>
      </c>
      <c r="F9" s="251">
        <v>0.64126903933234924</v>
      </c>
      <c r="G9" s="271">
        <v>8.1227320164219685E-2</v>
      </c>
      <c r="H9" s="252"/>
      <c r="I9" s="252"/>
      <c r="J9" s="252"/>
      <c r="K9" s="252"/>
      <c r="L9" s="252"/>
      <c r="M9" s="252"/>
      <c r="N9" s="252"/>
      <c r="O9" s="252"/>
      <c r="P9" s="252"/>
      <c r="Q9" s="252"/>
    </row>
    <row r="10" spans="1:29" x14ac:dyDescent="0.2">
      <c r="A10" s="263" t="s">
        <v>128</v>
      </c>
      <c r="B10" s="269">
        <v>7.1306332002281803E-4</v>
      </c>
      <c r="C10" s="269">
        <v>2.4853490503932789E-4</v>
      </c>
      <c r="D10" s="270">
        <v>4.3472763268519819E-5</v>
      </c>
      <c r="E10" s="270">
        <v>3.1761609548124937E-6</v>
      </c>
      <c r="F10" s="251">
        <v>0.96991983056778519</v>
      </c>
      <c r="G10" s="271">
        <v>6.0190806405844991E-3</v>
      </c>
      <c r="H10" s="252"/>
      <c r="I10" s="252"/>
      <c r="J10" s="252"/>
      <c r="K10" s="252"/>
      <c r="L10" s="252"/>
      <c r="M10" s="252"/>
      <c r="N10" s="252"/>
      <c r="O10" s="252"/>
      <c r="P10" s="252"/>
      <c r="Q10" s="252"/>
    </row>
    <row r="11" spans="1:29" x14ac:dyDescent="0.2">
      <c r="A11" s="263" t="s">
        <v>129</v>
      </c>
      <c r="B11" s="269">
        <v>6.2003968253968251E-5</v>
      </c>
      <c r="C11" s="269">
        <v>1.0160608116221026E-5</v>
      </c>
      <c r="D11" s="270">
        <v>4.6158266962240496E-5</v>
      </c>
      <c r="E11" s="270">
        <v>9.3178302595920978E-6</v>
      </c>
      <c r="F11" s="251">
        <v>0.38790809256407055</v>
      </c>
      <c r="G11" s="271">
        <v>0.13389383660892087</v>
      </c>
      <c r="H11" s="252"/>
      <c r="I11" s="252"/>
      <c r="J11" s="252"/>
      <c r="K11" s="252"/>
      <c r="L11" s="252"/>
      <c r="M11" s="252"/>
      <c r="N11" s="252"/>
      <c r="O11" s="252"/>
      <c r="P11" s="252"/>
      <c r="Q11" s="252"/>
    </row>
    <row r="12" spans="1:29" x14ac:dyDescent="0.2">
      <c r="A12" s="263" t="s">
        <v>130</v>
      </c>
      <c r="B12" s="269">
        <v>6.1455260570304814E-4</v>
      </c>
      <c r="C12" s="269">
        <v>2.3351639387057197E-4</v>
      </c>
      <c r="D12" s="270">
        <v>6.0154120503116668E-5</v>
      </c>
      <c r="E12" s="270">
        <v>5.3698863494960102E-6</v>
      </c>
      <c r="F12" s="251">
        <v>0.87161429535457713</v>
      </c>
      <c r="G12" s="271">
        <v>1.8431692842075045E-2</v>
      </c>
      <c r="H12" s="252"/>
      <c r="I12" s="252"/>
      <c r="J12" s="252"/>
      <c r="K12" s="252"/>
      <c r="L12" s="252"/>
      <c r="M12" s="252"/>
      <c r="N12" s="252"/>
      <c r="O12" s="252"/>
      <c r="P12" s="252"/>
      <c r="Q12" s="252"/>
    </row>
    <row r="13" spans="1:29" x14ac:dyDescent="0.2">
      <c r="A13" s="263" t="s">
        <v>131</v>
      </c>
      <c r="B13" s="269">
        <v>2.8454359207830642E-4</v>
      </c>
      <c r="C13" s="269">
        <v>8.0973152298404911E-5</v>
      </c>
      <c r="D13" s="270">
        <v>3.6735171265875688E-5</v>
      </c>
      <c r="E13" s="270">
        <v>5.3299509142955012E-6</v>
      </c>
      <c r="F13" s="251">
        <v>0.88194235411705213</v>
      </c>
      <c r="G13" s="271">
        <v>2.117472723815143E-2</v>
      </c>
      <c r="H13" s="252"/>
      <c r="I13" s="252"/>
      <c r="J13" s="252"/>
      <c r="K13" s="252"/>
      <c r="L13" s="252"/>
      <c r="M13" s="252"/>
      <c r="N13" s="252"/>
      <c r="O13" s="252"/>
      <c r="P13" s="252"/>
      <c r="Q13" s="252"/>
    </row>
    <row r="14" spans="1:29" ht="17" thickBot="1" x14ac:dyDescent="0.25">
      <c r="A14" s="272" t="s">
        <v>132</v>
      </c>
      <c r="B14" s="273">
        <v>2.0015612177498449E-4</v>
      </c>
      <c r="C14" s="273">
        <v>4.508630720873633E-5</v>
      </c>
      <c r="D14" s="274">
        <v>4.5045210688892934E-5</v>
      </c>
      <c r="E14" s="274">
        <v>6.688356019317595E-6</v>
      </c>
      <c r="F14" s="275">
        <v>0.75453084145805693</v>
      </c>
      <c r="G14" s="276">
        <v>4.3561607605250435E-2</v>
      </c>
      <c r="H14" s="252"/>
      <c r="I14" s="252"/>
      <c r="J14" s="252"/>
      <c r="K14" s="252"/>
      <c r="L14" s="252"/>
      <c r="M14" s="252"/>
      <c r="N14" s="252"/>
      <c r="O14" s="252"/>
      <c r="P14" s="252"/>
      <c r="Q14" s="252"/>
    </row>
    <row r="15" spans="1:29" x14ac:dyDescent="0.2">
      <c r="A15" s="257"/>
      <c r="B15" s="257"/>
      <c r="C15" s="257"/>
      <c r="D15" s="257"/>
      <c r="E15" s="257"/>
      <c r="F15" s="252"/>
      <c r="G15" s="252"/>
      <c r="H15" s="252"/>
      <c r="I15" s="252"/>
      <c r="J15" s="252"/>
      <c r="K15" s="252"/>
      <c r="L15" s="252"/>
      <c r="M15" s="252"/>
      <c r="N15" s="252"/>
      <c r="O15" s="252"/>
      <c r="P15" s="252"/>
      <c r="Q15" s="252"/>
    </row>
    <row r="16" spans="1:29" s="215" customFormat="1" x14ac:dyDescent="0.2">
      <c r="A16" s="277" t="s">
        <v>468</v>
      </c>
      <c r="B16" s="236"/>
      <c r="C16" s="236"/>
      <c r="D16" s="236"/>
      <c r="E16" s="236"/>
      <c r="F16" s="236"/>
      <c r="G16" s="258"/>
      <c r="H16" s="258"/>
      <c r="I16" s="258"/>
      <c r="J16" s="258"/>
      <c r="K16" s="258"/>
      <c r="L16" s="258"/>
      <c r="M16" s="258"/>
      <c r="N16" s="258"/>
      <c r="O16" s="258"/>
      <c r="P16" s="258"/>
      <c r="Q16" s="258"/>
      <c r="R16" s="216"/>
      <c r="S16" s="216"/>
      <c r="T16" s="216"/>
      <c r="U16" s="216"/>
      <c r="V16" s="216"/>
    </row>
    <row r="17" spans="1:17" ht="17" thickBot="1" x14ac:dyDescent="0.25">
      <c r="A17" s="234"/>
      <c r="B17" s="234"/>
      <c r="C17" s="234"/>
      <c r="D17" s="234"/>
      <c r="E17" s="234"/>
      <c r="F17" s="234"/>
      <c r="G17" s="234"/>
      <c r="H17" s="252"/>
      <c r="I17" s="252"/>
      <c r="J17" s="252"/>
      <c r="K17" s="252"/>
      <c r="L17" s="252"/>
      <c r="M17" s="252"/>
      <c r="N17" s="252"/>
      <c r="O17" s="252"/>
      <c r="P17" s="252"/>
      <c r="Q17" s="252"/>
    </row>
    <row r="18" spans="1:17" x14ac:dyDescent="0.2">
      <c r="A18" s="259" t="s">
        <v>105</v>
      </c>
      <c r="B18" s="260"/>
      <c r="C18" s="260"/>
      <c r="D18" s="260"/>
      <c r="E18" s="252"/>
      <c r="F18" s="252"/>
      <c r="G18" s="252"/>
      <c r="H18" s="252"/>
      <c r="I18" s="252"/>
      <c r="J18" s="252"/>
      <c r="K18" s="252"/>
      <c r="L18" s="252"/>
      <c r="M18" s="252"/>
      <c r="N18" s="252"/>
      <c r="O18" s="252"/>
      <c r="P18" s="252"/>
      <c r="Q18" s="252"/>
    </row>
    <row r="19" spans="1:17" ht="17" thickBot="1" x14ac:dyDescent="0.25">
      <c r="A19" s="272" t="s">
        <v>122</v>
      </c>
      <c r="B19" s="245" t="s">
        <v>372</v>
      </c>
      <c r="C19" s="246" t="s">
        <v>369</v>
      </c>
      <c r="D19" s="246" t="s">
        <v>362</v>
      </c>
      <c r="E19" s="252"/>
      <c r="F19" s="252"/>
      <c r="G19" s="252"/>
      <c r="H19" s="252"/>
      <c r="I19" s="252"/>
      <c r="J19" s="252"/>
      <c r="K19" s="252"/>
      <c r="L19" s="252"/>
      <c r="M19" s="252"/>
      <c r="N19" s="252"/>
      <c r="O19" s="252"/>
      <c r="P19" s="252"/>
      <c r="Q19" s="252"/>
    </row>
    <row r="20" spans="1:17" x14ac:dyDescent="0.2">
      <c r="A20" s="263" t="s">
        <v>126</v>
      </c>
      <c r="B20" s="270">
        <v>2.6488359383313972E-4</v>
      </c>
      <c r="C20" s="269">
        <v>1.8620871366628676E-4</v>
      </c>
      <c r="D20" s="269">
        <v>2.0892961308540387E-4</v>
      </c>
      <c r="E20" s="252"/>
      <c r="F20" s="252"/>
      <c r="G20" s="252"/>
      <c r="H20" s="252"/>
      <c r="I20" s="252"/>
      <c r="J20" s="252"/>
      <c r="K20" s="252"/>
      <c r="L20" s="252"/>
      <c r="M20" s="252"/>
      <c r="N20" s="252"/>
      <c r="O20" s="252"/>
      <c r="P20" s="252"/>
      <c r="Q20" s="252"/>
    </row>
    <row r="21" spans="1:17" x14ac:dyDescent="0.2">
      <c r="A21" s="263" t="s">
        <v>127</v>
      </c>
      <c r="B21" s="270">
        <v>7.9144198556986919E-5</v>
      </c>
      <c r="C21" s="269">
        <v>4.5708818961487455E-5</v>
      </c>
      <c r="D21" s="269">
        <v>6.3095734448019279E-5</v>
      </c>
      <c r="E21" s="252"/>
      <c r="F21" s="252"/>
      <c r="G21" s="252"/>
      <c r="H21" s="252"/>
      <c r="I21" s="252"/>
      <c r="J21" s="252"/>
      <c r="K21" s="252"/>
      <c r="L21" s="252"/>
      <c r="M21" s="252"/>
      <c r="N21" s="252"/>
      <c r="O21" s="252"/>
      <c r="P21" s="252"/>
      <c r="Q21" s="252"/>
    </row>
    <row r="22" spans="1:17" x14ac:dyDescent="0.2">
      <c r="A22" s="263" t="s">
        <v>128</v>
      </c>
      <c r="B22" s="270">
        <v>9.209459111175944E-4</v>
      </c>
      <c r="C22" s="269">
        <v>4.4668359215096341E-5</v>
      </c>
      <c r="D22" s="269">
        <v>8.1283051616409918E-5</v>
      </c>
      <c r="E22" s="252"/>
      <c r="F22" s="252"/>
      <c r="G22" s="252"/>
      <c r="H22" s="252"/>
      <c r="I22" s="252"/>
      <c r="J22" s="252"/>
      <c r="K22" s="252"/>
      <c r="L22" s="252"/>
      <c r="M22" s="252"/>
      <c r="N22" s="252"/>
      <c r="O22" s="252"/>
      <c r="P22" s="252"/>
      <c r="Q22" s="252"/>
    </row>
    <row r="23" spans="1:17" x14ac:dyDescent="0.2">
      <c r="A23" s="263" t="s">
        <v>129</v>
      </c>
      <c r="B23" s="270">
        <v>7.3014234641866459E-5</v>
      </c>
      <c r="C23" s="269">
        <v>6.4565422903465383E-5</v>
      </c>
      <c r="D23" s="269">
        <v>9.5499258602143526E-5</v>
      </c>
      <c r="E23" s="252"/>
      <c r="F23" s="252"/>
      <c r="G23" s="252"/>
      <c r="H23" s="252"/>
      <c r="I23" s="252"/>
      <c r="J23" s="252"/>
      <c r="K23" s="252"/>
      <c r="L23" s="252"/>
      <c r="M23" s="252"/>
      <c r="N23" s="252"/>
      <c r="O23" s="252"/>
      <c r="P23" s="252"/>
      <c r="Q23" s="252"/>
    </row>
    <row r="24" spans="1:17" x14ac:dyDescent="0.2">
      <c r="A24" s="263" t="s">
        <v>130</v>
      </c>
      <c r="B24" s="270">
        <v>3.6538798390129941E-4</v>
      </c>
      <c r="C24" s="269">
        <v>6.1659500186148184E-5</v>
      </c>
      <c r="D24" s="269">
        <v>1.2589254117941672E-4</v>
      </c>
      <c r="E24" s="252"/>
      <c r="F24" s="252"/>
      <c r="G24" s="252"/>
      <c r="H24" s="252"/>
      <c r="I24" s="252"/>
      <c r="J24" s="252"/>
      <c r="K24" s="252"/>
      <c r="L24" s="252"/>
      <c r="M24" s="252"/>
      <c r="N24" s="252"/>
      <c r="O24" s="252"/>
      <c r="P24" s="252"/>
      <c r="Q24" s="252"/>
    </row>
    <row r="25" spans="1:17" x14ac:dyDescent="0.2">
      <c r="A25" s="263" t="s">
        <v>131</v>
      </c>
      <c r="B25" s="270">
        <v>1.7920656956000401E-4</v>
      </c>
      <c r="C25" s="269">
        <v>4.4668359215096341E-5</v>
      </c>
      <c r="D25" s="269">
        <v>1.148153621496881E-4</v>
      </c>
      <c r="E25" s="252"/>
      <c r="F25" s="252"/>
      <c r="G25" s="252"/>
      <c r="H25" s="252"/>
      <c r="I25" s="252"/>
      <c r="J25" s="252"/>
      <c r="K25" s="252"/>
      <c r="L25" s="252"/>
      <c r="M25" s="252"/>
      <c r="N25" s="252"/>
      <c r="O25" s="252"/>
      <c r="P25" s="252"/>
      <c r="Q25" s="252"/>
    </row>
    <row r="26" spans="1:17" ht="17" thickBot="1" x14ac:dyDescent="0.25">
      <c r="A26" s="272" t="s">
        <v>132</v>
      </c>
      <c r="B26" s="274">
        <v>1.3361601250399589E-4</v>
      </c>
      <c r="C26" s="273">
        <v>5.4954087385762447E-5</v>
      </c>
      <c r="D26" s="273">
        <v>1.4125375446227535E-4</v>
      </c>
      <c r="E26" s="252"/>
      <c r="F26" s="252"/>
      <c r="G26" s="252"/>
      <c r="H26" s="252"/>
      <c r="I26" s="252"/>
      <c r="J26" s="252"/>
      <c r="K26" s="252"/>
      <c r="L26" s="252"/>
      <c r="M26" s="252"/>
      <c r="N26" s="252"/>
      <c r="O26" s="252"/>
      <c r="P26" s="252"/>
      <c r="Q26" s="252"/>
    </row>
    <row r="27" spans="1:17" x14ac:dyDescent="0.2">
      <c r="A27" s="234"/>
      <c r="B27" s="234"/>
      <c r="C27" s="234"/>
      <c r="D27" s="234"/>
      <c r="E27" s="252"/>
      <c r="F27" s="252"/>
      <c r="G27" s="252"/>
      <c r="H27" s="252"/>
      <c r="I27" s="252"/>
      <c r="J27" s="252"/>
      <c r="K27" s="252"/>
      <c r="L27" s="252"/>
      <c r="M27" s="252"/>
      <c r="N27" s="252"/>
      <c r="O27" s="252"/>
      <c r="P27" s="252"/>
      <c r="Q27" s="252"/>
    </row>
    <row r="28" spans="1:17" x14ac:dyDescent="0.2">
      <c r="A28" s="252"/>
      <c r="B28" s="252"/>
      <c r="C28" s="252"/>
      <c r="D28" s="252"/>
      <c r="E28" s="252"/>
      <c r="F28" s="252"/>
      <c r="G28" s="252"/>
      <c r="H28" s="252"/>
      <c r="I28" s="252"/>
      <c r="J28" s="252"/>
      <c r="K28" s="252"/>
      <c r="L28" s="252"/>
      <c r="M28" s="252"/>
      <c r="N28" s="252"/>
      <c r="O28" s="252"/>
      <c r="P28" s="252"/>
      <c r="Q28" s="252"/>
    </row>
    <row r="29" spans="1:17" x14ac:dyDescent="0.2">
      <c r="A29" s="252"/>
      <c r="B29" s="252"/>
      <c r="C29" s="252"/>
      <c r="D29" s="252"/>
      <c r="E29" s="252"/>
      <c r="F29" s="252"/>
      <c r="G29" s="252"/>
      <c r="H29" s="252"/>
      <c r="I29" s="252"/>
      <c r="J29" s="252"/>
      <c r="K29" s="252"/>
      <c r="L29" s="252"/>
      <c r="M29" s="252"/>
      <c r="N29" s="252"/>
      <c r="O29" s="252"/>
      <c r="P29" s="252"/>
      <c r="Q29" s="252"/>
    </row>
    <row r="30" spans="1:17" x14ac:dyDescent="0.2">
      <c r="A30" s="252"/>
      <c r="B30" s="252"/>
      <c r="C30" s="252"/>
      <c r="D30" s="252"/>
      <c r="E30" s="252"/>
      <c r="F30" s="252"/>
      <c r="G30" s="252"/>
      <c r="H30" s="252"/>
      <c r="I30" s="252"/>
      <c r="J30" s="252"/>
      <c r="K30" s="252"/>
      <c r="L30" s="252"/>
      <c r="M30" s="252"/>
      <c r="N30" s="252"/>
      <c r="O30" s="252"/>
      <c r="P30" s="252"/>
      <c r="Q30" s="252"/>
    </row>
    <row r="31" spans="1:17" x14ac:dyDescent="0.2">
      <c r="A31" s="252"/>
      <c r="B31" s="252"/>
      <c r="C31" s="252"/>
      <c r="D31" s="252"/>
      <c r="E31" s="252"/>
      <c r="F31" s="252"/>
      <c r="G31" s="252"/>
      <c r="H31" s="252"/>
      <c r="I31" s="252"/>
      <c r="J31" s="252"/>
      <c r="K31" s="252"/>
      <c r="L31" s="252"/>
      <c r="M31" s="252"/>
      <c r="N31" s="252"/>
      <c r="O31" s="252"/>
      <c r="P31" s="252"/>
      <c r="Q31" s="252"/>
    </row>
    <row r="32" spans="1:17" x14ac:dyDescent="0.2">
      <c r="A32" s="252"/>
      <c r="B32" s="252"/>
      <c r="C32" s="252"/>
      <c r="D32" s="252"/>
      <c r="E32" s="252"/>
      <c r="F32" s="252"/>
      <c r="G32" s="252"/>
      <c r="H32" s="252"/>
      <c r="I32" s="252"/>
      <c r="J32" s="252"/>
      <c r="K32" s="252"/>
      <c r="L32" s="252"/>
      <c r="M32" s="252"/>
      <c r="N32" s="252"/>
      <c r="O32" s="252"/>
      <c r="P32" s="252"/>
      <c r="Q32" s="252"/>
    </row>
    <row r="38" spans="1:5" x14ac:dyDescent="0.2">
      <c r="A38" s="126"/>
      <c r="B38" s="126"/>
      <c r="C38" s="126"/>
      <c r="D38" s="126"/>
      <c r="E38" s="126"/>
    </row>
    <row r="39" spans="1:5" x14ac:dyDescent="0.2">
      <c r="A39" s="126"/>
      <c r="B39" s="126"/>
      <c r="C39" s="126"/>
      <c r="D39" s="126"/>
      <c r="E39" s="126"/>
    </row>
    <row r="40" spans="1:5" x14ac:dyDescent="0.2">
      <c r="A40" s="126"/>
      <c r="B40" s="126"/>
      <c r="C40" s="126"/>
      <c r="D40" s="126"/>
      <c r="E40" s="126"/>
    </row>
    <row r="41" spans="1:5" x14ac:dyDescent="0.2">
      <c r="A41" s="126"/>
      <c r="B41" s="126"/>
      <c r="C41" s="126"/>
      <c r="D41" s="126"/>
      <c r="E41" s="12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510B-D03C-4566-AB71-7164B379B0EF}">
  <dimension ref="A1:AA72"/>
  <sheetViews>
    <sheetView workbookViewId="0">
      <selection activeCell="D5" sqref="D5:D15"/>
    </sheetView>
  </sheetViews>
  <sheetFormatPr baseColWidth="10" defaultColWidth="8.83203125" defaultRowHeight="16" x14ac:dyDescent="0.2"/>
  <cols>
    <col min="2" max="2" width="16.83203125" customWidth="1"/>
    <col min="3" max="3" width="16.33203125" customWidth="1"/>
    <col min="4" max="4" width="13.83203125" customWidth="1"/>
    <col min="5" max="5" width="13.1640625" customWidth="1"/>
    <col min="6" max="6" width="19.33203125" customWidth="1"/>
    <col min="7" max="7" width="16.1640625" customWidth="1"/>
    <col min="8" max="8" width="12.83203125" customWidth="1"/>
    <col min="9" max="9" width="11.1640625" customWidth="1"/>
  </cols>
  <sheetData>
    <row r="1" spans="1:26" s="6" customFormat="1" x14ac:dyDescent="0.15">
      <c r="A1" s="230" t="s">
        <v>450</v>
      </c>
      <c r="B1" s="231"/>
      <c r="C1" s="231"/>
      <c r="D1" s="231"/>
      <c r="E1" s="231"/>
      <c r="F1" s="232"/>
      <c r="G1" s="232"/>
      <c r="H1" s="232"/>
      <c r="I1" s="232"/>
      <c r="J1" s="233"/>
      <c r="K1" s="233"/>
      <c r="L1" s="233"/>
      <c r="M1" s="233"/>
      <c r="N1" s="233"/>
      <c r="O1" s="233"/>
      <c r="P1" s="234"/>
      <c r="Q1" s="234"/>
      <c r="R1" s="234"/>
    </row>
    <row r="2" spans="1:26" s="6" customFormat="1" x14ac:dyDescent="0.2">
      <c r="A2" s="235" t="s">
        <v>467</v>
      </c>
      <c r="B2" s="236"/>
      <c r="C2" s="236"/>
      <c r="D2" s="236"/>
      <c r="E2" s="236"/>
      <c r="F2" s="237"/>
      <c r="G2" s="237"/>
      <c r="H2" s="237"/>
      <c r="I2" s="237"/>
      <c r="J2" s="237"/>
      <c r="K2" s="237"/>
      <c r="L2" s="237"/>
      <c r="M2" s="237"/>
      <c r="N2" s="237"/>
      <c r="O2" s="234"/>
      <c r="P2" s="234"/>
      <c r="Q2" s="234"/>
      <c r="R2" s="234"/>
    </row>
    <row r="3" spans="1:26" s="6" customFormat="1" x14ac:dyDescent="0.15">
      <c r="A3" s="231" t="s">
        <v>449</v>
      </c>
      <c r="B3" s="231"/>
      <c r="C3" s="231"/>
      <c r="D3" s="231"/>
      <c r="E3" s="231"/>
      <c r="F3" s="232"/>
      <c r="G3" s="232"/>
      <c r="H3" s="232"/>
      <c r="I3" s="232"/>
      <c r="J3" s="233"/>
      <c r="K3" s="233"/>
      <c r="L3" s="233"/>
      <c r="M3" s="233"/>
      <c r="N3" s="233"/>
      <c r="O3" s="233"/>
      <c r="P3" s="234"/>
      <c r="Q3" s="234"/>
      <c r="R3" s="234"/>
    </row>
    <row r="4" spans="1:26" s="6" customFormat="1" ht="15" thickBot="1" x14ac:dyDescent="0.2">
      <c r="A4" s="232"/>
      <c r="B4" s="232"/>
      <c r="C4" s="232"/>
      <c r="D4" s="232"/>
      <c r="E4" s="232"/>
      <c r="F4" s="232"/>
      <c r="G4" s="232"/>
      <c r="H4" s="232"/>
      <c r="I4" s="232"/>
      <c r="J4" s="233"/>
      <c r="K4" s="234"/>
      <c r="L4" s="234"/>
      <c r="M4" s="234"/>
      <c r="N4" s="233"/>
      <c r="O4" s="233"/>
      <c r="P4" s="234"/>
      <c r="Q4" s="234"/>
      <c r="R4" s="234"/>
    </row>
    <row r="5" spans="1:26" s="6" customFormat="1" ht="36" customHeight="1" x14ac:dyDescent="0.15">
      <c r="A5" s="238" t="s">
        <v>91</v>
      </c>
      <c r="B5" s="238" t="s">
        <v>348</v>
      </c>
      <c r="C5" s="239"/>
      <c r="D5" s="240" t="s">
        <v>370</v>
      </c>
      <c r="E5" s="241"/>
      <c r="F5" s="242" t="s">
        <v>448</v>
      </c>
      <c r="G5" s="234"/>
      <c r="H5" s="234"/>
      <c r="I5" s="233"/>
      <c r="J5" s="234"/>
      <c r="K5" s="234"/>
      <c r="L5" s="234"/>
      <c r="M5" s="233"/>
      <c r="N5" s="233"/>
      <c r="O5" s="234"/>
      <c r="P5" s="234"/>
      <c r="Q5" s="234"/>
      <c r="R5" s="234"/>
    </row>
    <row r="6" spans="1:26" s="6" customFormat="1" ht="17" thickBot="1" x14ac:dyDescent="0.25">
      <c r="A6" s="243" t="s">
        <v>122</v>
      </c>
      <c r="B6" s="244" t="s">
        <v>344</v>
      </c>
      <c r="C6" s="245" t="s">
        <v>345</v>
      </c>
      <c r="D6" s="246" t="s">
        <v>433</v>
      </c>
      <c r="E6" s="246" t="s">
        <v>434</v>
      </c>
      <c r="F6" s="247" t="s">
        <v>433</v>
      </c>
      <c r="G6" s="234"/>
      <c r="H6" s="234"/>
      <c r="I6" s="233"/>
      <c r="J6" s="234"/>
      <c r="K6" s="234"/>
      <c r="L6" s="234"/>
      <c r="M6" s="233"/>
      <c r="N6" s="233"/>
      <c r="O6" s="234"/>
      <c r="P6" s="234"/>
      <c r="Q6" s="234"/>
      <c r="R6" s="234"/>
    </row>
    <row r="7" spans="1:26" s="6" customFormat="1" ht="14" x14ac:dyDescent="0.15">
      <c r="A7" s="238" t="s">
        <v>126</v>
      </c>
      <c r="B7" s="248">
        <v>1.4975888819001408E-4</v>
      </c>
      <c r="C7" s="249">
        <v>2.370834766610715E-5</v>
      </c>
      <c r="D7" s="249">
        <v>9.1583035251993205E-4</v>
      </c>
      <c r="E7" s="249">
        <v>5.7586302469056297E-7</v>
      </c>
      <c r="F7" s="250">
        <v>2.8563036138499201E-4</v>
      </c>
      <c r="G7" s="234"/>
      <c r="H7" s="251"/>
      <c r="I7" s="233"/>
      <c r="J7" s="234"/>
      <c r="K7" s="234"/>
      <c r="L7" s="234"/>
      <c r="M7" s="233"/>
      <c r="N7" s="233"/>
      <c r="O7" s="234"/>
      <c r="P7" s="234"/>
      <c r="Q7" s="234"/>
      <c r="R7" s="234"/>
    </row>
    <row r="8" spans="1:26" s="6" customFormat="1" ht="14" x14ac:dyDescent="0.15">
      <c r="A8" s="243" t="s">
        <v>127</v>
      </c>
      <c r="B8" s="248">
        <v>7.6652434864593469E-5</v>
      </c>
      <c r="C8" s="249">
        <v>4.4149226620819971E-6</v>
      </c>
      <c r="D8" s="249">
        <v>2.17667889432648E-4</v>
      </c>
      <c r="E8" s="249">
        <v>1.6316300597213001E-7</v>
      </c>
      <c r="F8" s="250">
        <v>2.2674777759489801E-5</v>
      </c>
      <c r="G8" s="234"/>
      <c r="H8" s="251"/>
      <c r="I8" s="233"/>
      <c r="J8" s="234"/>
      <c r="K8" s="234"/>
      <c r="L8" s="234"/>
      <c r="M8" s="233"/>
      <c r="N8" s="233"/>
      <c r="O8" s="234"/>
      <c r="P8" s="234"/>
      <c r="Q8" s="234"/>
      <c r="R8" s="234"/>
    </row>
    <row r="9" spans="1:26" s="6" customFormat="1" x14ac:dyDescent="0.2">
      <c r="A9" s="243" t="s">
        <v>128</v>
      </c>
      <c r="B9" s="248">
        <v>2.6634279382937015E-5</v>
      </c>
      <c r="C9" s="249">
        <v>4.7833819643085818E-6</v>
      </c>
      <c r="D9" s="249">
        <v>3.4112341561040703E-5</v>
      </c>
      <c r="E9" s="249">
        <v>2.7779978311050701E-7</v>
      </c>
      <c r="F9" s="250">
        <v>1.6437057695308799E-5</v>
      </c>
      <c r="G9" s="252"/>
      <c r="H9" s="251"/>
      <c r="I9" s="252"/>
      <c r="J9" s="252"/>
      <c r="K9" s="252"/>
      <c r="L9" s="252"/>
      <c r="M9" s="252"/>
      <c r="N9" s="252"/>
      <c r="O9" s="252"/>
      <c r="P9" s="252"/>
      <c r="Q9" s="252"/>
      <c r="R9" s="252"/>
      <c r="S9"/>
      <c r="T9"/>
      <c r="U9"/>
      <c r="V9"/>
      <c r="W9"/>
      <c r="X9"/>
      <c r="Y9"/>
      <c r="Z9"/>
    </row>
    <row r="10" spans="1:26" s="6" customFormat="1" x14ac:dyDescent="0.2">
      <c r="A10" s="243" t="s">
        <v>129</v>
      </c>
      <c r="B10" s="248">
        <v>3.4581733928139156E-5</v>
      </c>
      <c r="C10" s="249">
        <v>5.8589352581782121E-6</v>
      </c>
      <c r="D10" s="249">
        <v>3.0925958149614501E-4</v>
      </c>
      <c r="E10" s="249">
        <v>2.0301665122432699E-7</v>
      </c>
      <c r="F10" s="250">
        <v>3.5300233418501098E-5</v>
      </c>
      <c r="G10" s="252"/>
      <c r="H10" s="251"/>
      <c r="I10" s="252"/>
      <c r="J10" s="252"/>
      <c r="K10" s="252"/>
      <c r="L10" s="252"/>
      <c r="M10" s="252"/>
      <c r="N10" s="252"/>
      <c r="O10" s="252"/>
      <c r="P10" s="252"/>
      <c r="Q10" s="252"/>
      <c r="R10" s="252"/>
      <c r="S10"/>
      <c r="T10"/>
      <c r="U10"/>
      <c r="V10"/>
      <c r="W10"/>
      <c r="X10"/>
      <c r="Y10"/>
      <c r="Z10"/>
    </row>
    <row r="11" spans="1:26" s="6" customFormat="1" x14ac:dyDescent="0.2">
      <c r="A11" s="243" t="s">
        <v>130</v>
      </c>
      <c r="B11" s="248">
        <v>4.2453290766833789E-5</v>
      </c>
      <c r="C11" s="249">
        <v>4.6534918578818714E-6</v>
      </c>
      <c r="D11" s="249">
        <v>5.2844327472909301E-5</v>
      </c>
      <c r="E11" s="249">
        <v>4.2120489199870901E-7</v>
      </c>
      <c r="F11" s="250">
        <v>2.51716406582148E-5</v>
      </c>
      <c r="G11" s="252"/>
      <c r="H11" s="251"/>
      <c r="I11" s="252"/>
      <c r="J11" s="252"/>
      <c r="K11" s="252"/>
      <c r="L11" s="252"/>
      <c r="M11" s="252"/>
      <c r="N11" s="252"/>
      <c r="O11" s="252"/>
      <c r="P11" s="252"/>
      <c r="Q11" s="252"/>
      <c r="R11" s="252"/>
      <c r="S11"/>
      <c r="T11"/>
      <c r="U11"/>
      <c r="V11"/>
      <c r="W11"/>
      <c r="X11"/>
      <c r="Y11"/>
      <c r="Z11"/>
    </row>
    <row r="12" spans="1:26" s="6" customFormat="1" x14ac:dyDescent="0.2">
      <c r="A12" s="243" t="s">
        <v>131</v>
      </c>
      <c r="B12" s="248">
        <v>4.4451754288482997E-5</v>
      </c>
      <c r="C12" s="249">
        <v>4.8347751582731467E-6</v>
      </c>
      <c r="D12" s="249">
        <v>5.7182053190424703E-5</v>
      </c>
      <c r="E12" s="249">
        <v>4.07180830584243E-7</v>
      </c>
      <c r="F12" s="250">
        <v>1.89282191046576E-5</v>
      </c>
      <c r="G12" s="252"/>
      <c r="H12" s="251"/>
      <c r="I12" s="252"/>
      <c r="J12" s="252"/>
      <c r="K12" s="252"/>
      <c r="L12" s="252"/>
      <c r="M12" s="252"/>
      <c r="N12" s="252"/>
      <c r="O12" s="252"/>
      <c r="P12" s="252"/>
      <c r="Q12" s="252"/>
      <c r="R12" s="252"/>
      <c r="S12"/>
      <c r="T12"/>
      <c r="U12"/>
      <c r="V12"/>
      <c r="W12"/>
      <c r="X12"/>
      <c r="Y12"/>
      <c r="Z12"/>
    </row>
    <row r="13" spans="1:26" s="6" customFormat="1" ht="17" thickBot="1" x14ac:dyDescent="0.25">
      <c r="A13" s="244" t="s">
        <v>132</v>
      </c>
      <c r="B13" s="253">
        <v>6.2693566386217445E-5</v>
      </c>
      <c r="C13" s="254">
        <v>3.5873520770817817E-6</v>
      </c>
      <c r="D13" s="254">
        <v>7.3173942768782894E-5</v>
      </c>
      <c r="E13" s="254">
        <v>5.11351882992068E-7</v>
      </c>
      <c r="F13" s="255">
        <v>2.41941560892456E-5</v>
      </c>
      <c r="G13" s="252"/>
      <c r="H13" s="251"/>
      <c r="I13" s="252"/>
      <c r="J13" s="252"/>
      <c r="K13" s="252"/>
      <c r="L13" s="252"/>
      <c r="M13" s="252"/>
      <c r="N13" s="252"/>
      <c r="O13" s="252"/>
      <c r="P13" s="252"/>
      <c r="Q13" s="252"/>
      <c r="R13" s="252"/>
      <c r="S13"/>
      <c r="T13"/>
      <c r="U13"/>
      <c r="V13"/>
      <c r="W13"/>
      <c r="X13"/>
      <c r="Y13"/>
      <c r="Z13"/>
    </row>
    <row r="14" spans="1:26" s="6" customFormat="1" x14ac:dyDescent="0.2">
      <c r="A14" s="232"/>
      <c r="B14" s="232"/>
      <c r="C14" s="232"/>
      <c r="D14" s="232"/>
      <c r="E14" s="252"/>
      <c r="F14" s="252"/>
      <c r="G14" s="252"/>
      <c r="H14" s="252"/>
      <c r="I14" s="252"/>
      <c r="J14" s="252"/>
      <c r="K14" s="252"/>
      <c r="L14" s="252"/>
      <c r="M14" s="252"/>
      <c r="N14" s="252"/>
      <c r="O14" s="252"/>
      <c r="P14" s="252"/>
      <c r="Q14" s="252"/>
      <c r="R14" s="252"/>
      <c r="S14"/>
      <c r="T14"/>
      <c r="U14"/>
      <c r="V14"/>
      <c r="W14"/>
      <c r="X14"/>
      <c r="Y14"/>
      <c r="Z14"/>
    </row>
    <row r="15" spans="1:26" s="6" customFormat="1" x14ac:dyDescent="0.2">
      <c r="A15" s="232"/>
      <c r="B15" s="232"/>
      <c r="C15" s="232"/>
      <c r="D15" s="232"/>
      <c r="E15" s="252"/>
      <c r="F15" s="252"/>
      <c r="G15" s="252"/>
      <c r="H15" s="252"/>
      <c r="I15" s="252"/>
      <c r="J15" s="252"/>
      <c r="K15" s="252"/>
      <c r="L15" s="252"/>
      <c r="M15" s="252"/>
      <c r="N15" s="252"/>
      <c r="O15" s="252"/>
      <c r="P15" s="252"/>
      <c r="Q15" s="252"/>
      <c r="R15" s="252"/>
      <c r="S15"/>
      <c r="T15"/>
      <c r="U15"/>
      <c r="V15"/>
      <c r="W15"/>
      <c r="X15"/>
      <c r="Y15"/>
      <c r="Z15"/>
    </row>
    <row r="16" spans="1:26" x14ac:dyDescent="0.2">
      <c r="A16" s="252"/>
      <c r="B16" s="252"/>
      <c r="C16" s="252"/>
      <c r="D16" s="252"/>
      <c r="E16" s="252"/>
      <c r="F16" s="252"/>
      <c r="G16" s="252"/>
      <c r="H16" s="252"/>
      <c r="I16" s="252"/>
      <c r="J16" s="252"/>
      <c r="K16" s="252"/>
      <c r="L16" s="252"/>
      <c r="M16" s="252"/>
      <c r="N16" s="252"/>
      <c r="O16" s="252"/>
      <c r="P16" s="252"/>
      <c r="Q16" s="252"/>
      <c r="R16" s="252"/>
    </row>
    <row r="17" spans="1:27" s="6" customFormat="1" x14ac:dyDescent="0.2">
      <c r="A17" s="232"/>
      <c r="B17" s="232"/>
      <c r="C17" s="232"/>
      <c r="D17" s="232"/>
      <c r="E17" s="232"/>
      <c r="F17" s="252"/>
      <c r="G17" s="252"/>
      <c r="H17" s="252"/>
      <c r="I17" s="252"/>
      <c r="J17" s="252"/>
      <c r="K17" s="252"/>
      <c r="L17" s="252"/>
      <c r="M17" s="252"/>
      <c r="N17" s="252"/>
      <c r="O17" s="252"/>
      <c r="P17" s="252"/>
      <c r="Q17" s="252"/>
      <c r="R17" s="252"/>
      <c r="S17"/>
      <c r="T17"/>
      <c r="U17"/>
      <c r="V17"/>
      <c r="W17"/>
      <c r="X17"/>
      <c r="Y17"/>
      <c r="Z17"/>
      <c r="AA17"/>
    </row>
    <row r="18" spans="1:27" s="6" customFormat="1" x14ac:dyDescent="0.2">
      <c r="A18" s="71"/>
      <c r="B18" s="71"/>
      <c r="C18" s="71"/>
      <c r="D18" s="71"/>
      <c r="E18" s="71"/>
      <c r="F18"/>
      <c r="G18"/>
      <c r="H18"/>
      <c r="I18"/>
      <c r="J18"/>
      <c r="K18"/>
      <c r="L18"/>
      <c r="M18"/>
      <c r="N18"/>
      <c r="O18"/>
      <c r="P18"/>
      <c r="Q18"/>
      <c r="R18"/>
      <c r="S18"/>
      <c r="T18"/>
      <c r="U18"/>
      <c r="V18"/>
      <c r="W18"/>
      <c r="X18"/>
      <c r="Y18"/>
      <c r="Z18"/>
      <c r="AA18"/>
    </row>
    <row r="19" spans="1:27" s="6" customFormat="1" x14ac:dyDescent="0.2">
      <c r="A19" s="71"/>
      <c r="B19" s="71"/>
      <c r="C19" s="71"/>
      <c r="D19" s="71"/>
      <c r="E19" s="71"/>
      <c r="F19"/>
      <c r="G19"/>
      <c r="H19"/>
      <c r="I19"/>
      <c r="J19"/>
      <c r="K19"/>
      <c r="L19"/>
      <c r="M19"/>
      <c r="N19"/>
      <c r="O19"/>
      <c r="P19"/>
      <c r="Q19"/>
      <c r="R19"/>
      <c r="S19"/>
      <c r="T19"/>
      <c r="U19"/>
      <c r="V19"/>
      <c r="W19"/>
      <c r="X19"/>
      <c r="Y19"/>
      <c r="Z19"/>
      <c r="AA19"/>
    </row>
    <row r="20" spans="1:27" s="6" customFormat="1" x14ac:dyDescent="0.2">
      <c r="A20" s="71"/>
      <c r="B20" s="71"/>
      <c r="C20" s="71"/>
      <c r="D20" s="71"/>
      <c r="E20" s="71"/>
      <c r="F20"/>
      <c r="G20"/>
      <c r="H20"/>
      <c r="I20"/>
      <c r="J20"/>
      <c r="K20"/>
      <c r="L20"/>
      <c r="M20"/>
      <c r="N20"/>
      <c r="O20"/>
      <c r="P20"/>
      <c r="Q20"/>
      <c r="R20"/>
      <c r="S20"/>
      <c r="T20"/>
      <c r="U20"/>
      <c r="V20"/>
      <c r="W20"/>
      <c r="X20"/>
      <c r="Y20"/>
      <c r="Z20"/>
      <c r="AA20"/>
    </row>
    <row r="21" spans="1:27" s="6" customFormat="1" x14ac:dyDescent="0.2">
      <c r="A21" s="71"/>
      <c r="B21" s="71"/>
      <c r="C21" s="71"/>
      <c r="D21" s="71"/>
      <c r="E21" s="71"/>
      <c r="F21"/>
      <c r="G21"/>
      <c r="H21"/>
      <c r="I21"/>
      <c r="J21"/>
      <c r="K21"/>
      <c r="L21"/>
      <c r="M21"/>
      <c r="N21"/>
      <c r="O21"/>
      <c r="P21"/>
      <c r="Q21"/>
      <c r="R21"/>
      <c r="S21"/>
      <c r="T21"/>
      <c r="U21"/>
      <c r="V21"/>
      <c r="W21"/>
      <c r="X21"/>
      <c r="Y21"/>
      <c r="Z21"/>
      <c r="AA21"/>
    </row>
    <row r="22" spans="1:27" s="6" customFormat="1" x14ac:dyDescent="0.2">
      <c r="A22" s="71"/>
      <c r="B22" s="71"/>
      <c r="C22" s="71"/>
      <c r="D22" s="71"/>
      <c r="E22" s="71"/>
      <c r="F22"/>
      <c r="G22"/>
      <c r="H22"/>
      <c r="I22"/>
      <c r="J22"/>
      <c r="K22"/>
      <c r="L22"/>
      <c r="M22"/>
      <c r="N22"/>
      <c r="O22"/>
      <c r="P22"/>
      <c r="Q22"/>
      <c r="R22"/>
      <c r="S22"/>
      <c r="T22"/>
      <c r="U22"/>
      <c r="V22"/>
      <c r="W22"/>
      <c r="X22"/>
      <c r="Y22"/>
      <c r="Z22"/>
      <c r="AA22"/>
    </row>
    <row r="23" spans="1:27" s="6" customFormat="1" x14ac:dyDescent="0.2">
      <c r="A23" s="71"/>
      <c r="B23" s="71"/>
      <c r="C23" s="71"/>
      <c r="D23" s="71"/>
      <c r="E23" s="71"/>
      <c r="F23"/>
      <c r="G23"/>
      <c r="H23"/>
      <c r="I23"/>
      <c r="J23"/>
      <c r="K23"/>
      <c r="L23"/>
      <c r="M23"/>
      <c r="N23"/>
      <c r="O23"/>
      <c r="P23"/>
      <c r="Q23"/>
      <c r="R23"/>
      <c r="S23"/>
      <c r="T23"/>
      <c r="U23"/>
      <c r="V23"/>
      <c r="W23"/>
      <c r="X23"/>
      <c r="Y23"/>
      <c r="Z23"/>
      <c r="AA23"/>
    </row>
    <row r="24" spans="1:27" s="6" customFormat="1" x14ac:dyDescent="0.2">
      <c r="A24" s="71"/>
      <c r="B24" s="71"/>
      <c r="C24" s="71"/>
      <c r="D24" s="71"/>
      <c r="E24" s="71"/>
      <c r="F24"/>
      <c r="G24"/>
      <c r="H24"/>
      <c r="I24"/>
      <c r="J24"/>
      <c r="K24"/>
      <c r="L24"/>
      <c r="M24"/>
      <c r="N24"/>
      <c r="O24"/>
      <c r="P24"/>
      <c r="Q24"/>
      <c r="R24"/>
      <c r="S24"/>
      <c r="T24"/>
      <c r="U24"/>
      <c r="V24"/>
      <c r="W24"/>
      <c r="X24"/>
      <c r="Y24"/>
      <c r="Z24"/>
      <c r="AA24"/>
    </row>
    <row r="25" spans="1:27" s="6" customFormat="1" x14ac:dyDescent="0.2">
      <c r="A25" s="71"/>
      <c r="B25" s="71"/>
      <c r="C25" s="71"/>
      <c r="D25" s="71"/>
      <c r="E25" s="71"/>
      <c r="F25"/>
      <c r="G25"/>
      <c r="H25"/>
      <c r="I25"/>
      <c r="J25"/>
      <c r="K25"/>
      <c r="L25"/>
      <c r="M25"/>
      <c r="N25"/>
      <c r="O25"/>
      <c r="P25"/>
      <c r="Q25"/>
      <c r="R25"/>
      <c r="S25"/>
      <c r="T25"/>
      <c r="U25"/>
      <c r="V25"/>
      <c r="W25"/>
      <c r="X25"/>
      <c r="Y25"/>
      <c r="Z25"/>
      <c r="AA25"/>
    </row>
    <row r="26" spans="1:27" s="6" customFormat="1" x14ac:dyDescent="0.2">
      <c r="A26" s="71"/>
      <c r="B26" s="71"/>
      <c r="C26" s="71"/>
      <c r="D26" s="71"/>
      <c r="E26" s="71"/>
      <c r="F26"/>
      <c r="G26"/>
      <c r="H26"/>
      <c r="I26"/>
      <c r="J26"/>
      <c r="K26"/>
      <c r="L26"/>
      <c r="M26"/>
      <c r="N26"/>
      <c r="O26"/>
      <c r="P26"/>
      <c r="Q26"/>
      <c r="R26"/>
      <c r="S26"/>
      <c r="T26"/>
      <c r="U26"/>
      <c r="V26"/>
      <c r="W26"/>
      <c r="X26"/>
      <c r="Y26"/>
      <c r="Z26"/>
      <c r="AA26"/>
    </row>
    <row r="27" spans="1:27" s="6" customFormat="1" x14ac:dyDescent="0.2">
      <c r="A27" s="71"/>
      <c r="B27" s="71"/>
      <c r="C27" s="71"/>
      <c r="D27" s="71"/>
      <c r="E27" s="71"/>
      <c r="F27"/>
      <c r="G27"/>
      <c r="H27"/>
      <c r="I27"/>
      <c r="J27"/>
      <c r="K27"/>
      <c r="L27"/>
      <c r="M27"/>
      <c r="N27"/>
      <c r="O27"/>
      <c r="P27"/>
      <c r="Q27"/>
      <c r="R27"/>
      <c r="S27"/>
      <c r="T27"/>
      <c r="U27"/>
      <c r="V27"/>
      <c r="W27"/>
      <c r="X27"/>
      <c r="Y27"/>
      <c r="Z27"/>
      <c r="AA27"/>
    </row>
    <row r="28" spans="1:27" s="6" customFormat="1" x14ac:dyDescent="0.2">
      <c r="A28" s="71"/>
      <c r="B28" s="71"/>
      <c r="C28" s="71"/>
      <c r="D28" s="71"/>
      <c r="E28" s="71"/>
      <c r="F28"/>
      <c r="G28"/>
      <c r="H28"/>
      <c r="I28"/>
      <c r="J28"/>
      <c r="K28"/>
      <c r="L28"/>
      <c r="M28"/>
      <c r="N28"/>
      <c r="O28"/>
      <c r="P28"/>
      <c r="Q28"/>
      <c r="R28"/>
      <c r="S28"/>
      <c r="T28"/>
      <c r="U28"/>
      <c r="V28"/>
      <c r="W28"/>
      <c r="X28"/>
      <c r="Y28"/>
      <c r="Z28"/>
      <c r="AA28"/>
    </row>
    <row r="29" spans="1:27" s="6" customFormat="1" x14ac:dyDescent="0.2">
      <c r="A29" s="71"/>
      <c r="B29" s="71"/>
      <c r="C29" s="71"/>
      <c r="D29" s="71"/>
      <c r="E29" s="71"/>
      <c r="F29"/>
      <c r="G29"/>
      <c r="H29"/>
      <c r="I29"/>
      <c r="J29"/>
      <c r="K29"/>
      <c r="L29"/>
      <c r="M29"/>
      <c r="N29"/>
      <c r="O29"/>
      <c r="P29"/>
      <c r="Q29"/>
      <c r="R29"/>
      <c r="S29"/>
      <c r="T29"/>
      <c r="U29"/>
      <c r="V29"/>
      <c r="W29"/>
      <c r="X29"/>
      <c r="Y29"/>
      <c r="Z29"/>
      <c r="AA29"/>
    </row>
    <row r="30" spans="1:27" s="6" customFormat="1" x14ac:dyDescent="0.2">
      <c r="A30" s="71"/>
      <c r="B30" s="71"/>
      <c r="C30" s="71"/>
      <c r="D30" s="71"/>
      <c r="E30" s="71"/>
      <c r="F30"/>
      <c r="G30"/>
      <c r="H30"/>
      <c r="I30"/>
      <c r="J30"/>
      <c r="K30"/>
      <c r="L30"/>
      <c r="M30"/>
      <c r="N30"/>
      <c r="O30"/>
      <c r="P30"/>
      <c r="Q30"/>
      <c r="R30"/>
      <c r="S30"/>
      <c r="T30"/>
      <c r="U30"/>
      <c r="V30"/>
      <c r="W30"/>
      <c r="X30"/>
      <c r="Y30"/>
      <c r="Z30"/>
      <c r="AA30"/>
    </row>
    <row r="31" spans="1:27" s="6" customFormat="1" x14ac:dyDescent="0.2">
      <c r="A31" s="71"/>
      <c r="B31" s="71"/>
      <c r="C31" s="71"/>
      <c r="D31" s="71"/>
      <c r="E31" s="71"/>
      <c r="F31"/>
      <c r="G31"/>
      <c r="H31"/>
      <c r="I31"/>
      <c r="J31"/>
      <c r="K31"/>
      <c r="L31"/>
      <c r="M31"/>
      <c r="N31"/>
      <c r="O31"/>
      <c r="P31"/>
      <c r="Q31"/>
      <c r="R31"/>
      <c r="S31"/>
      <c r="T31"/>
      <c r="U31"/>
      <c r="V31"/>
      <c r="W31"/>
      <c r="X31"/>
      <c r="Y31"/>
      <c r="Z31"/>
      <c r="AA31"/>
    </row>
    <row r="32" spans="1:27" s="6" customFormat="1" x14ac:dyDescent="0.2">
      <c r="A32" s="71"/>
      <c r="B32" s="71"/>
      <c r="C32" s="71"/>
      <c r="D32" s="71"/>
      <c r="E32" s="71"/>
      <c r="F32"/>
      <c r="G32"/>
      <c r="H32"/>
      <c r="I32"/>
      <c r="J32"/>
      <c r="K32"/>
      <c r="L32"/>
      <c r="M32"/>
      <c r="N32"/>
      <c r="O32"/>
      <c r="P32"/>
      <c r="Q32"/>
      <c r="R32"/>
      <c r="S32"/>
      <c r="T32"/>
      <c r="U32"/>
      <c r="V32"/>
      <c r="W32"/>
      <c r="X32"/>
      <c r="Y32"/>
      <c r="Z32"/>
      <c r="AA32"/>
    </row>
    <row r="33" spans="1:27" s="6" customFormat="1" x14ac:dyDescent="0.2">
      <c r="A33" s="71"/>
      <c r="B33" s="71"/>
      <c r="C33" s="71"/>
      <c r="D33" s="71"/>
      <c r="E33" s="71"/>
      <c r="F33"/>
      <c r="G33"/>
      <c r="H33"/>
      <c r="I33"/>
      <c r="J33"/>
      <c r="K33"/>
      <c r="L33"/>
      <c r="M33"/>
      <c r="N33"/>
      <c r="O33"/>
      <c r="P33"/>
      <c r="Q33"/>
      <c r="R33"/>
      <c r="S33"/>
      <c r="T33"/>
      <c r="U33"/>
      <c r="V33"/>
      <c r="W33"/>
      <c r="X33"/>
      <c r="Y33"/>
      <c r="Z33"/>
      <c r="AA33"/>
    </row>
    <row r="34" spans="1:27" s="6" customFormat="1" x14ac:dyDescent="0.2">
      <c r="A34" s="71"/>
      <c r="B34" s="71"/>
      <c r="C34" s="71"/>
      <c r="D34" s="71"/>
      <c r="E34" s="71"/>
      <c r="F34"/>
      <c r="G34"/>
      <c r="H34"/>
      <c r="I34"/>
      <c r="J34"/>
      <c r="K34"/>
      <c r="L34"/>
      <c r="M34"/>
      <c r="N34"/>
      <c r="O34"/>
      <c r="P34"/>
      <c r="Q34"/>
      <c r="R34"/>
      <c r="S34"/>
      <c r="T34"/>
      <c r="U34"/>
      <c r="V34"/>
      <c r="W34"/>
      <c r="X34"/>
      <c r="Y34"/>
      <c r="Z34"/>
      <c r="AA34"/>
    </row>
    <row r="35" spans="1:27" s="6" customFormat="1" x14ac:dyDescent="0.2">
      <c r="A35" s="71"/>
      <c r="B35" s="71"/>
      <c r="C35" s="71"/>
      <c r="D35" s="71"/>
      <c r="E35" s="71"/>
      <c r="F35"/>
      <c r="G35"/>
      <c r="H35"/>
      <c r="I35"/>
      <c r="J35"/>
      <c r="K35"/>
      <c r="L35"/>
      <c r="M35"/>
      <c r="N35"/>
      <c r="O35"/>
      <c r="P35"/>
      <c r="Q35"/>
      <c r="R35"/>
      <c r="S35"/>
      <c r="T35"/>
      <c r="U35"/>
      <c r="V35"/>
      <c r="W35"/>
      <c r="X35"/>
      <c r="Y35"/>
      <c r="Z35"/>
      <c r="AA35"/>
    </row>
    <row r="36" spans="1:27" s="6" customFormat="1" x14ac:dyDescent="0.2">
      <c r="A36" s="71"/>
      <c r="B36" s="71"/>
      <c r="C36" s="71"/>
      <c r="D36" s="71"/>
      <c r="E36" s="71"/>
      <c r="F36"/>
      <c r="G36"/>
      <c r="H36"/>
      <c r="I36"/>
      <c r="J36"/>
      <c r="K36"/>
      <c r="L36"/>
      <c r="M36"/>
      <c r="N36"/>
      <c r="O36"/>
      <c r="P36"/>
      <c r="Q36"/>
      <c r="R36"/>
      <c r="S36"/>
      <c r="T36"/>
      <c r="U36"/>
      <c r="V36"/>
      <c r="W36"/>
      <c r="X36"/>
      <c r="Y36"/>
      <c r="Z36"/>
      <c r="AA36"/>
    </row>
    <row r="37" spans="1:27" s="6" customFormat="1" x14ac:dyDescent="0.2">
      <c r="E37" s="71"/>
      <c r="F37"/>
      <c r="G37"/>
      <c r="H37"/>
      <c r="I37"/>
      <c r="J37"/>
      <c r="K37"/>
      <c r="L37"/>
      <c r="M37"/>
      <c r="N37"/>
      <c r="O37"/>
      <c r="P37"/>
      <c r="Q37"/>
      <c r="R37"/>
      <c r="S37"/>
      <c r="T37"/>
      <c r="U37"/>
      <c r="V37"/>
      <c r="W37"/>
      <c r="X37"/>
      <c r="Y37"/>
      <c r="Z37"/>
      <c r="AA37"/>
    </row>
    <row r="38" spans="1:27" s="6" customFormat="1" x14ac:dyDescent="0.2">
      <c r="E38" s="71"/>
      <c r="F38"/>
      <c r="G38"/>
      <c r="H38"/>
      <c r="I38"/>
      <c r="J38"/>
      <c r="K38"/>
      <c r="L38"/>
      <c r="M38"/>
      <c r="N38"/>
      <c r="O38"/>
      <c r="P38"/>
      <c r="Q38"/>
      <c r="R38"/>
      <c r="S38"/>
      <c r="T38"/>
      <c r="U38"/>
      <c r="V38"/>
      <c r="W38"/>
      <c r="X38"/>
      <c r="Y38"/>
      <c r="Z38"/>
      <c r="AA38"/>
    </row>
    <row r="39" spans="1:27" s="6" customFormat="1" x14ac:dyDescent="0.2">
      <c r="E39" s="71"/>
      <c r="F39"/>
      <c r="G39"/>
      <c r="H39"/>
      <c r="I39"/>
      <c r="J39"/>
      <c r="K39"/>
      <c r="L39"/>
      <c r="M39"/>
      <c r="N39"/>
      <c r="O39"/>
      <c r="P39"/>
      <c r="Q39"/>
      <c r="R39"/>
      <c r="S39"/>
      <c r="T39"/>
      <c r="U39"/>
      <c r="V39"/>
      <c r="W39"/>
      <c r="X39"/>
      <c r="Y39"/>
      <c r="Z39"/>
      <c r="AA39"/>
    </row>
    <row r="40" spans="1:27" s="6" customFormat="1" x14ac:dyDescent="0.2">
      <c r="E40" s="71"/>
      <c r="F40"/>
      <c r="G40"/>
      <c r="H40"/>
      <c r="I40"/>
      <c r="J40"/>
      <c r="K40"/>
      <c r="L40"/>
      <c r="M40"/>
      <c r="N40"/>
      <c r="O40"/>
      <c r="P40"/>
      <c r="Q40"/>
      <c r="R40"/>
      <c r="S40"/>
      <c r="T40"/>
      <c r="U40"/>
      <c r="V40"/>
      <c r="W40"/>
      <c r="X40"/>
      <c r="Y40"/>
      <c r="Z40"/>
      <c r="AA40"/>
    </row>
    <row r="41" spans="1:27" s="6" customFormat="1" x14ac:dyDescent="0.2">
      <c r="E41" s="71"/>
      <c r="F41"/>
      <c r="G41"/>
      <c r="H41"/>
      <c r="I41"/>
      <c r="J41"/>
      <c r="K41"/>
      <c r="L41"/>
      <c r="M41"/>
      <c r="N41"/>
      <c r="O41"/>
      <c r="P41"/>
      <c r="Q41"/>
      <c r="R41"/>
      <c r="S41"/>
      <c r="T41"/>
      <c r="U41"/>
      <c r="V41"/>
      <c r="W41"/>
      <c r="X41"/>
      <c r="Y41"/>
      <c r="Z41"/>
      <c r="AA41"/>
    </row>
    <row r="42" spans="1:27" s="6" customFormat="1" x14ac:dyDescent="0.2">
      <c r="E42" s="71"/>
      <c r="F42"/>
      <c r="G42"/>
      <c r="H42"/>
      <c r="I42"/>
      <c r="J42"/>
      <c r="K42"/>
      <c r="L42"/>
      <c r="M42"/>
      <c r="N42"/>
      <c r="O42"/>
      <c r="P42"/>
      <c r="Q42"/>
      <c r="R42"/>
      <c r="S42"/>
      <c r="T42"/>
      <c r="U42"/>
      <c r="V42"/>
      <c r="W42"/>
      <c r="X42"/>
      <c r="Y42"/>
      <c r="Z42"/>
      <c r="AA42"/>
    </row>
    <row r="43" spans="1:27" s="6" customFormat="1" x14ac:dyDescent="0.2">
      <c r="E43" s="71"/>
      <c r="F43"/>
      <c r="G43"/>
      <c r="H43"/>
      <c r="I43"/>
      <c r="J43"/>
      <c r="K43"/>
      <c r="L43"/>
      <c r="M43"/>
      <c r="N43"/>
      <c r="O43"/>
      <c r="P43"/>
      <c r="Q43"/>
      <c r="R43"/>
      <c r="S43"/>
      <c r="T43"/>
      <c r="U43"/>
      <c r="V43"/>
      <c r="W43"/>
      <c r="X43"/>
      <c r="Y43"/>
      <c r="Z43"/>
      <c r="AA43"/>
    </row>
    <row r="44" spans="1:27" s="6" customFormat="1" x14ac:dyDescent="0.2">
      <c r="A44" s="148"/>
      <c r="B44" s="148"/>
      <c r="C44" s="148"/>
      <c r="D44" s="148"/>
      <c r="E44" s="60"/>
      <c r="F44"/>
      <c r="G44"/>
      <c r="H44"/>
      <c r="I44"/>
      <c r="J44"/>
      <c r="K44"/>
      <c r="L44"/>
      <c r="M44"/>
      <c r="N44"/>
      <c r="O44"/>
      <c r="P44"/>
      <c r="Q44"/>
      <c r="R44"/>
      <c r="S44"/>
      <c r="T44"/>
      <c r="U44"/>
      <c r="V44"/>
      <c r="W44"/>
      <c r="X44"/>
      <c r="Y44"/>
      <c r="Z44"/>
      <c r="AA44"/>
    </row>
    <row r="45" spans="1:27" x14ac:dyDescent="0.2">
      <c r="J45" s="50"/>
      <c r="K45" s="50"/>
      <c r="L45" s="50"/>
      <c r="M45" s="50"/>
      <c r="N45" s="50"/>
      <c r="O45" s="50"/>
    </row>
    <row r="46" spans="1:27" x14ac:dyDescent="0.2">
      <c r="J46" s="50"/>
      <c r="K46" s="50"/>
      <c r="L46" s="50"/>
      <c r="M46" s="50"/>
      <c r="N46" s="50"/>
      <c r="O46" s="50"/>
    </row>
    <row r="47" spans="1:27" x14ac:dyDescent="0.2">
      <c r="J47" s="50"/>
      <c r="K47" s="50"/>
      <c r="L47" s="50"/>
      <c r="M47" s="50"/>
      <c r="N47" s="50"/>
      <c r="O47" s="50"/>
    </row>
    <row r="48" spans="1:27" x14ac:dyDescent="0.2">
      <c r="J48" s="50"/>
      <c r="K48" s="50"/>
      <c r="L48" s="50"/>
      <c r="M48" s="50"/>
      <c r="N48" s="50"/>
      <c r="O48" s="50"/>
    </row>
    <row r="49" spans="6:15" x14ac:dyDescent="0.2">
      <c r="J49" s="50"/>
      <c r="K49" s="50"/>
      <c r="L49" s="50"/>
      <c r="M49" s="50"/>
      <c r="N49" s="50"/>
      <c r="O49" s="50"/>
    </row>
    <row r="50" spans="6:15" x14ac:dyDescent="0.2">
      <c r="J50" s="50"/>
      <c r="K50" s="50"/>
      <c r="L50" s="50"/>
      <c r="M50" s="50"/>
      <c r="N50" s="50"/>
      <c r="O50" s="50"/>
    </row>
    <row r="51" spans="6:15" x14ac:dyDescent="0.2">
      <c r="J51" s="50"/>
      <c r="K51" s="50"/>
      <c r="L51" s="50"/>
      <c r="M51" s="50"/>
      <c r="N51" s="50"/>
      <c r="O51" s="50"/>
    </row>
    <row r="52" spans="6:15" x14ac:dyDescent="0.2">
      <c r="F52" s="67"/>
      <c r="G52" s="67"/>
      <c r="H52" s="67"/>
      <c r="I52" s="67"/>
      <c r="J52" s="50"/>
      <c r="K52" s="50"/>
      <c r="L52" s="50"/>
      <c r="M52" s="50"/>
      <c r="N52" s="50"/>
      <c r="O52" s="50"/>
    </row>
    <row r="53" spans="6:15" x14ac:dyDescent="0.2">
      <c r="F53" s="67"/>
      <c r="G53" s="67"/>
      <c r="H53" s="67"/>
      <c r="I53" s="67"/>
      <c r="J53" s="50"/>
      <c r="K53" s="50"/>
      <c r="L53" s="50"/>
      <c r="M53" s="50"/>
      <c r="N53" s="50"/>
      <c r="O53" s="50"/>
    </row>
    <row r="54" spans="6:15" x14ac:dyDescent="0.2">
      <c r="F54" s="67"/>
      <c r="G54" s="67"/>
      <c r="H54" s="67"/>
      <c r="I54" s="67"/>
      <c r="J54" s="50"/>
      <c r="K54" s="50"/>
      <c r="L54" s="50"/>
      <c r="M54" s="50"/>
      <c r="N54" s="50"/>
      <c r="O54" s="50"/>
    </row>
    <row r="55" spans="6:15" x14ac:dyDescent="0.2">
      <c r="F55" s="67"/>
      <c r="G55" s="67"/>
      <c r="H55" s="67"/>
      <c r="I55" s="67"/>
      <c r="J55" s="50"/>
      <c r="K55" s="50"/>
      <c r="L55" s="50"/>
      <c r="M55" s="50"/>
      <c r="N55" s="50"/>
      <c r="O55" s="50"/>
    </row>
    <row r="56" spans="6:15" x14ac:dyDescent="0.2">
      <c r="F56" s="67"/>
      <c r="G56" s="67"/>
      <c r="H56" s="67"/>
      <c r="I56" s="67"/>
      <c r="J56" s="50"/>
      <c r="K56" s="50"/>
      <c r="L56" s="50"/>
      <c r="M56" s="50"/>
      <c r="N56" s="50"/>
      <c r="O56" s="50"/>
    </row>
    <row r="57" spans="6:15" x14ac:dyDescent="0.2">
      <c r="F57" s="67"/>
      <c r="G57" s="67"/>
      <c r="H57" s="67"/>
      <c r="I57" s="67"/>
      <c r="J57" s="50"/>
      <c r="K57" s="50"/>
      <c r="L57" s="50"/>
      <c r="M57" s="50"/>
      <c r="N57" s="50"/>
      <c r="O57" s="50"/>
    </row>
    <row r="58" spans="6:15" x14ac:dyDescent="0.2">
      <c r="F58" s="67"/>
      <c r="G58" s="67"/>
      <c r="H58" s="67"/>
      <c r="I58" s="67"/>
      <c r="J58" s="50"/>
      <c r="K58" s="50"/>
      <c r="L58" s="50"/>
      <c r="M58" s="50"/>
      <c r="N58" s="50"/>
      <c r="O58" s="50"/>
    </row>
    <row r="59" spans="6:15" x14ac:dyDescent="0.2">
      <c r="F59" s="67"/>
      <c r="G59" s="67"/>
      <c r="H59" s="67"/>
      <c r="I59" s="67"/>
      <c r="J59" s="50"/>
      <c r="K59" s="50"/>
      <c r="L59" s="50"/>
      <c r="M59" s="50"/>
      <c r="N59" s="50"/>
      <c r="O59" s="50"/>
    </row>
    <row r="60" spans="6:15" x14ac:dyDescent="0.2">
      <c r="F60" s="67"/>
      <c r="G60" s="67"/>
      <c r="H60" s="67"/>
      <c r="I60" s="67"/>
      <c r="J60" s="50"/>
      <c r="K60" s="50"/>
      <c r="L60" s="50"/>
      <c r="M60" s="50"/>
      <c r="N60" s="50"/>
      <c r="O60" s="50"/>
    </row>
    <row r="61" spans="6:15" x14ac:dyDescent="0.2">
      <c r="F61" s="67"/>
      <c r="G61" s="67"/>
      <c r="H61" s="67"/>
      <c r="I61" s="67"/>
      <c r="J61" s="50"/>
      <c r="K61" s="50"/>
      <c r="L61" s="50"/>
      <c r="M61" s="50"/>
      <c r="N61" s="50"/>
      <c r="O61" s="50"/>
    </row>
    <row r="62" spans="6:15" x14ac:dyDescent="0.2">
      <c r="F62" s="67"/>
      <c r="G62" s="67"/>
      <c r="H62" s="67"/>
      <c r="I62" s="67"/>
      <c r="J62" s="50"/>
      <c r="K62" s="50"/>
      <c r="L62" s="50"/>
      <c r="M62" s="50"/>
      <c r="N62" s="50"/>
      <c r="O62" s="50"/>
    </row>
    <row r="63" spans="6:15" x14ac:dyDescent="0.2">
      <c r="F63" s="67"/>
      <c r="G63" s="67"/>
      <c r="H63" s="67"/>
      <c r="I63" s="67"/>
      <c r="J63" s="50"/>
      <c r="K63" s="50"/>
      <c r="L63" s="50"/>
      <c r="M63" s="50"/>
      <c r="N63" s="50"/>
      <c r="O63" s="50"/>
    </row>
    <row r="64" spans="6:15" x14ac:dyDescent="0.2">
      <c r="F64" s="67"/>
      <c r="G64" s="67"/>
      <c r="H64" s="67"/>
      <c r="I64" s="67"/>
      <c r="J64" s="50"/>
      <c r="K64" s="50"/>
      <c r="L64" s="50"/>
      <c r="M64" s="50"/>
      <c r="N64" s="50"/>
      <c r="O64" s="50"/>
    </row>
    <row r="65" spans="6:15" x14ac:dyDescent="0.2">
      <c r="F65" s="67"/>
      <c r="G65" s="67"/>
      <c r="H65" s="67"/>
      <c r="I65" s="67"/>
      <c r="J65" s="50"/>
      <c r="K65" s="50"/>
      <c r="L65" s="50"/>
      <c r="M65" s="50"/>
      <c r="N65" s="50"/>
      <c r="O65" s="50"/>
    </row>
    <row r="66" spans="6:15" x14ac:dyDescent="0.2">
      <c r="F66" s="67"/>
      <c r="G66" s="67"/>
      <c r="H66" s="67"/>
      <c r="I66" s="67"/>
      <c r="J66" s="50"/>
      <c r="K66" s="50"/>
      <c r="L66" s="50"/>
      <c r="M66" s="50"/>
      <c r="N66" s="50"/>
      <c r="O66" s="50"/>
    </row>
    <row r="67" spans="6:15" x14ac:dyDescent="0.2">
      <c r="F67" s="67"/>
      <c r="G67" s="67"/>
      <c r="H67" s="67"/>
      <c r="I67" s="67"/>
      <c r="J67" s="50"/>
      <c r="K67" s="50"/>
      <c r="L67" s="50"/>
      <c r="M67" s="50"/>
      <c r="N67" s="50"/>
      <c r="O67" s="50"/>
    </row>
    <row r="68" spans="6:15" x14ac:dyDescent="0.2">
      <c r="F68" s="67"/>
      <c r="G68" s="67"/>
      <c r="H68" s="67"/>
      <c r="I68" s="67"/>
      <c r="J68" s="50"/>
      <c r="K68" s="50"/>
      <c r="L68" s="50"/>
      <c r="M68" s="50"/>
      <c r="N68" s="50"/>
      <c r="O68" s="50"/>
    </row>
    <row r="69" spans="6:15" x14ac:dyDescent="0.2">
      <c r="F69" s="67"/>
      <c r="G69" s="67"/>
      <c r="H69" s="67"/>
      <c r="I69" s="67"/>
      <c r="J69" s="50"/>
      <c r="K69" s="50"/>
      <c r="L69" s="50"/>
      <c r="M69" s="50"/>
      <c r="N69" s="50"/>
      <c r="O69" s="50"/>
    </row>
    <row r="70" spans="6:15" x14ac:dyDescent="0.2">
      <c r="F70" s="67"/>
      <c r="G70" s="67"/>
      <c r="H70" s="67"/>
      <c r="I70" s="67"/>
      <c r="J70" s="50"/>
      <c r="K70" s="50"/>
      <c r="L70" s="50"/>
      <c r="M70" s="50"/>
      <c r="N70" s="50"/>
      <c r="O70" s="50"/>
    </row>
    <row r="71" spans="6:15" x14ac:dyDescent="0.2">
      <c r="F71" s="67"/>
      <c r="G71" s="67"/>
      <c r="H71" s="67"/>
      <c r="I71" s="67"/>
      <c r="J71" s="50"/>
      <c r="K71" s="50"/>
      <c r="L71" s="50"/>
      <c r="M71" s="50"/>
      <c r="N71" s="50"/>
      <c r="O71" s="50"/>
    </row>
    <row r="72" spans="6:15" x14ac:dyDescent="0.2">
      <c r="F72" s="50"/>
      <c r="G72" s="50"/>
      <c r="H72" s="50"/>
      <c r="I72" s="50"/>
      <c r="J72" s="50"/>
      <c r="K72" s="50"/>
      <c r="L72" s="50"/>
      <c r="M72" s="50"/>
      <c r="N72" s="50"/>
      <c r="O72" s="50"/>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AE1F-70B5-4C6B-8769-45E57BD0707B}">
  <dimension ref="A1:Q39"/>
  <sheetViews>
    <sheetView workbookViewId="0">
      <selection activeCell="D5" sqref="D5:E11"/>
    </sheetView>
  </sheetViews>
  <sheetFormatPr baseColWidth="10" defaultColWidth="8.83203125" defaultRowHeight="16" x14ac:dyDescent="0.2"/>
  <cols>
    <col min="1" max="1" width="17.33203125" customWidth="1"/>
    <col min="2" max="9" width="19.5" style="154" customWidth="1"/>
    <col min="10" max="13" width="19.5" customWidth="1"/>
  </cols>
  <sheetData>
    <row r="1" spans="1:17" ht="18" x14ac:dyDescent="0.25">
      <c r="A1" s="51" t="s">
        <v>392</v>
      </c>
      <c r="B1" s="153"/>
      <c r="C1" s="153"/>
      <c r="D1" s="153"/>
      <c r="E1" s="153"/>
      <c r="F1" s="153"/>
      <c r="G1" s="153"/>
      <c r="H1" s="153"/>
      <c r="I1" s="153"/>
      <c r="O1" s="27"/>
      <c r="P1" s="27"/>
      <c r="Q1" s="27"/>
    </row>
    <row r="2" spans="1:17" ht="17" thickBot="1" x14ac:dyDescent="0.25">
      <c r="A2" s="27"/>
      <c r="B2" s="153"/>
      <c r="C2" s="153"/>
      <c r="D2" s="153"/>
      <c r="E2" s="153"/>
      <c r="F2" s="153"/>
      <c r="G2" s="153"/>
      <c r="H2" s="153"/>
      <c r="I2" s="153"/>
      <c r="O2" s="27"/>
      <c r="P2" s="27"/>
      <c r="Q2" s="27"/>
    </row>
    <row r="3" spans="1:17" x14ac:dyDescent="0.2">
      <c r="A3" s="150"/>
      <c r="B3" s="160" t="s">
        <v>313</v>
      </c>
      <c r="C3" s="161"/>
      <c r="D3" s="222" t="s">
        <v>69</v>
      </c>
      <c r="E3" s="223"/>
      <c r="F3" s="224" t="s">
        <v>125</v>
      </c>
      <c r="G3" s="224"/>
      <c r="H3" s="222" t="s">
        <v>105</v>
      </c>
      <c r="I3" s="223"/>
      <c r="O3" s="27"/>
      <c r="P3" s="27"/>
      <c r="Q3" s="27"/>
    </row>
    <row r="4" spans="1:17" ht="19" thickBot="1" x14ac:dyDescent="0.25">
      <c r="A4" s="151" t="s">
        <v>122</v>
      </c>
      <c r="B4" s="127" t="s">
        <v>331</v>
      </c>
      <c r="C4" s="129" t="s">
        <v>332</v>
      </c>
      <c r="D4" s="127" t="s">
        <v>330</v>
      </c>
      <c r="E4" s="129" t="s">
        <v>332</v>
      </c>
      <c r="F4" s="128" t="s">
        <v>330</v>
      </c>
      <c r="G4" s="128" t="s">
        <v>332</v>
      </c>
      <c r="H4" s="127" t="s">
        <v>330</v>
      </c>
      <c r="I4" s="129" t="s">
        <v>332</v>
      </c>
      <c r="O4" s="27"/>
      <c r="P4" s="27"/>
      <c r="Q4" s="27"/>
    </row>
    <row r="5" spans="1:17" x14ac:dyDescent="0.2">
      <c r="A5" s="152" t="s">
        <v>126</v>
      </c>
      <c r="B5" s="166">
        <v>0.42949560850364882</v>
      </c>
      <c r="C5" s="69">
        <v>0.62129160400396122</v>
      </c>
      <c r="D5" s="107">
        <v>0.59560778163629013</v>
      </c>
      <c r="E5" s="57">
        <v>0.93937387018848473</v>
      </c>
      <c r="F5" s="86">
        <v>0.55510024413258541</v>
      </c>
      <c r="G5" s="86">
        <v>0.81489119132450671</v>
      </c>
      <c r="H5" s="107">
        <v>0.35449388873576548</v>
      </c>
      <c r="I5" s="57">
        <v>0.24472126827136761</v>
      </c>
      <c r="O5" s="27"/>
      <c r="P5" s="27"/>
      <c r="Q5" s="27"/>
    </row>
    <row r="6" spans="1:17" x14ac:dyDescent="0.2">
      <c r="A6" s="152" t="s">
        <v>127</v>
      </c>
      <c r="B6" s="166">
        <v>3.6006981645303715</v>
      </c>
      <c r="C6" s="69">
        <v>4.2996047928900216</v>
      </c>
      <c r="D6" s="107">
        <v>7.7513325938087885</v>
      </c>
      <c r="E6" s="57">
        <v>6.2566800096553505</v>
      </c>
      <c r="F6" s="86">
        <v>3.8310488413026276</v>
      </c>
      <c r="G6" s="86">
        <v>2.8470810370082424</v>
      </c>
      <c r="H6" s="107">
        <v>3.1272437820304502</v>
      </c>
      <c r="I6" s="57">
        <v>1.1224745565558185</v>
      </c>
      <c r="O6" s="27"/>
      <c r="P6" s="27"/>
      <c r="Q6" s="27"/>
    </row>
    <row r="7" spans="1:17" x14ac:dyDescent="0.2">
      <c r="A7" s="152" t="s">
        <v>128</v>
      </c>
      <c r="B7" s="166">
        <v>7.1924328459428049</v>
      </c>
      <c r="C7" s="69">
        <v>4.6873138579528204</v>
      </c>
      <c r="D7" s="107">
        <v>5.4272499451323277</v>
      </c>
      <c r="E7" s="57">
        <v>1.8796710392356171</v>
      </c>
      <c r="F7" s="158">
        <v>8.3845357464305064</v>
      </c>
      <c r="G7" s="86">
        <v>5.1392702212477728</v>
      </c>
      <c r="H7" s="107">
        <v>2.4645466082912186</v>
      </c>
      <c r="I7" s="57">
        <v>7.4175967760450476E-2</v>
      </c>
      <c r="O7" s="27"/>
      <c r="P7" s="27"/>
      <c r="Q7" s="27"/>
    </row>
    <row r="8" spans="1:17" x14ac:dyDescent="0.2">
      <c r="A8" s="152" t="s">
        <v>129</v>
      </c>
      <c r="B8" s="166">
        <v>4.0301937730340205</v>
      </c>
      <c r="C8" s="69">
        <v>3.8546681321981699</v>
      </c>
      <c r="D8" s="107">
        <v>8.3469403754450795</v>
      </c>
      <c r="E8" s="57">
        <v>5.8055513575785334</v>
      </c>
      <c r="F8" s="86">
        <v>4.3861490854352123</v>
      </c>
      <c r="G8" s="86">
        <v>5.653023371397782</v>
      </c>
      <c r="H8" s="107">
        <v>3.4817376707662158</v>
      </c>
      <c r="I8" s="57">
        <v>2.1323504950446508</v>
      </c>
      <c r="O8" s="27"/>
      <c r="P8" s="27"/>
      <c r="Q8" s="27"/>
    </row>
    <row r="9" spans="1:17" x14ac:dyDescent="0.2">
      <c r="A9" s="152" t="s">
        <v>130</v>
      </c>
      <c r="B9" s="166">
        <v>7.6219284544464534</v>
      </c>
      <c r="C9" s="69">
        <v>3.95415996376562</v>
      </c>
      <c r="D9" s="107">
        <v>6.0228577267686179</v>
      </c>
      <c r="E9" s="57">
        <v>2.5525479460061336</v>
      </c>
      <c r="F9" s="158">
        <v>8.939635990563092</v>
      </c>
      <c r="G9" s="86">
        <v>2.3285950971719354</v>
      </c>
      <c r="H9" s="164">
        <v>2.8190404970269842</v>
      </c>
      <c r="I9" s="57">
        <v>0.36212948843975729</v>
      </c>
      <c r="O9" s="27"/>
      <c r="P9" s="27"/>
      <c r="Q9" s="27"/>
    </row>
    <row r="10" spans="1:17" x14ac:dyDescent="0.2">
      <c r="A10" s="152" t="s">
        <v>131</v>
      </c>
      <c r="B10" s="166">
        <v>10.793131010473177</v>
      </c>
      <c r="C10" s="69">
        <v>5.547791434337106</v>
      </c>
      <c r="D10" s="107">
        <v>13.178582538941114</v>
      </c>
      <c r="E10" s="57">
        <v>8.2647112161553871</v>
      </c>
      <c r="F10" s="158">
        <v>12.215584587733135</v>
      </c>
      <c r="G10" s="86">
        <v>5.9928377469695313</v>
      </c>
      <c r="H10" s="164">
        <v>5.5917903903216697</v>
      </c>
      <c r="I10" s="57">
        <v>0.66052750938924909</v>
      </c>
      <c r="O10" s="27"/>
      <c r="P10" s="27"/>
      <c r="Q10" s="27"/>
    </row>
    <row r="11" spans="1:17" ht="17" thickBot="1" x14ac:dyDescent="0.25">
      <c r="A11" s="151" t="s">
        <v>132</v>
      </c>
      <c r="B11" s="167">
        <v>11.222626618976827</v>
      </c>
      <c r="C11" s="168">
        <v>10.403788709471549</v>
      </c>
      <c r="D11" s="163">
        <v>13.774190320577405</v>
      </c>
      <c r="E11" s="59">
        <v>7.5161809967119932</v>
      </c>
      <c r="F11" s="162">
        <v>12.77068483186572</v>
      </c>
      <c r="G11" s="162">
        <v>14.547752316679704</v>
      </c>
      <c r="H11" s="163">
        <v>5.9462842790574353</v>
      </c>
      <c r="I11" s="59">
        <v>1.4604561073884512</v>
      </c>
      <c r="O11" s="27"/>
      <c r="P11" s="27"/>
      <c r="Q11" s="27"/>
    </row>
    <row r="12" spans="1:17" x14ac:dyDescent="0.2">
      <c r="A12" s="27"/>
      <c r="B12" s="153"/>
      <c r="C12" s="153"/>
      <c r="D12" s="153"/>
      <c r="E12" s="153"/>
      <c r="F12" s="153"/>
      <c r="G12" s="153"/>
      <c r="H12" s="153"/>
      <c r="I12" s="153"/>
      <c r="O12" s="27"/>
      <c r="P12" s="27"/>
      <c r="Q12" s="27"/>
    </row>
    <row r="13" spans="1:17" x14ac:dyDescent="0.2">
      <c r="B13"/>
      <c r="C13"/>
      <c r="D13"/>
      <c r="E13"/>
      <c r="F13"/>
      <c r="G13"/>
      <c r="H13"/>
      <c r="I13"/>
      <c r="O13" s="27"/>
      <c r="P13" s="27"/>
      <c r="Q13" s="27"/>
    </row>
    <row r="14" spans="1:17" x14ac:dyDescent="0.2">
      <c r="B14"/>
      <c r="C14"/>
      <c r="D14"/>
      <c r="E14"/>
      <c r="F14"/>
      <c r="G14"/>
      <c r="H14"/>
      <c r="I14"/>
      <c r="O14" s="27"/>
      <c r="P14" s="27"/>
      <c r="Q14" s="27"/>
    </row>
    <row r="15" spans="1:17" x14ac:dyDescent="0.2">
      <c r="A15" s="154"/>
      <c r="E15"/>
      <c r="F15"/>
      <c r="G15"/>
      <c r="H15"/>
      <c r="I15"/>
      <c r="O15" s="27"/>
      <c r="P15" s="27"/>
      <c r="Q15" s="27"/>
    </row>
    <row r="16" spans="1:17" x14ac:dyDescent="0.2">
      <c r="A16" s="154"/>
      <c r="E16"/>
      <c r="F16"/>
      <c r="G16"/>
      <c r="H16"/>
      <c r="I16"/>
    </row>
    <row r="17" spans="1:9" x14ac:dyDescent="0.2">
      <c r="A17" s="154"/>
      <c r="E17"/>
      <c r="F17"/>
      <c r="G17"/>
      <c r="H17"/>
      <c r="I17"/>
    </row>
    <row r="18" spans="1:9" x14ac:dyDescent="0.2">
      <c r="A18" s="154"/>
      <c r="E18"/>
      <c r="F18"/>
      <c r="G18"/>
      <c r="H18"/>
      <c r="I18"/>
    </row>
    <row r="19" spans="1:9" x14ac:dyDescent="0.2">
      <c r="A19" s="154"/>
      <c r="E19"/>
      <c r="F19"/>
      <c r="G19"/>
      <c r="H19"/>
      <c r="I19"/>
    </row>
    <row r="20" spans="1:9" x14ac:dyDescent="0.2">
      <c r="A20" s="154"/>
      <c r="E20"/>
      <c r="F20"/>
      <c r="G20"/>
      <c r="H20"/>
      <c r="I20"/>
    </row>
    <row r="21" spans="1:9" x14ac:dyDescent="0.2">
      <c r="A21" s="154"/>
      <c r="E21"/>
      <c r="F21"/>
      <c r="G21"/>
      <c r="H21"/>
      <c r="I21"/>
    </row>
    <row r="22" spans="1:9" x14ac:dyDescent="0.2">
      <c r="A22" s="154"/>
      <c r="E22"/>
      <c r="F22"/>
      <c r="G22"/>
      <c r="H22"/>
      <c r="I22"/>
    </row>
    <row r="23" spans="1:9" x14ac:dyDescent="0.2">
      <c r="A23" s="154"/>
      <c r="E23"/>
      <c r="F23"/>
      <c r="G23"/>
      <c r="H23"/>
      <c r="I23"/>
    </row>
    <row r="24" spans="1:9" x14ac:dyDescent="0.2">
      <c r="A24" s="154"/>
      <c r="E24"/>
      <c r="F24"/>
      <c r="G24"/>
      <c r="H24"/>
      <c r="I24"/>
    </row>
    <row r="25" spans="1:9" x14ac:dyDescent="0.2">
      <c r="H25"/>
      <c r="I25"/>
    </row>
    <row r="26" spans="1:9" x14ac:dyDescent="0.2">
      <c r="H26"/>
      <c r="I26"/>
    </row>
    <row r="27" spans="1:9" x14ac:dyDescent="0.2">
      <c r="H27"/>
      <c r="I27"/>
    </row>
    <row r="28" spans="1:9" x14ac:dyDescent="0.2">
      <c r="H28"/>
      <c r="I28"/>
    </row>
    <row r="29" spans="1:9" x14ac:dyDescent="0.2">
      <c r="H29"/>
      <c r="I29"/>
    </row>
    <row r="30" spans="1:9" x14ac:dyDescent="0.2">
      <c r="H30"/>
      <c r="I30"/>
    </row>
    <row r="31" spans="1:9" x14ac:dyDescent="0.2">
      <c r="H31"/>
      <c r="I31"/>
    </row>
    <row r="32" spans="1:9" x14ac:dyDescent="0.2">
      <c r="H32"/>
      <c r="I32"/>
    </row>
    <row r="33" spans="8:9" x14ac:dyDescent="0.2">
      <c r="H33"/>
      <c r="I33"/>
    </row>
    <row r="34" spans="8:9" x14ac:dyDescent="0.2">
      <c r="H34"/>
      <c r="I34"/>
    </row>
    <row r="35" spans="8:9" x14ac:dyDescent="0.2">
      <c r="H35"/>
      <c r="I35"/>
    </row>
    <row r="36" spans="8:9" x14ac:dyDescent="0.2">
      <c r="H36"/>
      <c r="I36"/>
    </row>
    <row r="37" spans="8:9" x14ac:dyDescent="0.2">
      <c r="H37"/>
      <c r="I37"/>
    </row>
    <row r="38" spans="8:9" x14ac:dyDescent="0.2">
      <c r="H38"/>
      <c r="I38"/>
    </row>
    <row r="39" spans="8:9" x14ac:dyDescent="0.2">
      <c r="H39"/>
      <c r="I39"/>
    </row>
  </sheetData>
  <mergeCells count="3">
    <mergeCell ref="D3:E3"/>
    <mergeCell ref="F3:G3"/>
    <mergeCell ref="H3:I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03DCE-7C1B-5841-BD48-4464CE867B15}">
  <dimension ref="A1:L27"/>
  <sheetViews>
    <sheetView workbookViewId="0">
      <selection activeCell="A6" sqref="A6:F10"/>
    </sheetView>
  </sheetViews>
  <sheetFormatPr baseColWidth="10" defaultColWidth="11.1640625" defaultRowHeight="16" x14ac:dyDescent="0.2"/>
  <cols>
    <col min="2" max="2" width="23.5" customWidth="1"/>
    <col min="3" max="3" width="31.33203125" customWidth="1"/>
    <col min="6" max="6" width="27.83203125" customWidth="1"/>
    <col min="8" max="8" width="13.6640625" customWidth="1"/>
    <col min="10" max="10" width="12.6640625" customWidth="1"/>
  </cols>
  <sheetData>
    <row r="1" spans="1:12" s="6" customFormat="1" ht="14" x14ac:dyDescent="0.15">
      <c r="A1" s="230" t="s">
        <v>462</v>
      </c>
    </row>
    <row r="2" spans="1:12" s="6" customFormat="1" ht="14" x14ac:dyDescent="0.15">
      <c r="A2" s="6" t="s">
        <v>410</v>
      </c>
    </row>
    <row r="3" spans="1:12" s="6" customFormat="1" ht="15" thickBot="1" x14ac:dyDescent="0.2"/>
    <row r="4" spans="1:12" s="6" customFormat="1" ht="15" customHeight="1" x14ac:dyDescent="0.2">
      <c r="A4" s="183"/>
      <c r="B4" s="184"/>
      <c r="C4" s="184"/>
      <c r="D4" s="184"/>
      <c r="E4" s="184"/>
      <c r="F4" s="184"/>
      <c r="G4" s="225" t="s">
        <v>313</v>
      </c>
      <c r="H4" s="226"/>
      <c r="I4" s="227" t="s">
        <v>69</v>
      </c>
      <c r="J4" s="228"/>
      <c r="K4" s="229" t="s">
        <v>125</v>
      </c>
      <c r="L4" s="228"/>
    </row>
    <row r="5" spans="1:12" s="6" customFormat="1" ht="35" thickBot="1" x14ac:dyDescent="0.2">
      <c r="A5" s="185" t="s">
        <v>393</v>
      </c>
      <c r="B5" s="186" t="s">
        <v>394</v>
      </c>
      <c r="C5" s="186" t="s">
        <v>387</v>
      </c>
      <c r="D5" s="186" t="s">
        <v>2</v>
      </c>
      <c r="E5" s="186" t="s">
        <v>395</v>
      </c>
      <c r="F5" s="187" t="s">
        <v>396</v>
      </c>
      <c r="G5" s="188" t="s">
        <v>397</v>
      </c>
      <c r="H5" s="189" t="s">
        <v>398</v>
      </c>
      <c r="I5" s="188" t="s">
        <v>399</v>
      </c>
      <c r="J5" s="190" t="s">
        <v>398</v>
      </c>
      <c r="K5" s="189" t="s">
        <v>400</v>
      </c>
      <c r="L5" s="190" t="s">
        <v>398</v>
      </c>
    </row>
    <row r="6" spans="1:12" s="6" customFormat="1" x14ac:dyDescent="0.15">
      <c r="A6" s="217">
        <v>1</v>
      </c>
      <c r="B6" s="191" t="s">
        <v>401</v>
      </c>
      <c r="C6" s="191" t="s">
        <v>402</v>
      </c>
      <c r="D6" s="191" t="s">
        <v>402</v>
      </c>
      <c r="E6" s="191" t="s">
        <v>402</v>
      </c>
      <c r="F6" s="192">
        <v>1.3865669618113664E-8</v>
      </c>
      <c r="G6" s="193"/>
      <c r="H6" s="194">
        <v>4.0301937730340205</v>
      </c>
      <c r="I6" s="193"/>
      <c r="J6" s="196">
        <v>8.3469403754450795</v>
      </c>
      <c r="K6" s="195"/>
      <c r="L6" s="196">
        <v>4.3861490854352123</v>
      </c>
    </row>
    <row r="7" spans="1:12" s="6" customFormat="1" x14ac:dyDescent="0.15">
      <c r="A7" s="197">
        <v>2</v>
      </c>
      <c r="B7" s="218" t="s">
        <v>403</v>
      </c>
      <c r="C7" s="218" t="s">
        <v>33</v>
      </c>
      <c r="D7" s="218" t="s">
        <v>34</v>
      </c>
      <c r="E7" s="218" t="s">
        <v>35</v>
      </c>
      <c r="F7" s="198">
        <v>1.3865669618113664E-8</v>
      </c>
      <c r="G7" s="107">
        <v>1.876675603</v>
      </c>
      <c r="H7" s="199">
        <v>5.9404171628070266</v>
      </c>
      <c r="I7" s="201">
        <v>2.74</v>
      </c>
      <c r="J7" s="200">
        <v>8.6731787849065221</v>
      </c>
      <c r="K7" s="199">
        <v>1.71</v>
      </c>
      <c r="L7" s="200">
        <v>5.4128232562737777</v>
      </c>
    </row>
    <row r="8" spans="1:12" s="6" customFormat="1" x14ac:dyDescent="0.15">
      <c r="A8" s="197">
        <v>3</v>
      </c>
      <c r="B8" s="218" t="s">
        <v>404</v>
      </c>
      <c r="C8" s="218" t="s">
        <v>8</v>
      </c>
      <c r="D8" s="218" t="s">
        <v>9</v>
      </c>
      <c r="E8" s="218" t="s">
        <v>10</v>
      </c>
      <c r="F8" s="198">
        <v>1.3865669618113664E-8</v>
      </c>
      <c r="G8" s="201">
        <v>0.08</v>
      </c>
      <c r="H8" s="199">
        <v>0.25323149736953349</v>
      </c>
      <c r="I8" s="201">
        <v>0.26</v>
      </c>
      <c r="J8" s="200">
        <v>0.8230023664509839</v>
      </c>
      <c r="K8" s="199">
        <v>0.24</v>
      </c>
      <c r="L8" s="200">
        <v>0.75969449210860041</v>
      </c>
    </row>
    <row r="9" spans="1:12" s="6" customFormat="1" ht="32" x14ac:dyDescent="0.15">
      <c r="A9" s="197">
        <v>4</v>
      </c>
      <c r="B9" s="218" t="s">
        <v>405</v>
      </c>
      <c r="C9" s="218" t="s">
        <v>47</v>
      </c>
      <c r="D9" s="218" t="s">
        <v>49</v>
      </c>
      <c r="E9" s="218" t="s">
        <v>50</v>
      </c>
      <c r="F9" s="198">
        <v>1.3865669618113664E-8</v>
      </c>
      <c r="G9" s="201">
        <v>10.259740259999999</v>
      </c>
      <c r="H9" s="199">
        <v>32.476117358278586</v>
      </c>
      <c r="I9" s="201" t="s">
        <v>406</v>
      </c>
      <c r="J9" s="200" t="s">
        <v>136</v>
      </c>
      <c r="K9" s="209">
        <v>14.27</v>
      </c>
      <c r="L9" s="210">
        <v>45.170168343290527</v>
      </c>
    </row>
    <row r="10" spans="1:12" s="6" customFormat="1" ht="27" customHeight="1" thickBot="1" x14ac:dyDescent="0.2">
      <c r="A10" s="202">
        <v>5</v>
      </c>
      <c r="B10" s="203" t="s">
        <v>407</v>
      </c>
      <c r="C10" s="203" t="s">
        <v>408</v>
      </c>
      <c r="D10" s="203" t="s">
        <v>469</v>
      </c>
      <c r="E10" s="203" t="s">
        <v>409</v>
      </c>
      <c r="F10" s="204">
        <v>1.3865669618113664E-8</v>
      </c>
      <c r="G10" s="205">
        <v>7.7999999999999996E-3</v>
      </c>
      <c r="H10" s="206">
        <v>2.4690070993529514E-2</v>
      </c>
      <c r="I10" s="205">
        <v>1E-4</v>
      </c>
      <c r="J10" s="208">
        <v>3.165393717119169E-4</v>
      </c>
      <c r="K10" s="207">
        <v>1.5E-3</v>
      </c>
      <c r="L10" s="208">
        <v>4.748090575678752E-3</v>
      </c>
    </row>
    <row r="11" spans="1:12" s="6" customFormat="1" ht="14" x14ac:dyDescent="0.15"/>
    <row r="12" spans="1:12" s="6" customFormat="1" ht="14" x14ac:dyDescent="0.15"/>
    <row r="13" spans="1:12" s="6" customFormat="1" ht="14" x14ac:dyDescent="0.15"/>
    <row r="14" spans="1:12" s="6" customFormat="1" ht="14" x14ac:dyDescent="0.15"/>
    <row r="15" spans="1:12" s="6" customFormat="1" ht="14" x14ac:dyDescent="0.15"/>
    <row r="16" spans="1:12" s="6" customFormat="1" ht="14" x14ac:dyDescent="0.15"/>
    <row r="17" s="6" customFormat="1" ht="14" x14ac:dyDescent="0.15"/>
    <row r="18" s="6" customFormat="1" ht="14" x14ac:dyDescent="0.15"/>
    <row r="19" s="6" customFormat="1" ht="14" x14ac:dyDescent="0.15"/>
    <row r="20" s="6" customFormat="1" ht="14" x14ac:dyDescent="0.15"/>
    <row r="21" s="6" customFormat="1" ht="14" x14ac:dyDescent="0.15"/>
    <row r="22" s="6" customFormat="1" ht="14" x14ac:dyDescent="0.15"/>
    <row r="23" s="6" customFormat="1" ht="14" x14ac:dyDescent="0.15"/>
    <row r="24" s="6" customFormat="1" ht="14" x14ac:dyDescent="0.15"/>
    <row r="25" s="6" customFormat="1" ht="14" x14ac:dyDescent="0.15"/>
    <row r="26" s="6" customFormat="1" ht="14" x14ac:dyDescent="0.15"/>
    <row r="27" s="6" customFormat="1" ht="14" x14ac:dyDescent="0.15"/>
  </sheetData>
  <mergeCells count="3">
    <mergeCell ref="G4:H4"/>
    <mergeCell ref="I4:J4"/>
    <mergeCell ref="K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056B-369E-D249-8CFD-8FFFFF45AF60}">
  <dimension ref="A1:AX775"/>
  <sheetViews>
    <sheetView topLeftCell="Y2" workbookViewId="0">
      <selection activeCell="AD19" sqref="AD19:AE34"/>
    </sheetView>
  </sheetViews>
  <sheetFormatPr baseColWidth="10" defaultColWidth="8.83203125" defaultRowHeight="16" x14ac:dyDescent="0.2"/>
  <cols>
    <col min="1" max="1" width="9.1640625" style="1" customWidth="1"/>
    <col min="2" max="2" width="43.1640625" style="1" customWidth="1"/>
    <col min="3" max="3" width="20.6640625" style="1" customWidth="1"/>
    <col min="4" max="4" width="17.1640625" style="1" customWidth="1"/>
    <col min="5" max="5" width="13.1640625" style="2" customWidth="1"/>
    <col min="6" max="6" width="16.1640625" style="2" customWidth="1"/>
    <col min="7" max="7" width="14.5" style="2" customWidth="1"/>
    <col min="8" max="8" width="8.83203125" customWidth="1"/>
    <col min="9" max="9" width="32" customWidth="1"/>
    <col min="10" max="11" width="8.83203125" customWidth="1"/>
    <col min="12" max="12" width="26.83203125" customWidth="1"/>
    <col min="13" max="13" width="22.1640625" customWidth="1"/>
    <col min="14" max="14" width="16.5" customWidth="1"/>
    <col min="15" max="15" width="22.6640625" customWidth="1"/>
    <col min="16" max="16" width="24.6640625" customWidth="1"/>
    <col min="17" max="17" width="13.83203125" style="1" customWidth="1"/>
    <col min="18" max="20" width="14.6640625" style="1" customWidth="1"/>
    <col min="21" max="24" width="12.6640625" style="1" customWidth="1"/>
    <col min="25" max="25" width="12.33203125" style="1" customWidth="1"/>
    <col min="26" max="26" width="11" style="102" customWidth="1"/>
    <col min="27" max="27" width="12.5" style="102" customWidth="1"/>
    <col min="28" max="28" width="12.83203125" style="102" customWidth="1"/>
    <col min="29" max="29" width="2.1640625" style="102" customWidth="1"/>
    <col min="30" max="30" width="12.83203125" style="102" customWidth="1"/>
    <col min="31" max="31" width="14.33203125" style="102" customWidth="1"/>
    <col min="32" max="35" width="12.6640625" style="110" customWidth="1"/>
    <col min="36" max="41" width="12.6640625" style="102" customWidth="1"/>
    <col min="42" max="42" width="10.5" style="1" customWidth="1"/>
    <col min="43" max="43" width="11.33203125" style="1" customWidth="1"/>
    <col min="44" max="44" width="13.33203125" style="1" customWidth="1"/>
    <col min="45" max="45" width="12.33203125" style="1" customWidth="1"/>
    <col min="46" max="46" width="11.83203125" style="1" customWidth="1"/>
    <col min="47" max="16384" width="8.83203125" style="1"/>
  </cols>
  <sheetData>
    <row r="1" spans="1:50" s="6" customFormat="1" ht="16.25" customHeight="1" x14ac:dyDescent="0.2">
      <c r="A1" s="25" t="s">
        <v>412</v>
      </c>
      <c r="C1" s="24"/>
      <c r="G1" s="28"/>
      <c r="Q1" s="24"/>
      <c r="R1" s="24"/>
      <c r="S1" s="24"/>
      <c r="T1" s="24"/>
      <c r="U1" s="24"/>
      <c r="V1" s="24"/>
      <c r="W1" s="24"/>
      <c r="X1" s="24"/>
      <c r="Y1" s="24"/>
      <c r="Z1" s="99"/>
      <c r="AA1" s="99"/>
      <c r="AB1" s="99"/>
      <c r="AC1" s="99"/>
      <c r="AD1" s="99"/>
      <c r="AE1" s="99"/>
      <c r="AF1" s="60"/>
      <c r="AG1" s="60"/>
      <c r="AH1" s="60"/>
      <c r="AI1" s="60"/>
      <c r="AJ1" s="99"/>
      <c r="AK1" s="99"/>
      <c r="AL1" s="99"/>
      <c r="AM1" s="99"/>
      <c r="AN1" s="99"/>
      <c r="AO1" s="99"/>
      <c r="AP1" s="24"/>
      <c r="AQ1" s="24"/>
      <c r="AR1" s="24"/>
      <c r="AS1" s="24"/>
      <c r="AT1" s="24"/>
    </row>
    <row r="2" spans="1:50" s="6" customFormat="1" ht="14" x14ac:dyDescent="0.15">
      <c r="A2" s="24"/>
      <c r="B2" s="24"/>
      <c r="C2" s="24"/>
      <c r="D2" s="24"/>
      <c r="E2" s="28"/>
      <c r="F2" s="28"/>
      <c r="G2" s="28"/>
      <c r="Q2" s="24"/>
      <c r="R2" s="24"/>
      <c r="S2" s="24"/>
      <c r="T2" s="24"/>
      <c r="U2" s="24"/>
      <c r="V2" s="24"/>
      <c r="W2" s="24"/>
      <c r="X2" s="24"/>
      <c r="Y2" s="24"/>
      <c r="Z2" s="99"/>
      <c r="AA2" s="99"/>
      <c r="AB2" s="99"/>
      <c r="AC2" s="99"/>
      <c r="AD2" s="99"/>
      <c r="AE2" s="99"/>
      <c r="AF2" s="60"/>
      <c r="AG2" s="60"/>
      <c r="AH2" s="60"/>
      <c r="AI2" s="60"/>
      <c r="AJ2" s="99"/>
      <c r="AK2" s="99"/>
      <c r="AL2" s="99"/>
      <c r="AM2" s="99"/>
      <c r="AN2" s="99"/>
      <c r="AO2" s="99"/>
      <c r="AP2" s="24"/>
      <c r="AQ2" s="24"/>
      <c r="AR2" s="24"/>
      <c r="AS2" s="24"/>
      <c r="AT2" s="24"/>
    </row>
    <row r="3" spans="1:50" s="6" customFormat="1" ht="14" x14ac:dyDescent="0.15">
      <c r="A3" s="6" t="s">
        <v>144</v>
      </c>
      <c r="B3" s="29"/>
      <c r="C3" s="29"/>
      <c r="D3" s="29"/>
      <c r="E3" s="30"/>
      <c r="F3" s="30"/>
      <c r="G3" s="30"/>
      <c r="Q3" s="29"/>
      <c r="R3" s="29"/>
      <c r="S3" s="29"/>
      <c r="T3" s="29"/>
      <c r="U3" s="29"/>
      <c r="V3" s="29"/>
      <c r="W3" s="29"/>
      <c r="X3" s="29"/>
      <c r="Y3" s="29"/>
      <c r="Z3" s="100"/>
      <c r="AA3" s="100"/>
      <c r="AB3" s="100"/>
      <c r="AC3" s="100"/>
      <c r="AD3" s="100"/>
      <c r="AE3" s="100"/>
      <c r="AF3" s="60"/>
      <c r="AG3" s="60"/>
      <c r="AH3" s="60"/>
      <c r="AI3" s="60"/>
      <c r="AJ3" s="100"/>
      <c r="AK3" s="100"/>
      <c r="AL3" s="100"/>
      <c r="AM3" s="100"/>
      <c r="AN3" s="100"/>
      <c r="AO3" s="100"/>
      <c r="AP3" s="29"/>
      <c r="AQ3" s="29"/>
      <c r="AR3" s="29"/>
      <c r="AS3" s="29"/>
      <c r="AT3" s="29"/>
    </row>
    <row r="4" spans="1:50" s="20" customFormat="1" ht="14" x14ac:dyDescent="0.2">
      <c r="A4" s="31" t="s">
        <v>145</v>
      </c>
      <c r="Z4" s="101"/>
      <c r="AA4" s="101"/>
      <c r="AB4" s="101"/>
      <c r="AC4" s="101"/>
      <c r="AD4" s="101"/>
      <c r="AE4" s="101"/>
      <c r="AF4" s="101"/>
      <c r="AG4" s="101"/>
      <c r="AH4" s="101"/>
      <c r="AI4" s="101"/>
      <c r="AJ4" s="101"/>
      <c r="AK4" s="101"/>
      <c r="AL4" s="101"/>
      <c r="AM4" s="101"/>
      <c r="AN4" s="101"/>
      <c r="AO4" s="101"/>
    </row>
    <row r="5" spans="1:50" s="7" customFormat="1" ht="14" x14ac:dyDescent="0.15">
      <c r="A5" s="6" t="s">
        <v>146</v>
      </c>
      <c r="Z5" s="60"/>
      <c r="AA5" s="60"/>
      <c r="AB5" s="60"/>
      <c r="AC5" s="60"/>
      <c r="AD5" s="60"/>
      <c r="AE5" s="60"/>
      <c r="AF5" s="60"/>
      <c r="AG5" s="60"/>
      <c r="AH5" s="60"/>
      <c r="AI5" s="60"/>
      <c r="AJ5" s="60"/>
      <c r="AK5" s="60"/>
      <c r="AL5" s="60"/>
      <c r="AM5" s="60"/>
      <c r="AN5" s="60"/>
      <c r="AO5" s="60"/>
      <c r="AU5" s="40"/>
    </row>
    <row r="6" spans="1:50" s="20" customFormat="1" x14ac:dyDescent="0.2">
      <c r="A6" s="9" t="s">
        <v>386</v>
      </c>
      <c r="Z6" s="101"/>
      <c r="AA6" s="101"/>
      <c r="AB6" s="101"/>
      <c r="AC6" s="101"/>
      <c r="AD6" s="101"/>
      <c r="AE6" s="101"/>
      <c r="AF6" s="101"/>
      <c r="AG6" s="101"/>
      <c r="AH6" s="101"/>
      <c r="AI6" s="101"/>
      <c r="AJ6" s="101"/>
      <c r="AK6" s="101"/>
      <c r="AL6" s="101"/>
      <c r="AM6" s="101"/>
      <c r="AN6" s="101"/>
      <c r="AO6" s="101"/>
    </row>
    <row r="7" spans="1:50" s="7" customFormat="1" ht="15" thickBot="1" x14ac:dyDescent="0.2">
      <c r="Z7" s="60"/>
      <c r="AA7" s="60"/>
      <c r="AB7" s="60"/>
      <c r="AC7" s="60"/>
      <c r="AD7" s="60"/>
      <c r="AE7" s="60"/>
      <c r="AF7" s="60"/>
      <c r="AG7" s="60"/>
      <c r="AH7" s="60"/>
      <c r="AI7" s="60"/>
      <c r="AJ7" s="60"/>
      <c r="AK7" s="60"/>
      <c r="AL7" s="60"/>
      <c r="AM7" s="60"/>
      <c r="AN7" s="60"/>
      <c r="AO7" s="60"/>
    </row>
    <row r="8" spans="1:50" s="7" customFormat="1" ht="54" customHeight="1" thickBot="1" x14ac:dyDescent="0.2">
      <c r="A8" s="33" t="s">
        <v>122</v>
      </c>
      <c r="B8" s="33" t="s">
        <v>1</v>
      </c>
      <c r="C8" s="33" t="s">
        <v>2</v>
      </c>
      <c r="D8" s="33" t="s">
        <v>3</v>
      </c>
      <c r="E8" s="33" t="s">
        <v>4</v>
      </c>
      <c r="F8" s="32" t="s">
        <v>0</v>
      </c>
      <c r="G8" s="33" t="s">
        <v>121</v>
      </c>
      <c r="H8" s="130" t="s">
        <v>314</v>
      </c>
      <c r="I8" s="130" t="s">
        <v>52</v>
      </c>
      <c r="J8" s="130" t="s">
        <v>315</v>
      </c>
      <c r="K8" s="130" t="s">
        <v>316</v>
      </c>
      <c r="L8" s="130" t="s">
        <v>52</v>
      </c>
      <c r="M8" s="34" t="s">
        <v>147</v>
      </c>
      <c r="N8" s="23" t="s">
        <v>52</v>
      </c>
      <c r="O8" s="23" t="s">
        <v>148</v>
      </c>
      <c r="P8" s="23" t="s">
        <v>52</v>
      </c>
      <c r="Q8" s="131" t="s">
        <v>317</v>
      </c>
      <c r="R8" s="132" t="s">
        <v>333</v>
      </c>
      <c r="S8" s="132" t="s">
        <v>318</v>
      </c>
      <c r="T8" s="133" t="s">
        <v>319</v>
      </c>
      <c r="U8" s="134" t="s">
        <v>149</v>
      </c>
      <c r="V8" s="8" t="s">
        <v>150</v>
      </c>
      <c r="W8" s="8" t="s">
        <v>151</v>
      </c>
      <c r="X8" s="8" t="s">
        <v>152</v>
      </c>
      <c r="Y8" s="19" t="s">
        <v>320</v>
      </c>
      <c r="Z8" s="62" t="s">
        <v>153</v>
      </c>
      <c r="AA8" s="155" t="s">
        <v>334</v>
      </c>
      <c r="AB8" s="156" t="s">
        <v>154</v>
      </c>
      <c r="AC8" s="156"/>
      <c r="AD8" s="156" t="s">
        <v>155</v>
      </c>
      <c r="AE8" s="156" t="s">
        <v>156</v>
      </c>
      <c r="AF8" s="74" t="s">
        <v>157</v>
      </c>
      <c r="AG8" s="72" t="s">
        <v>158</v>
      </c>
      <c r="AH8" s="72" t="s">
        <v>159</v>
      </c>
      <c r="AI8" s="72" t="s">
        <v>160</v>
      </c>
      <c r="AJ8" s="73" t="s">
        <v>161</v>
      </c>
      <c r="AK8" s="74" t="s">
        <v>162</v>
      </c>
      <c r="AL8" s="72" t="s">
        <v>335</v>
      </c>
      <c r="AM8" s="72" t="s">
        <v>163</v>
      </c>
      <c r="AN8" s="72" t="s">
        <v>164</v>
      </c>
      <c r="AO8" s="73" t="s">
        <v>165</v>
      </c>
      <c r="AU8" s="40"/>
    </row>
    <row r="9" spans="1:50" s="40" customFormat="1" x14ac:dyDescent="0.15">
      <c r="A9" s="40" t="s">
        <v>126</v>
      </c>
      <c r="B9" s="42" t="s">
        <v>23</v>
      </c>
      <c r="C9" s="42" t="s">
        <v>24</v>
      </c>
      <c r="D9" s="42" t="s">
        <v>25</v>
      </c>
      <c r="E9" s="43">
        <v>228.291</v>
      </c>
      <c r="F9" s="41" t="s">
        <v>22</v>
      </c>
      <c r="G9" s="42" t="s">
        <v>26</v>
      </c>
      <c r="H9" s="37">
        <v>4.25</v>
      </c>
      <c r="I9" s="9" t="s">
        <v>137</v>
      </c>
      <c r="J9" s="7">
        <v>8.7799999999999994</v>
      </c>
      <c r="K9" s="7">
        <v>9.85</v>
      </c>
      <c r="L9" s="9" t="s">
        <v>137</v>
      </c>
      <c r="M9" s="84">
        <v>3.65</v>
      </c>
      <c r="N9" s="7" t="s">
        <v>142</v>
      </c>
      <c r="O9" s="87">
        <v>3.01</v>
      </c>
      <c r="P9" s="26" t="s">
        <v>143</v>
      </c>
      <c r="Q9" s="89">
        <v>1.1801755503642114E-5</v>
      </c>
      <c r="R9" s="90">
        <v>2.5742967769810231E-5</v>
      </c>
      <c r="S9" s="90">
        <v>2.0097703995604655E-5</v>
      </c>
      <c r="T9" s="91">
        <v>2.5742967769810231E-5</v>
      </c>
      <c r="U9" s="95">
        <v>4.2700000000000001E-5</v>
      </c>
      <c r="V9" s="56">
        <v>6.9965403321020799E-5</v>
      </c>
      <c r="W9" s="56">
        <v>2.3748619046731501E-4</v>
      </c>
      <c r="X9" s="63"/>
      <c r="Y9" s="96">
        <v>6.9965403321020799E-5</v>
      </c>
      <c r="Z9" s="118">
        <v>3.7039872153036597E-7</v>
      </c>
      <c r="AA9" s="119" t="s">
        <v>310</v>
      </c>
      <c r="AB9" s="119">
        <v>2.8000197328594799E-5</v>
      </c>
      <c r="AC9" s="119"/>
      <c r="AD9" s="119">
        <v>5.0771244041635301E-5</v>
      </c>
      <c r="AE9" s="120">
        <v>2.6410000000000002E-4</v>
      </c>
      <c r="AF9" s="104">
        <v>1</v>
      </c>
      <c r="AG9" s="105">
        <v>1</v>
      </c>
      <c r="AH9" s="105">
        <v>1</v>
      </c>
      <c r="AI9" s="105">
        <v>1</v>
      </c>
      <c r="AJ9" s="105">
        <v>1</v>
      </c>
      <c r="AK9" s="121">
        <v>1</v>
      </c>
      <c r="AL9" s="122" t="s">
        <v>311</v>
      </c>
      <c r="AM9" s="122">
        <v>1</v>
      </c>
      <c r="AN9" s="122">
        <v>1</v>
      </c>
      <c r="AO9" s="123">
        <v>1</v>
      </c>
    </row>
    <row r="10" spans="1:50" s="40" customFormat="1" x14ac:dyDescent="0.15">
      <c r="A10" s="40" t="s">
        <v>126</v>
      </c>
      <c r="B10" s="40" t="s">
        <v>7</v>
      </c>
      <c r="C10" s="40" t="s">
        <v>8</v>
      </c>
      <c r="D10" s="40" t="s">
        <v>9</v>
      </c>
      <c r="E10" s="40">
        <v>250.27</v>
      </c>
      <c r="F10" s="44" t="s">
        <v>6</v>
      </c>
      <c r="G10" s="40" t="s">
        <v>10</v>
      </c>
      <c r="H10" s="37">
        <v>1.97</v>
      </c>
      <c r="I10" s="9" t="s">
        <v>137</v>
      </c>
      <c r="J10" s="7">
        <v>7.28</v>
      </c>
      <c r="K10" s="7">
        <v>8.16</v>
      </c>
      <c r="L10" s="9" t="s">
        <v>137</v>
      </c>
      <c r="M10" s="84">
        <v>1.7660945725563642</v>
      </c>
      <c r="N10" s="7" t="s">
        <v>141</v>
      </c>
      <c r="O10" s="87">
        <v>2.1438150181923143</v>
      </c>
      <c r="P10" s="7" t="s">
        <v>140</v>
      </c>
      <c r="Q10" s="89">
        <v>5.0423462462430106E-4</v>
      </c>
      <c r="R10" s="90">
        <v>6.3483656304157024E-4</v>
      </c>
      <c r="S10" s="90">
        <v>5.9329569122087197E-4</v>
      </c>
      <c r="T10" s="91">
        <v>6.3483656304157024E-4</v>
      </c>
      <c r="U10" s="95">
        <v>5.1989600000000005E-4</v>
      </c>
      <c r="V10" s="56">
        <v>1.3936322860211899E-3</v>
      </c>
      <c r="W10" s="56">
        <v>1.9545740025631901E-4</v>
      </c>
      <c r="X10" s="56">
        <v>2.3732899999999999E-4</v>
      </c>
      <c r="Y10" s="96">
        <v>3.7861250000000002E-4</v>
      </c>
      <c r="Z10" s="95">
        <v>1.4300000000000001E-6</v>
      </c>
      <c r="AA10" s="56" t="s">
        <v>310</v>
      </c>
      <c r="AB10" s="56">
        <v>1.17028759620629E-4</v>
      </c>
      <c r="AC10" s="56"/>
      <c r="AD10" s="56" t="s">
        <v>310</v>
      </c>
      <c r="AE10" s="96" t="s">
        <v>310</v>
      </c>
      <c r="AF10" s="107">
        <v>8.2131810977580127E-2</v>
      </c>
      <c r="AG10" s="117">
        <v>5.0203632638830091E-2</v>
      </c>
      <c r="AH10" s="86">
        <v>1.2150278789950151</v>
      </c>
      <c r="AI10" s="86">
        <v>0.1084695413110502</v>
      </c>
      <c r="AJ10" s="86">
        <v>8.2115384999999999E-2</v>
      </c>
      <c r="AK10" s="106">
        <v>0.25902008498626988</v>
      </c>
      <c r="AL10" s="157" t="s">
        <v>311</v>
      </c>
      <c r="AM10" s="157">
        <v>0.23925911390809207</v>
      </c>
      <c r="AN10" s="157" t="s">
        <v>311</v>
      </c>
      <c r="AO10" s="124" t="s">
        <v>311</v>
      </c>
    </row>
    <row r="11" spans="1:50" s="7" customFormat="1" x14ac:dyDescent="0.15">
      <c r="A11" s="40" t="s">
        <v>126</v>
      </c>
      <c r="B11" s="36" t="s">
        <v>14</v>
      </c>
      <c r="C11" s="36" t="s">
        <v>15</v>
      </c>
      <c r="D11" s="36" t="s">
        <v>16</v>
      </c>
      <c r="E11" s="37" t="s">
        <v>17</v>
      </c>
      <c r="F11" s="35" t="s">
        <v>13</v>
      </c>
      <c r="G11" s="36" t="s">
        <v>18</v>
      </c>
      <c r="H11" s="37">
        <v>2.71</v>
      </c>
      <c r="I11" s="9" t="s">
        <v>137</v>
      </c>
      <c r="J11" s="7">
        <v>9.5299999999999994</v>
      </c>
      <c r="K11" s="7">
        <v>10.27</v>
      </c>
      <c r="L11" s="9" t="s">
        <v>137</v>
      </c>
      <c r="M11" s="84">
        <v>2.8542103556900749</v>
      </c>
      <c r="N11" s="7" t="s">
        <v>141</v>
      </c>
      <c r="O11" s="86">
        <v>2.4776389083702175</v>
      </c>
      <c r="P11" s="7" t="s">
        <v>140</v>
      </c>
      <c r="Q11" s="89">
        <v>4.702288692125867E-5</v>
      </c>
      <c r="R11" s="90">
        <v>7.1298064273236589E-5</v>
      </c>
      <c r="S11" s="90">
        <v>6.2473118934166467E-5</v>
      </c>
      <c r="T11" s="91">
        <v>7.1298064273236589E-5</v>
      </c>
      <c r="U11" s="95">
        <v>1.6415420267022E-4</v>
      </c>
      <c r="V11" s="56">
        <v>6.5596131677517796E-4</v>
      </c>
      <c r="W11" s="56">
        <v>5.6908457992111902E-4</v>
      </c>
      <c r="X11" s="56">
        <v>2.9183725048078897E-4</v>
      </c>
      <c r="Y11" s="96">
        <v>4.30460915200954E-4</v>
      </c>
      <c r="Z11" s="95">
        <v>9.9512450523322E-7</v>
      </c>
      <c r="AA11" s="56" t="s">
        <v>310</v>
      </c>
      <c r="AB11" s="56">
        <v>1.6467041613548101E-4</v>
      </c>
      <c r="AC11" s="56"/>
      <c r="AD11" s="56" t="s">
        <v>310</v>
      </c>
      <c r="AE11" s="96" t="s">
        <v>310</v>
      </c>
      <c r="AF11" s="107">
        <v>0.26012127198340934</v>
      </c>
      <c r="AG11" s="86">
        <v>0.10666086784657229</v>
      </c>
      <c r="AH11" s="86">
        <v>0.41731264357968201</v>
      </c>
      <c r="AI11" s="86">
        <v>8.8210013380402366E-2</v>
      </c>
      <c r="AJ11" s="86">
        <v>0.106707317</v>
      </c>
      <c r="AK11" s="106">
        <v>0.37221344623963243</v>
      </c>
      <c r="AL11" s="157" t="s">
        <v>311</v>
      </c>
      <c r="AM11" s="157">
        <v>0.17003781241165933</v>
      </c>
      <c r="AN11" s="157" t="s">
        <v>311</v>
      </c>
      <c r="AO11" s="124" t="s">
        <v>311</v>
      </c>
      <c r="AP11" s="40"/>
      <c r="AQ11" s="40"/>
      <c r="AR11" s="40"/>
      <c r="AS11" s="40"/>
      <c r="AT11" s="40"/>
      <c r="AU11" s="40"/>
      <c r="AV11" s="40"/>
      <c r="AW11" s="40"/>
      <c r="AX11" s="40"/>
    </row>
    <row r="12" spans="1:50" s="40" customFormat="1" x14ac:dyDescent="0.15">
      <c r="A12" s="40" t="s">
        <v>127</v>
      </c>
      <c r="B12" s="36" t="s">
        <v>37</v>
      </c>
      <c r="C12" s="36" t="s">
        <v>38</v>
      </c>
      <c r="D12" s="36" t="s">
        <v>39</v>
      </c>
      <c r="E12" s="37" t="s">
        <v>40</v>
      </c>
      <c r="F12" s="35" t="s">
        <v>36</v>
      </c>
      <c r="G12" s="36" t="s">
        <v>41</v>
      </c>
      <c r="H12" s="37">
        <v>4.72</v>
      </c>
      <c r="I12" s="9" t="s">
        <v>137</v>
      </c>
      <c r="J12" s="7">
        <v>8.73</v>
      </c>
      <c r="K12" s="7">
        <v>9.43</v>
      </c>
      <c r="L12" s="9" t="s">
        <v>137</v>
      </c>
      <c r="M12" s="84">
        <v>4.8692116878342189</v>
      </c>
      <c r="N12" s="7" t="s">
        <v>141</v>
      </c>
      <c r="O12" s="86">
        <v>3.9047389083702169</v>
      </c>
      <c r="P12" s="7" t="s">
        <v>140</v>
      </c>
      <c r="Q12" s="89">
        <v>3.3859028379614346E-6</v>
      </c>
      <c r="R12" s="90">
        <v>1.0807100053509923E-5</v>
      </c>
      <c r="S12" s="90">
        <v>7.1679947564180801E-6</v>
      </c>
      <c r="T12" s="91">
        <v>1.0807100053509923E-5</v>
      </c>
      <c r="U12" s="95">
        <v>9.4686800099275598E-6</v>
      </c>
      <c r="V12" s="56">
        <v>1.8410765526243201E-5</v>
      </c>
      <c r="W12" s="56">
        <v>6.6441703376702202E-5</v>
      </c>
      <c r="X12" s="56">
        <v>3.1099999999999997E-5</v>
      </c>
      <c r="Y12" s="96">
        <v>2.4755382763121599E-5</v>
      </c>
      <c r="Z12" s="95">
        <v>2.44E-8</v>
      </c>
      <c r="AA12" s="56" t="s">
        <v>310</v>
      </c>
      <c r="AB12" s="56">
        <v>5.3217258376742397E-6</v>
      </c>
      <c r="AC12" s="56"/>
      <c r="AD12" s="56">
        <v>1.6151556575963799E-5</v>
      </c>
      <c r="AE12" s="96" t="s">
        <v>310</v>
      </c>
      <c r="AF12" s="107">
        <v>4.5096042906963412</v>
      </c>
      <c r="AG12" s="86">
        <v>3.8002441137654071</v>
      </c>
      <c r="AH12" s="86">
        <v>3.5743543346691138</v>
      </c>
      <c r="AI12" s="86">
        <v>0.82774815980097216</v>
      </c>
      <c r="AJ12" s="86">
        <v>3.8043478259999999</v>
      </c>
      <c r="AK12" s="106">
        <v>15.180275472555982</v>
      </c>
      <c r="AL12" s="157" t="s">
        <v>311</v>
      </c>
      <c r="AM12" s="157">
        <v>5.261488130480573</v>
      </c>
      <c r="AN12" s="157">
        <v>3.143427310107767</v>
      </c>
      <c r="AO12" s="124" t="s">
        <v>311</v>
      </c>
    </row>
    <row r="13" spans="1:50" s="40" customFormat="1" x14ac:dyDescent="0.15">
      <c r="A13" s="40" t="s">
        <v>127</v>
      </c>
      <c r="B13" s="36" t="s">
        <v>135</v>
      </c>
      <c r="C13" s="36" t="s">
        <v>20</v>
      </c>
      <c r="D13" s="36" t="s">
        <v>21</v>
      </c>
      <c r="E13" s="37">
        <v>214.26400000000001</v>
      </c>
      <c r="F13" s="35" t="s">
        <v>19</v>
      </c>
      <c r="G13" s="36" t="s">
        <v>53</v>
      </c>
      <c r="H13" s="37">
        <v>4.05</v>
      </c>
      <c r="I13" s="9" t="s">
        <v>137</v>
      </c>
      <c r="J13" s="7">
        <v>9.0399999999999991</v>
      </c>
      <c r="K13" s="7">
        <v>9.99</v>
      </c>
      <c r="L13" s="9" t="s">
        <v>137</v>
      </c>
      <c r="M13" s="84">
        <v>4.2016344626652939</v>
      </c>
      <c r="N13" s="7" t="s">
        <v>141</v>
      </c>
      <c r="O13" s="86">
        <v>3.4290389083702171</v>
      </c>
      <c r="P13" s="7" t="s">
        <v>140</v>
      </c>
      <c r="Q13" s="89">
        <v>6.1423027552949322E-6</v>
      </c>
      <c r="R13" s="90">
        <v>1.6823879479637339E-5</v>
      </c>
      <c r="S13" s="90">
        <v>1.2181580487531984E-5</v>
      </c>
      <c r="T13" s="91">
        <v>1.6823879479637339E-5</v>
      </c>
      <c r="U13" s="95">
        <v>6.7399999999999998E-5</v>
      </c>
      <c r="V13" s="56">
        <v>7.9586686000083799E-5</v>
      </c>
      <c r="W13" s="56">
        <v>2.7949165799415399E-4</v>
      </c>
      <c r="X13" s="56">
        <v>8.4300000000000003E-5</v>
      </c>
      <c r="Y13" s="96">
        <v>8.1943343000041901E-5</v>
      </c>
      <c r="Z13" s="95">
        <v>4.01E-7</v>
      </c>
      <c r="AA13" s="56" t="s">
        <v>310</v>
      </c>
      <c r="AB13" s="56">
        <v>3.20531905982629E-5</v>
      </c>
      <c r="AC13" s="56"/>
      <c r="AD13" s="56">
        <v>1.1378757814595501E-4</v>
      </c>
      <c r="AE13" s="96">
        <v>6.19E-5</v>
      </c>
      <c r="AF13" s="107">
        <v>0.63353115727002973</v>
      </c>
      <c r="AG13" s="86">
        <v>0.87910939426410006</v>
      </c>
      <c r="AH13" s="86">
        <v>0.84970761621902291</v>
      </c>
      <c r="AI13" s="86">
        <v>0.30537328315314627</v>
      </c>
      <c r="AJ13" s="86">
        <v>0.84946236600000002</v>
      </c>
      <c r="AK13" s="106">
        <v>0.92368758486375557</v>
      </c>
      <c r="AL13" s="157" t="s">
        <v>311</v>
      </c>
      <c r="AM13" s="157">
        <v>0.87355413941575755</v>
      </c>
      <c r="AN13" s="157">
        <v>0.44619320376527544</v>
      </c>
      <c r="AO13" s="69">
        <v>4.2665589660743137</v>
      </c>
    </row>
    <row r="14" spans="1:50" s="40" customFormat="1" x14ac:dyDescent="0.15">
      <c r="A14" s="40" t="s">
        <v>127</v>
      </c>
      <c r="B14" s="36" t="s">
        <v>32</v>
      </c>
      <c r="C14" s="42" t="s">
        <v>33</v>
      </c>
      <c r="D14" s="36" t="s">
        <v>34</v>
      </c>
      <c r="E14" s="37">
        <v>242.31800000000001</v>
      </c>
      <c r="F14" s="35" t="s">
        <v>31</v>
      </c>
      <c r="G14" s="36" t="s">
        <v>35</v>
      </c>
      <c r="H14" s="37">
        <v>3.72</v>
      </c>
      <c r="I14" s="9" t="s">
        <v>137</v>
      </c>
      <c r="J14" s="7">
        <v>9.5299999999999994</v>
      </c>
      <c r="K14" s="7">
        <v>10.33</v>
      </c>
      <c r="L14" s="9" t="s">
        <v>137</v>
      </c>
      <c r="M14" s="84">
        <v>3.8743108559609638</v>
      </c>
      <c r="N14" s="7" t="s">
        <v>141</v>
      </c>
      <c r="O14" s="86">
        <v>3.1947389083702173</v>
      </c>
      <c r="P14" s="7" t="s">
        <v>140</v>
      </c>
      <c r="Q14" s="89">
        <v>8.9661368912224314E-6</v>
      </c>
      <c r="R14" s="90">
        <v>2.182839237219362E-5</v>
      </c>
      <c r="S14" s="90">
        <v>1.6515115301125564E-5</v>
      </c>
      <c r="T14" s="91">
        <v>2.182839237219362E-5</v>
      </c>
      <c r="U14" s="95">
        <v>2.0872324640396501E-5</v>
      </c>
      <c r="V14" s="56">
        <v>3.7335734968101998E-5</v>
      </c>
      <c r="W14" s="56">
        <v>1.6740694189452699E-4</v>
      </c>
      <c r="X14" s="56">
        <v>6.9800000000000003E-5</v>
      </c>
      <c r="Y14" s="96">
        <v>5.3567867484051E-5</v>
      </c>
      <c r="Z14" s="95">
        <v>1.35E-7</v>
      </c>
      <c r="AA14" s="56" t="s">
        <v>310</v>
      </c>
      <c r="AB14" s="56">
        <v>1.6387315721459401E-5</v>
      </c>
      <c r="AC14" s="56"/>
      <c r="AD14" s="56">
        <v>2.7975565683742801E-5</v>
      </c>
      <c r="AE14" s="96" t="s">
        <v>310</v>
      </c>
      <c r="AF14" s="107">
        <v>2.0457711699902368</v>
      </c>
      <c r="AG14" s="86">
        <v>1.8739527527928979</v>
      </c>
      <c r="AH14" s="86">
        <v>1.4186161444663432</v>
      </c>
      <c r="AI14" s="86">
        <v>0.36881042650157925</v>
      </c>
      <c r="AJ14" s="86">
        <v>1.876675603</v>
      </c>
      <c r="AK14" s="106">
        <v>2.7436942335582666</v>
      </c>
      <c r="AL14" s="157" t="s">
        <v>311</v>
      </c>
      <c r="AM14" s="157">
        <v>1.7086506298239059</v>
      </c>
      <c r="AN14" s="157">
        <v>1.8148424455681178</v>
      </c>
      <c r="AO14" s="124" t="s">
        <v>311</v>
      </c>
    </row>
    <row r="15" spans="1:50" s="40" customFormat="1" x14ac:dyDescent="0.15">
      <c r="A15" s="40" t="s">
        <v>128</v>
      </c>
      <c r="B15" s="42" t="s">
        <v>42</v>
      </c>
      <c r="C15" s="42" t="s">
        <v>43</v>
      </c>
      <c r="D15" s="42" t="s">
        <v>44</v>
      </c>
      <c r="E15" s="43">
        <v>268.35599999999999</v>
      </c>
      <c r="F15" s="41" t="s">
        <v>133</v>
      </c>
      <c r="G15" s="42" t="s">
        <v>45</v>
      </c>
      <c r="H15" s="37">
        <v>4.6399999999999997</v>
      </c>
      <c r="I15" s="9" t="s">
        <v>137</v>
      </c>
      <c r="J15" s="7">
        <v>9.35</v>
      </c>
      <c r="K15" s="7">
        <v>10.14</v>
      </c>
      <c r="L15" s="9" t="s">
        <v>137</v>
      </c>
      <c r="M15" s="84">
        <v>4.8020334005014682</v>
      </c>
      <c r="N15" s="7" t="s">
        <v>141</v>
      </c>
      <c r="O15" s="86">
        <v>3.8479389083702169</v>
      </c>
      <c r="P15" s="7" t="s">
        <v>140</v>
      </c>
      <c r="Q15" s="89">
        <v>3.5088286210825795E-6</v>
      </c>
      <c r="R15" s="90">
        <v>1.107196582322252E-5</v>
      </c>
      <c r="S15" s="90">
        <v>7.3891866841025383E-6</v>
      </c>
      <c r="T15" s="91">
        <v>1.107196582322252E-5</v>
      </c>
      <c r="U15" s="95">
        <v>6.6411889098253001E-6</v>
      </c>
      <c r="V15" s="56">
        <v>7.2745587896949894E-5</v>
      </c>
      <c r="W15" s="56">
        <v>7.8897483454340702E-5</v>
      </c>
      <c r="X15" s="56">
        <v>8.3757626706243193E-5</v>
      </c>
      <c r="Y15" s="96">
        <v>7.5821535675645298E-5</v>
      </c>
      <c r="Z15" s="95">
        <v>4.4344248670836101E-8</v>
      </c>
      <c r="AA15" s="56" t="s">
        <v>310</v>
      </c>
      <c r="AB15" s="56">
        <v>2.2129790217992202E-5</v>
      </c>
      <c r="AC15" s="56"/>
      <c r="AD15" s="56">
        <v>3.0471294249100099E-5</v>
      </c>
      <c r="AE15" s="96">
        <v>8.0427380487326807E-5</v>
      </c>
      <c r="AF15" s="107">
        <v>6.4295716595002332</v>
      </c>
      <c r="AG15" s="86">
        <v>0.96178208663503473</v>
      </c>
      <c r="AH15" s="86">
        <v>3.0100603982477114</v>
      </c>
      <c r="AI15" s="86">
        <v>0.30735073069938573</v>
      </c>
      <c r="AJ15" s="86">
        <v>0.96286107300000001</v>
      </c>
      <c r="AK15" s="106">
        <v>8.3528018318634007</v>
      </c>
      <c r="AL15" s="157" t="s">
        <v>311</v>
      </c>
      <c r="AM15" s="157">
        <v>1.2652717017547583</v>
      </c>
      <c r="AN15" s="157">
        <v>1.6661991324223031</v>
      </c>
      <c r="AO15" s="69">
        <v>3.2837075931077364</v>
      </c>
    </row>
    <row r="16" spans="1:50" s="40" customFormat="1" x14ac:dyDescent="0.15">
      <c r="A16" s="40" t="s">
        <v>128</v>
      </c>
      <c r="B16" s="42" t="s">
        <v>27</v>
      </c>
      <c r="C16" s="42" t="s">
        <v>28</v>
      </c>
      <c r="D16" s="42" t="s">
        <v>29</v>
      </c>
      <c r="E16" s="43">
        <v>290.36200000000002</v>
      </c>
      <c r="F16" s="41" t="s">
        <v>134</v>
      </c>
      <c r="G16" s="42" t="s">
        <v>30</v>
      </c>
      <c r="H16" s="37">
        <v>5.0599999999999996</v>
      </c>
      <c r="I16" s="9" t="s">
        <v>137</v>
      </c>
      <c r="J16" s="7">
        <v>9.1</v>
      </c>
      <c r="K16" s="7">
        <v>9.99</v>
      </c>
      <c r="L16" s="9" t="s">
        <v>137</v>
      </c>
      <c r="M16" s="84">
        <v>5.2228660547194146</v>
      </c>
      <c r="N16" s="7" t="s">
        <v>141</v>
      </c>
      <c r="O16" s="86">
        <v>4.1461389083702178</v>
      </c>
      <c r="P16" s="7" t="s">
        <v>140</v>
      </c>
      <c r="Q16" s="89">
        <v>2.5860429947626068E-6</v>
      </c>
      <c r="R16" s="90">
        <v>8.6704479009186366E-6</v>
      </c>
      <c r="S16" s="90">
        <v>5.4426633144090891E-6</v>
      </c>
      <c r="T16" s="91">
        <v>8.6704479009186366E-6</v>
      </c>
      <c r="U16" s="95">
        <v>1.18210982242032E-5</v>
      </c>
      <c r="V16" s="56">
        <v>3.1390152745774697E-5</v>
      </c>
      <c r="W16" s="56">
        <v>1.05953051226359E-4</v>
      </c>
      <c r="X16" s="56">
        <v>9.5926368141084501E-5</v>
      </c>
      <c r="Y16" s="96">
        <v>6.3658260443429592E-5</v>
      </c>
      <c r="Z16" s="95">
        <v>1.9410138129743401E-7</v>
      </c>
      <c r="AA16" s="56" t="s">
        <v>310</v>
      </c>
      <c r="AB16" s="56">
        <v>2.8289281538820421E-5</v>
      </c>
      <c r="AC16" s="56" t="s">
        <v>385</v>
      </c>
      <c r="AD16" s="56">
        <v>5.12213460331257E-5</v>
      </c>
      <c r="AE16" s="96" t="s">
        <v>310</v>
      </c>
      <c r="AF16" s="107">
        <v>3.6121855338765019</v>
      </c>
      <c r="AG16" s="86">
        <v>2.2288965551605533</v>
      </c>
      <c r="AH16" s="86">
        <v>2.2414285168621286</v>
      </c>
      <c r="AI16" s="86">
        <v>0.26836174733466972</v>
      </c>
      <c r="AJ16" s="86">
        <v>2.229299363</v>
      </c>
      <c r="AK16" s="106">
        <v>1.9082745267164289</v>
      </c>
      <c r="AL16" s="157" t="s">
        <v>311</v>
      </c>
      <c r="AM16" s="157" t="s">
        <v>311</v>
      </c>
      <c r="AN16" s="157">
        <v>0.99121260907123931</v>
      </c>
      <c r="AO16" s="124" t="s">
        <v>311</v>
      </c>
    </row>
    <row r="17" spans="1:50" s="40" customFormat="1" x14ac:dyDescent="0.15">
      <c r="A17" s="7" t="s">
        <v>128</v>
      </c>
      <c r="B17" s="36" t="s">
        <v>47</v>
      </c>
      <c r="C17" s="36" t="s">
        <v>298</v>
      </c>
      <c r="D17" s="36" t="s">
        <v>49</v>
      </c>
      <c r="E17" s="37">
        <v>380.48700000000002</v>
      </c>
      <c r="F17" s="35" t="s">
        <v>46</v>
      </c>
      <c r="G17" s="36" t="s">
        <v>50</v>
      </c>
      <c r="H17" s="38">
        <v>6.666666666666667</v>
      </c>
      <c r="I17" s="39" t="s">
        <v>139</v>
      </c>
      <c r="J17" s="7">
        <v>9.48</v>
      </c>
      <c r="K17" s="7">
        <v>10.59</v>
      </c>
      <c r="L17" s="9" t="s">
        <v>137</v>
      </c>
      <c r="M17" s="84">
        <v>6.8500949695564417</v>
      </c>
      <c r="N17" s="7" t="s">
        <v>141</v>
      </c>
      <c r="O17" s="86">
        <v>5.2868722417035512</v>
      </c>
      <c r="P17" s="7" t="s">
        <v>140</v>
      </c>
      <c r="Q17" s="89">
        <v>1.0540287192556607E-6</v>
      </c>
      <c r="R17" s="90">
        <v>4.0847036163732328E-6</v>
      </c>
      <c r="S17" s="90">
        <v>1.7965282634139802E-6</v>
      </c>
      <c r="T17" s="91">
        <v>4.0847036163732328E-6</v>
      </c>
      <c r="U17" s="95">
        <v>8.2956614314243097E-6</v>
      </c>
      <c r="V17" s="56">
        <v>2.8581049361810299E-6</v>
      </c>
      <c r="W17" s="56">
        <v>2.3136472340310301E-5</v>
      </c>
      <c r="X17" s="56">
        <v>1.29E-5</v>
      </c>
      <c r="Y17" s="96">
        <v>1.0597830715712155E-5</v>
      </c>
      <c r="Z17" s="95" t="s">
        <v>310</v>
      </c>
      <c r="AA17" s="56" t="s">
        <v>310</v>
      </c>
      <c r="AB17" s="56">
        <v>1.9620729977028798E-6</v>
      </c>
      <c r="AC17" s="56"/>
      <c r="AD17" s="56" t="s">
        <v>310</v>
      </c>
      <c r="AE17" s="96">
        <v>9.5400000000000001E-6</v>
      </c>
      <c r="AF17" s="107">
        <v>5.1472688890424854</v>
      </c>
      <c r="AG17" s="86">
        <v>24.479648187623177</v>
      </c>
      <c r="AH17" s="86">
        <v>10.264580830395076</v>
      </c>
      <c r="AI17" s="86">
        <v>1.9955788968845141</v>
      </c>
      <c r="AJ17" s="86">
        <v>10.259740259999999</v>
      </c>
      <c r="AK17" s="106" t="s">
        <v>311</v>
      </c>
      <c r="AL17" s="157" t="s">
        <v>311</v>
      </c>
      <c r="AM17" s="157">
        <v>14.270721508005238</v>
      </c>
      <c r="AN17" s="157" t="s">
        <v>311</v>
      </c>
      <c r="AO17" s="69">
        <v>27.683438155136269</v>
      </c>
      <c r="AP17" s="7"/>
      <c r="AQ17" s="7"/>
      <c r="AR17" s="7"/>
      <c r="AS17" s="7"/>
      <c r="AT17" s="7"/>
      <c r="AV17" s="7"/>
      <c r="AW17" s="7"/>
      <c r="AX17" s="7"/>
    </row>
    <row r="18" spans="1:50" s="40" customFormat="1" ht="17" thickBot="1" x14ac:dyDescent="0.2">
      <c r="A18" s="46" t="s">
        <v>128</v>
      </c>
      <c r="B18" s="46" t="s">
        <v>57</v>
      </c>
      <c r="C18" s="46" t="s">
        <v>87</v>
      </c>
      <c r="D18" s="46" t="s">
        <v>51</v>
      </c>
      <c r="E18" s="46">
        <v>290.33</v>
      </c>
      <c r="F18" s="45" t="s">
        <v>11</v>
      </c>
      <c r="G18" s="46" t="s">
        <v>12</v>
      </c>
      <c r="H18" s="47">
        <v>2.8499999999999996</v>
      </c>
      <c r="I18" s="48" t="s">
        <v>139</v>
      </c>
      <c r="J18" s="114">
        <v>8</v>
      </c>
      <c r="K18" s="49" t="s">
        <v>136</v>
      </c>
      <c r="L18" s="48" t="s">
        <v>138</v>
      </c>
      <c r="M18" s="85">
        <v>2.9119514318032618</v>
      </c>
      <c r="N18" s="135" t="s">
        <v>141</v>
      </c>
      <c r="O18" s="88">
        <v>2.7892908831474608</v>
      </c>
      <c r="P18" s="135" t="s">
        <v>140</v>
      </c>
      <c r="Q18" s="92">
        <v>5.0652188843765978E-5</v>
      </c>
      <c r="R18" s="93">
        <v>9.2977714346528098E-5</v>
      </c>
      <c r="S18" s="93">
        <v>7.8598815730293611E-5</v>
      </c>
      <c r="T18" s="94">
        <v>9.2977714346528098E-5</v>
      </c>
      <c r="U18" s="97">
        <v>2.44181E-4</v>
      </c>
      <c r="V18" s="58">
        <v>3.85620724284649E-4</v>
      </c>
      <c r="W18" s="58">
        <v>1.3583514290847699E-4</v>
      </c>
      <c r="X18" s="58">
        <v>8.2399999999999997E-5</v>
      </c>
      <c r="Y18" s="98">
        <v>1.900080714542385E-4</v>
      </c>
      <c r="Z18" s="97">
        <v>1.4100000000000001E-5</v>
      </c>
      <c r="AA18" s="58" t="s">
        <v>310</v>
      </c>
      <c r="AB18" s="58">
        <v>7.8457362072262605E-5</v>
      </c>
      <c r="AC18" s="58"/>
      <c r="AD18" s="58">
        <v>2.5207488225450398E-5</v>
      </c>
      <c r="AE18" s="98" t="s">
        <v>310</v>
      </c>
      <c r="AF18" s="115">
        <v>0.17487028065246682</v>
      </c>
      <c r="AG18" s="109">
        <v>0.18143579666474377</v>
      </c>
      <c r="AH18" s="108">
        <v>1.7483413009498467</v>
      </c>
      <c r="AI18" s="108">
        <v>0.31241465740060959</v>
      </c>
      <c r="AJ18" s="108">
        <v>0.18134715000000001</v>
      </c>
      <c r="AK18" s="116">
        <v>2.6269412874494039E-2</v>
      </c>
      <c r="AL18" s="21" t="s">
        <v>311</v>
      </c>
      <c r="AM18" s="21">
        <v>0.35688425648067817</v>
      </c>
      <c r="AN18" s="21">
        <v>2.0141334030407205</v>
      </c>
      <c r="AO18" s="125" t="s">
        <v>311</v>
      </c>
    </row>
    <row r="19" spans="1:50" s="24" customFormat="1" ht="14" x14ac:dyDescent="0.15">
      <c r="E19" s="28"/>
      <c r="F19" s="28"/>
      <c r="G19" s="28"/>
      <c r="H19" s="6"/>
      <c r="I19" s="6"/>
      <c r="J19" s="6"/>
      <c r="K19" s="6"/>
      <c r="L19" s="6"/>
      <c r="M19" s="6"/>
      <c r="N19" s="6"/>
      <c r="O19" s="6"/>
      <c r="P19" s="6"/>
      <c r="Z19" s="99"/>
      <c r="AA19" s="99"/>
      <c r="AB19" s="99"/>
      <c r="AC19" s="99"/>
      <c r="AD19" s="99"/>
      <c r="AE19" s="99"/>
      <c r="AF19" s="60"/>
      <c r="AG19" s="60"/>
      <c r="AH19" s="60"/>
      <c r="AI19" s="60"/>
      <c r="AJ19" s="99"/>
      <c r="AK19" s="99"/>
      <c r="AL19" s="99"/>
      <c r="AM19" s="99"/>
      <c r="AN19" s="99"/>
      <c r="AO19" s="99"/>
    </row>
    <row r="20" spans="1:50" s="24" customFormat="1" x14ac:dyDescent="0.2">
      <c r="E20" s="28"/>
      <c r="F20" s="28"/>
      <c r="G20" s="28"/>
      <c r="H20" s="6"/>
      <c r="I20" s="6"/>
      <c r="J20" s="6"/>
      <c r="K20" s="6"/>
      <c r="L20" s="6"/>
      <c r="M20" s="6"/>
      <c r="N20" s="6"/>
      <c r="O20" s="6"/>
      <c r="P20" s="6"/>
      <c r="Y20"/>
      <c r="Z20"/>
      <c r="AA20"/>
      <c r="AB20"/>
      <c r="AC20"/>
      <c r="AD20"/>
      <c r="AE20"/>
      <c r="AF20"/>
      <c r="AG20" s="60"/>
      <c r="AH20" s="60"/>
      <c r="AI20" s="60"/>
      <c r="AJ20" s="117"/>
      <c r="AK20" s="99"/>
      <c r="AL20" s="99"/>
      <c r="AM20" s="99"/>
      <c r="AN20" s="99"/>
      <c r="AO20" s="99"/>
    </row>
    <row r="21" spans="1:50" s="24" customFormat="1" x14ac:dyDescent="0.2">
      <c r="E21" s="28"/>
      <c r="F21" s="28"/>
      <c r="G21" s="28"/>
      <c r="H21" s="6"/>
      <c r="I21" s="6"/>
      <c r="J21" s="6"/>
      <c r="K21" s="6"/>
      <c r="L21" s="6"/>
      <c r="M21" s="6"/>
      <c r="N21" s="6"/>
      <c r="O21" s="6"/>
      <c r="P21" s="6"/>
      <c r="T21" s="6"/>
      <c r="Y21"/>
      <c r="Z21"/>
      <c r="AA21"/>
      <c r="AB21"/>
      <c r="AC21"/>
      <c r="AD21"/>
      <c r="AE21"/>
      <c r="AF21"/>
      <c r="AG21" s="60"/>
      <c r="AH21" s="60"/>
      <c r="AI21" s="60"/>
      <c r="AJ21" s="117"/>
      <c r="AK21" s="99"/>
      <c r="AL21" s="99"/>
      <c r="AM21" s="99"/>
      <c r="AN21" s="99"/>
      <c r="AO21" s="99"/>
    </row>
    <row r="22" spans="1:50" s="24" customFormat="1" x14ac:dyDescent="0.2">
      <c r="A22" s="136"/>
      <c r="B22" s="136"/>
      <c r="C22" s="136"/>
      <c r="D22" s="136"/>
      <c r="E22" s="136"/>
      <c r="F22" s="136"/>
      <c r="G22" s="136"/>
      <c r="H22" s="6"/>
      <c r="I22" s="6"/>
      <c r="J22" s="6"/>
      <c r="K22" s="6"/>
      <c r="L22" s="6"/>
      <c r="M22" s="6"/>
      <c r="N22" s="6"/>
      <c r="O22" s="6"/>
      <c r="P22" s="6"/>
      <c r="Q22" s="136"/>
      <c r="R22" s="136"/>
      <c r="T22" s="136"/>
      <c r="Y22"/>
      <c r="Z22"/>
      <c r="AA22"/>
      <c r="AB22"/>
      <c r="AC22"/>
      <c r="AD22"/>
      <c r="AE22"/>
      <c r="AF22"/>
      <c r="AG22" s="60"/>
      <c r="AH22" s="60"/>
      <c r="AI22" s="60"/>
      <c r="AJ22" s="117"/>
      <c r="AK22" s="99"/>
      <c r="AL22" s="99"/>
      <c r="AM22" s="99"/>
      <c r="AN22" s="99"/>
      <c r="AO22" s="99"/>
    </row>
    <row r="23" spans="1:50" s="24" customFormat="1" x14ac:dyDescent="0.2">
      <c r="A23" s="136"/>
      <c r="B23" s="136"/>
      <c r="C23" s="136"/>
      <c r="D23" s="136"/>
      <c r="E23" s="136"/>
      <c r="F23" s="136"/>
      <c r="G23" s="136"/>
      <c r="H23" s="6"/>
      <c r="I23" s="6"/>
      <c r="J23" s="6"/>
      <c r="K23" s="6"/>
      <c r="L23" s="6"/>
      <c r="M23" s="6"/>
      <c r="N23" s="6"/>
      <c r="O23" s="6"/>
      <c r="P23" s="6"/>
      <c r="Q23" s="136"/>
      <c r="R23" s="136"/>
      <c r="T23" s="136"/>
      <c r="Y23"/>
      <c r="Z23"/>
      <c r="AA23"/>
      <c r="AB23"/>
      <c r="AC23"/>
      <c r="AD23"/>
      <c r="AE23"/>
      <c r="AF23"/>
      <c r="AG23" s="60"/>
      <c r="AH23" s="60"/>
      <c r="AI23" s="60"/>
      <c r="AJ23" s="117"/>
      <c r="AK23" s="99"/>
      <c r="AL23" s="99"/>
      <c r="AM23" s="99"/>
      <c r="AN23" s="99"/>
      <c r="AO23" s="99"/>
    </row>
    <row r="24" spans="1:50" s="24" customFormat="1" x14ac:dyDescent="0.2">
      <c r="A24" s="136"/>
      <c r="B24" s="136"/>
      <c r="C24" s="136"/>
      <c r="D24" s="136"/>
      <c r="E24" s="136"/>
      <c r="F24" s="136"/>
      <c r="G24" s="136"/>
      <c r="H24" s="6"/>
      <c r="I24" s="6"/>
      <c r="J24" s="6"/>
      <c r="K24" s="6"/>
      <c r="L24" s="6"/>
      <c r="M24" s="6"/>
      <c r="N24" s="6"/>
      <c r="O24" s="6"/>
      <c r="P24" s="6"/>
      <c r="Q24" s="136"/>
      <c r="R24" s="136"/>
      <c r="T24" s="136"/>
      <c r="Y24"/>
      <c r="Z24"/>
      <c r="AA24"/>
      <c r="AB24"/>
      <c r="AC24"/>
      <c r="AD24"/>
      <c r="AE24"/>
      <c r="AF24"/>
      <c r="AG24" s="60"/>
      <c r="AH24" s="60"/>
      <c r="AI24" s="60"/>
      <c r="AJ24" s="117"/>
      <c r="AK24" s="99"/>
      <c r="AL24" s="99"/>
      <c r="AM24" s="99"/>
      <c r="AN24" s="99"/>
      <c r="AO24" s="99"/>
    </row>
    <row r="25" spans="1:50" s="24" customFormat="1" x14ac:dyDescent="0.2">
      <c r="A25" s="136"/>
      <c r="B25" s="136"/>
      <c r="C25" s="136"/>
      <c r="D25" s="136"/>
      <c r="E25" s="136"/>
      <c r="F25" s="136"/>
      <c r="G25" s="136"/>
      <c r="H25" s="6"/>
      <c r="I25" s="6"/>
      <c r="J25" s="6"/>
      <c r="K25" s="6"/>
      <c r="L25" s="6"/>
      <c r="M25" s="6"/>
      <c r="N25" s="6"/>
      <c r="O25" s="6"/>
      <c r="P25" s="6"/>
      <c r="Q25" s="136"/>
      <c r="R25" s="136"/>
      <c r="T25" s="136"/>
      <c r="Y25"/>
      <c r="Z25"/>
      <c r="AA25"/>
      <c r="AB25"/>
      <c r="AC25"/>
      <c r="AD25"/>
      <c r="AE25"/>
      <c r="AF25"/>
      <c r="AG25" s="60"/>
      <c r="AH25" s="60"/>
      <c r="AI25" s="60"/>
      <c r="AJ25" s="117"/>
      <c r="AK25" s="99"/>
      <c r="AL25" s="99"/>
      <c r="AM25" s="99"/>
      <c r="AN25" s="99"/>
      <c r="AO25" s="99"/>
    </row>
    <row r="26" spans="1:50" s="24" customFormat="1" x14ac:dyDescent="0.2">
      <c r="A26" s="136"/>
      <c r="B26" s="136"/>
      <c r="C26" s="136"/>
      <c r="D26" s="136"/>
      <c r="E26" s="136"/>
      <c r="F26" s="136"/>
      <c r="G26" s="136"/>
      <c r="H26" s="6"/>
      <c r="I26" s="6"/>
      <c r="J26" s="6"/>
      <c r="K26" s="6"/>
      <c r="L26" s="6"/>
      <c r="M26" s="6"/>
      <c r="N26" s="6"/>
      <c r="O26" s="6"/>
      <c r="P26" s="6"/>
      <c r="Q26" s="136"/>
      <c r="R26" s="136"/>
      <c r="T26" s="136"/>
      <c r="Y26"/>
      <c r="Z26"/>
      <c r="AA26"/>
      <c r="AB26"/>
      <c r="AC26"/>
      <c r="AD26"/>
      <c r="AE26"/>
      <c r="AF26"/>
      <c r="AG26" s="60"/>
      <c r="AH26" s="60"/>
      <c r="AI26" s="60"/>
      <c r="AJ26" s="117"/>
      <c r="AK26" s="99"/>
      <c r="AL26" s="99"/>
      <c r="AM26" s="99"/>
      <c r="AN26" s="99"/>
      <c r="AO26" s="99"/>
    </row>
    <row r="27" spans="1:50" s="24" customFormat="1" x14ac:dyDescent="0.2">
      <c r="A27" s="136"/>
      <c r="B27" s="136"/>
      <c r="C27" s="136"/>
      <c r="D27" s="136"/>
      <c r="E27" s="136"/>
      <c r="F27" s="136"/>
      <c r="G27" s="136"/>
      <c r="H27" s="6"/>
      <c r="I27" s="6"/>
      <c r="J27" s="6"/>
      <c r="K27" s="6"/>
      <c r="L27" s="6"/>
      <c r="M27" s="6"/>
      <c r="N27" s="6"/>
      <c r="O27" s="6"/>
      <c r="P27" s="6"/>
      <c r="Q27" s="136"/>
      <c r="R27" s="136"/>
      <c r="S27" s="136"/>
      <c r="T27" s="136"/>
      <c r="V27" s="136"/>
      <c r="W27" s="136"/>
      <c r="X27" s="136"/>
      <c r="Y27"/>
      <c r="Z27"/>
      <c r="AA27"/>
      <c r="AB27"/>
      <c r="AC27"/>
      <c r="AD27"/>
      <c r="AE27"/>
      <c r="AF27"/>
      <c r="AG27" s="60"/>
      <c r="AH27" s="60"/>
      <c r="AI27" s="60"/>
      <c r="AJ27" s="117"/>
      <c r="AK27" s="137"/>
      <c r="AL27" s="137"/>
      <c r="AM27" s="137"/>
      <c r="AN27" s="137"/>
      <c r="AO27" s="137"/>
      <c r="AP27" s="136"/>
      <c r="AQ27" s="136"/>
      <c r="AR27" s="136"/>
      <c r="AS27" s="136"/>
      <c r="AT27" s="136"/>
    </row>
    <row r="28" spans="1:50" s="24" customFormat="1" x14ac:dyDescent="0.2">
      <c r="A28" s="136"/>
      <c r="B28" s="136"/>
      <c r="C28" s="136"/>
      <c r="D28" s="136"/>
      <c r="E28" s="136"/>
      <c r="F28" s="136"/>
      <c r="G28" s="136"/>
      <c r="H28" s="6"/>
      <c r="I28" s="6"/>
      <c r="J28" s="6"/>
      <c r="K28" s="6"/>
      <c r="L28" s="6"/>
      <c r="M28" s="6"/>
      <c r="N28" s="6"/>
      <c r="O28" s="6"/>
      <c r="P28" s="6"/>
      <c r="Q28" s="136"/>
      <c r="R28" s="136"/>
      <c r="S28" s="136"/>
      <c r="T28" s="136"/>
      <c r="V28" s="136"/>
      <c r="W28" s="136"/>
      <c r="X28" s="136"/>
      <c r="Y28"/>
      <c r="Z28"/>
      <c r="AA28"/>
      <c r="AB28"/>
      <c r="AC28"/>
      <c r="AD28"/>
      <c r="AE28"/>
      <c r="AF28"/>
      <c r="AG28" s="60"/>
      <c r="AH28" s="60"/>
      <c r="AI28" s="60"/>
      <c r="AJ28" s="117"/>
      <c r="AK28" s="137"/>
      <c r="AL28" s="137"/>
      <c r="AM28" s="137"/>
      <c r="AN28" s="137"/>
      <c r="AO28" s="137"/>
      <c r="AP28" s="136"/>
      <c r="AQ28" s="136"/>
      <c r="AR28" s="136"/>
      <c r="AS28" s="136"/>
      <c r="AT28" s="136"/>
    </row>
    <row r="29" spans="1:50" x14ac:dyDescent="0.2">
      <c r="A29" s="5"/>
      <c r="B29" s="5"/>
      <c r="C29" s="5"/>
      <c r="D29" s="5"/>
      <c r="E29" s="5"/>
      <c r="F29" s="5"/>
      <c r="G29" s="5"/>
      <c r="Q29" s="5"/>
      <c r="R29" s="5"/>
      <c r="S29" s="5"/>
      <c r="T29" s="5"/>
      <c r="U29" s="24"/>
      <c r="V29" s="5"/>
      <c r="W29" s="5"/>
      <c r="X29" s="5"/>
      <c r="Y29"/>
      <c r="Z29"/>
      <c r="AA29"/>
      <c r="AB29"/>
      <c r="AC29"/>
      <c r="AD29"/>
      <c r="AE29"/>
      <c r="AF29"/>
      <c r="AJ29" s="117"/>
      <c r="AK29" s="103"/>
      <c r="AL29" s="103"/>
      <c r="AM29" s="103"/>
      <c r="AN29" s="103"/>
      <c r="AO29" s="103"/>
      <c r="AP29" s="5"/>
      <c r="AQ29" s="5"/>
      <c r="AR29" s="5"/>
      <c r="AS29" s="5"/>
      <c r="AT29" s="5"/>
    </row>
    <row r="30" spans="1:50" s="5" customFormat="1" x14ac:dyDescent="0.2">
      <c r="U30" s="24"/>
      <c r="Y30"/>
      <c r="Z30"/>
      <c r="AA30"/>
      <c r="AB30"/>
      <c r="AC30"/>
      <c r="AD30"/>
      <c r="AE30"/>
      <c r="AF30"/>
      <c r="AG30" s="103"/>
      <c r="AH30" s="103"/>
      <c r="AI30" s="103"/>
      <c r="AJ30" s="103"/>
      <c r="AK30" s="103"/>
      <c r="AL30" s="103"/>
      <c r="AM30" s="103"/>
      <c r="AN30" s="103"/>
      <c r="AO30" s="103"/>
    </row>
    <row r="31" spans="1:50" s="5" customFormat="1" x14ac:dyDescent="0.2">
      <c r="U31" s="24"/>
      <c r="Y31"/>
      <c r="Z31"/>
      <c r="AA31"/>
      <c r="AB31"/>
      <c r="AC31"/>
      <c r="AD31"/>
      <c r="AE31"/>
      <c r="AF31"/>
      <c r="AG31" s="103"/>
      <c r="AH31" s="103"/>
      <c r="AI31" s="103"/>
      <c r="AJ31" s="103"/>
      <c r="AK31" s="103"/>
      <c r="AL31" s="103"/>
      <c r="AM31" s="103"/>
      <c r="AN31" s="103"/>
      <c r="AO31" s="103"/>
    </row>
    <row r="32" spans="1:50" s="5" customFormat="1" x14ac:dyDescent="0.2">
      <c r="U32" s="24"/>
      <c r="Y32"/>
      <c r="Z32"/>
      <c r="AA32"/>
      <c r="AB32"/>
      <c r="AC32"/>
      <c r="AD32"/>
      <c r="AE32"/>
      <c r="AF32"/>
      <c r="AG32" s="103"/>
      <c r="AH32" s="103"/>
      <c r="AI32" s="103"/>
      <c r="AJ32" s="103"/>
      <c r="AK32" s="103"/>
      <c r="AL32" s="103"/>
      <c r="AM32" s="103"/>
      <c r="AN32" s="103"/>
      <c r="AO32" s="103"/>
    </row>
    <row r="33" spans="26:41" s="5" customFormat="1" x14ac:dyDescent="0.2">
      <c r="Z33" s="103"/>
      <c r="AA33" s="103"/>
      <c r="AB33" s="103"/>
      <c r="AC33" s="103"/>
      <c r="AD33" s="103"/>
      <c r="AE33" s="103"/>
      <c r="AF33" s="103"/>
      <c r="AG33" s="103"/>
      <c r="AH33" s="103"/>
      <c r="AI33" s="103"/>
      <c r="AJ33" s="103"/>
      <c r="AK33" s="103"/>
      <c r="AL33" s="103"/>
      <c r="AM33" s="103"/>
      <c r="AN33" s="103"/>
      <c r="AO33" s="103"/>
    </row>
    <row r="34" spans="26:41" s="5" customFormat="1" x14ac:dyDescent="0.2">
      <c r="Z34" s="103"/>
      <c r="AA34" s="103"/>
      <c r="AB34" s="103"/>
      <c r="AC34" s="103"/>
      <c r="AD34" s="103"/>
      <c r="AE34" s="103"/>
      <c r="AF34" s="103"/>
      <c r="AG34" s="103"/>
      <c r="AH34" s="103"/>
      <c r="AI34" s="103"/>
      <c r="AJ34" s="103"/>
      <c r="AK34" s="103"/>
      <c r="AL34" s="103"/>
      <c r="AM34" s="103"/>
      <c r="AN34" s="103"/>
      <c r="AO34" s="103"/>
    </row>
    <row r="35" spans="26:41" s="5" customFormat="1" x14ac:dyDescent="0.2">
      <c r="Z35" s="103"/>
      <c r="AA35" s="103"/>
      <c r="AB35" s="103"/>
      <c r="AC35" s="103"/>
      <c r="AD35" s="103"/>
      <c r="AE35" s="103"/>
      <c r="AF35" s="103"/>
      <c r="AG35" s="103"/>
      <c r="AH35" s="103"/>
      <c r="AI35" s="103"/>
      <c r="AJ35" s="103"/>
      <c r="AK35" s="103"/>
      <c r="AL35" s="103"/>
      <c r="AM35" s="103"/>
      <c r="AN35" s="103"/>
      <c r="AO35" s="103"/>
    </row>
    <row r="36" spans="26:41" s="5" customFormat="1" x14ac:dyDescent="0.2">
      <c r="Z36" s="103"/>
      <c r="AA36" s="103"/>
      <c r="AB36" s="103"/>
      <c r="AC36" s="103"/>
      <c r="AD36" s="103"/>
      <c r="AE36" s="103"/>
      <c r="AF36" s="103"/>
      <c r="AG36" s="103"/>
      <c r="AH36" s="103"/>
      <c r="AI36" s="103"/>
      <c r="AJ36" s="103"/>
      <c r="AK36" s="103"/>
      <c r="AL36" s="103"/>
      <c r="AM36" s="103"/>
      <c r="AN36" s="103"/>
      <c r="AO36" s="103"/>
    </row>
    <row r="37" spans="26:41" s="5" customFormat="1" x14ac:dyDescent="0.2">
      <c r="Z37" s="103"/>
      <c r="AA37" s="103"/>
      <c r="AB37" s="103"/>
      <c r="AC37" s="103"/>
      <c r="AD37" s="103"/>
      <c r="AE37" s="103"/>
      <c r="AF37" s="103"/>
      <c r="AG37" s="103"/>
      <c r="AH37" s="103"/>
      <c r="AI37" s="103"/>
      <c r="AJ37" s="103"/>
      <c r="AK37" s="103"/>
      <c r="AL37" s="103"/>
      <c r="AM37" s="103"/>
      <c r="AN37" s="103"/>
      <c r="AO37" s="103"/>
    </row>
    <row r="38" spans="26:41" s="5" customFormat="1" x14ac:dyDescent="0.2">
      <c r="Z38" s="103"/>
      <c r="AA38" s="103"/>
      <c r="AB38" s="103"/>
      <c r="AC38" s="103"/>
      <c r="AD38" s="103"/>
      <c r="AE38" s="103"/>
      <c r="AF38" s="103"/>
      <c r="AG38" s="103"/>
      <c r="AH38" s="103"/>
      <c r="AI38" s="103"/>
      <c r="AJ38" s="103"/>
      <c r="AK38" s="103"/>
      <c r="AL38" s="103"/>
      <c r="AM38" s="103"/>
      <c r="AN38" s="103"/>
      <c r="AO38" s="103"/>
    </row>
    <row r="39" spans="26:41" s="5" customFormat="1" x14ac:dyDescent="0.2">
      <c r="Z39" s="103"/>
      <c r="AA39" s="103"/>
      <c r="AB39" s="103"/>
      <c r="AC39" s="103"/>
      <c r="AD39" s="103"/>
      <c r="AE39" s="103"/>
      <c r="AF39" s="103"/>
      <c r="AG39" s="103"/>
      <c r="AH39" s="103"/>
      <c r="AI39" s="103"/>
      <c r="AJ39" s="103"/>
      <c r="AK39" s="103"/>
      <c r="AL39" s="103"/>
      <c r="AM39" s="103"/>
      <c r="AN39" s="103"/>
      <c r="AO39" s="103"/>
    </row>
    <row r="40" spans="26:41" s="5" customFormat="1" x14ac:dyDescent="0.2">
      <c r="Z40" s="103"/>
      <c r="AA40" s="103"/>
      <c r="AB40" s="103"/>
      <c r="AC40" s="103"/>
      <c r="AD40" s="103"/>
      <c r="AE40" s="103"/>
      <c r="AF40" s="103"/>
      <c r="AG40" s="103"/>
      <c r="AH40" s="103"/>
      <c r="AI40" s="103"/>
      <c r="AJ40" s="103"/>
      <c r="AK40" s="103"/>
      <c r="AL40" s="103"/>
      <c r="AM40" s="103"/>
      <c r="AN40" s="103"/>
      <c r="AO40" s="103"/>
    </row>
    <row r="41" spans="26:41" s="5" customFormat="1" x14ac:dyDescent="0.2">
      <c r="Z41" s="103"/>
      <c r="AA41" s="103"/>
      <c r="AB41" s="103"/>
      <c r="AC41" s="103"/>
      <c r="AD41" s="103"/>
      <c r="AE41" s="103"/>
      <c r="AF41" s="103"/>
      <c r="AG41" s="103"/>
      <c r="AH41" s="103"/>
      <c r="AI41" s="103"/>
      <c r="AJ41" s="103"/>
      <c r="AK41" s="103"/>
      <c r="AL41" s="103"/>
      <c r="AM41" s="103"/>
      <c r="AN41" s="103"/>
      <c r="AO41" s="103"/>
    </row>
    <row r="42" spans="26:41" s="5" customFormat="1" x14ac:dyDescent="0.2">
      <c r="Z42" s="103"/>
      <c r="AA42" s="103"/>
      <c r="AB42" s="103"/>
      <c r="AC42" s="103"/>
      <c r="AD42" s="103"/>
      <c r="AE42" s="103"/>
      <c r="AF42" s="103"/>
      <c r="AG42" s="103"/>
      <c r="AH42" s="103"/>
      <c r="AI42" s="103"/>
      <c r="AJ42" s="103"/>
      <c r="AK42" s="103"/>
      <c r="AL42" s="103"/>
      <c r="AM42" s="103"/>
      <c r="AN42" s="103"/>
      <c r="AO42" s="103"/>
    </row>
    <row r="43" spans="26:41" s="5" customFormat="1" x14ac:dyDescent="0.2">
      <c r="Z43" s="103"/>
      <c r="AA43" s="103"/>
      <c r="AB43" s="103"/>
      <c r="AC43" s="103"/>
      <c r="AD43" s="103"/>
      <c r="AE43" s="103"/>
      <c r="AF43" s="103"/>
      <c r="AG43" s="103"/>
      <c r="AH43" s="103"/>
      <c r="AI43" s="103"/>
      <c r="AJ43" s="103"/>
      <c r="AK43" s="103"/>
      <c r="AL43" s="103"/>
      <c r="AM43" s="103"/>
      <c r="AN43" s="103"/>
      <c r="AO43" s="103"/>
    </row>
    <row r="44" spans="26:41" s="5" customFormat="1" x14ac:dyDescent="0.2">
      <c r="Z44" s="103"/>
      <c r="AA44" s="103"/>
      <c r="AB44" s="103"/>
      <c r="AC44" s="103"/>
      <c r="AD44" s="103"/>
      <c r="AE44" s="103"/>
      <c r="AF44" s="103"/>
      <c r="AG44" s="103"/>
      <c r="AH44" s="103"/>
      <c r="AI44" s="103"/>
      <c r="AJ44" s="103"/>
      <c r="AK44" s="103"/>
      <c r="AL44" s="103"/>
      <c r="AM44" s="103"/>
      <c r="AN44" s="103"/>
      <c r="AO44" s="103"/>
    </row>
    <row r="45" spans="26:41" s="5" customFormat="1" x14ac:dyDescent="0.2">
      <c r="Z45" s="103"/>
      <c r="AA45" s="103"/>
      <c r="AB45" s="103"/>
      <c r="AC45" s="103"/>
      <c r="AD45" s="103"/>
      <c r="AE45" s="103"/>
      <c r="AF45" s="103"/>
      <c r="AG45" s="103"/>
      <c r="AH45" s="103"/>
      <c r="AI45" s="103"/>
      <c r="AJ45" s="103"/>
      <c r="AK45" s="103"/>
      <c r="AL45" s="103"/>
      <c r="AM45" s="103"/>
      <c r="AN45" s="103"/>
      <c r="AO45" s="103"/>
    </row>
    <row r="46" spans="26:41" s="5" customFormat="1" x14ac:dyDescent="0.2">
      <c r="Z46" s="103"/>
      <c r="AA46" s="103"/>
      <c r="AB46" s="103"/>
      <c r="AC46" s="103"/>
      <c r="AD46" s="103"/>
      <c r="AE46" s="103"/>
      <c r="AF46" s="103"/>
      <c r="AG46" s="103"/>
      <c r="AH46" s="103"/>
      <c r="AI46" s="103"/>
      <c r="AJ46" s="103"/>
      <c r="AK46" s="103"/>
      <c r="AL46" s="103"/>
      <c r="AM46" s="103"/>
      <c r="AN46" s="103"/>
      <c r="AO46" s="103"/>
    </row>
    <row r="47" spans="26:41" s="5" customFormat="1" x14ac:dyDescent="0.2">
      <c r="Z47" s="103"/>
      <c r="AA47" s="103"/>
      <c r="AB47" s="103"/>
      <c r="AC47" s="103"/>
      <c r="AD47" s="103"/>
      <c r="AE47" s="103"/>
      <c r="AF47" s="103"/>
      <c r="AG47" s="103"/>
      <c r="AH47" s="103"/>
      <c r="AI47" s="103"/>
      <c r="AJ47" s="103"/>
      <c r="AK47" s="103"/>
      <c r="AL47" s="103"/>
      <c r="AM47" s="103"/>
      <c r="AN47" s="103"/>
      <c r="AO47" s="103"/>
    </row>
    <row r="48" spans="26:41" s="5" customFormat="1" x14ac:dyDescent="0.2">
      <c r="Z48" s="103"/>
      <c r="AA48" s="103"/>
      <c r="AB48" s="103"/>
      <c r="AC48" s="103"/>
      <c r="AD48" s="103"/>
      <c r="AE48" s="103"/>
      <c r="AF48" s="103"/>
      <c r="AG48" s="103"/>
      <c r="AH48" s="103"/>
      <c r="AI48" s="103"/>
      <c r="AJ48" s="103"/>
      <c r="AK48" s="103"/>
      <c r="AL48" s="103"/>
      <c r="AM48" s="103"/>
      <c r="AN48" s="103"/>
      <c r="AO48" s="103"/>
    </row>
    <row r="49" spans="26:41" s="5" customFormat="1" x14ac:dyDescent="0.2">
      <c r="Z49" s="103"/>
      <c r="AA49" s="103"/>
      <c r="AB49" s="103"/>
      <c r="AC49" s="103"/>
      <c r="AD49" s="103"/>
      <c r="AE49" s="103"/>
      <c r="AF49" s="103"/>
      <c r="AG49" s="103"/>
      <c r="AH49" s="103"/>
      <c r="AI49" s="103"/>
      <c r="AJ49" s="103"/>
      <c r="AK49" s="103"/>
      <c r="AL49" s="103"/>
      <c r="AM49" s="103"/>
      <c r="AN49" s="103"/>
      <c r="AO49" s="103"/>
    </row>
    <row r="50" spans="26:41" s="5" customFormat="1" x14ac:dyDescent="0.2">
      <c r="Z50" s="103"/>
      <c r="AA50" s="103"/>
      <c r="AB50" s="103"/>
      <c r="AC50" s="103"/>
      <c r="AD50" s="103"/>
      <c r="AE50" s="103"/>
      <c r="AF50" s="103"/>
      <c r="AG50" s="103"/>
      <c r="AH50" s="103"/>
      <c r="AI50" s="103"/>
      <c r="AJ50" s="103"/>
      <c r="AK50" s="103"/>
      <c r="AL50" s="103"/>
      <c r="AM50" s="103"/>
      <c r="AN50" s="103"/>
      <c r="AO50" s="103"/>
    </row>
    <row r="51" spans="26:41" s="5" customFormat="1" x14ac:dyDescent="0.2">
      <c r="Z51" s="103"/>
      <c r="AA51" s="103"/>
      <c r="AB51" s="103"/>
      <c r="AC51" s="103"/>
      <c r="AD51" s="103"/>
      <c r="AE51" s="103"/>
      <c r="AF51" s="103"/>
      <c r="AG51" s="103"/>
      <c r="AH51" s="103"/>
      <c r="AI51" s="103"/>
      <c r="AJ51" s="103"/>
      <c r="AK51" s="103"/>
      <c r="AL51" s="103"/>
      <c r="AM51" s="103"/>
      <c r="AN51" s="103"/>
      <c r="AO51" s="103"/>
    </row>
    <row r="52" spans="26:41" s="5" customFormat="1" x14ac:dyDescent="0.2">
      <c r="Z52" s="103"/>
      <c r="AA52" s="103"/>
      <c r="AB52" s="103"/>
      <c r="AC52" s="103"/>
      <c r="AD52" s="103"/>
      <c r="AE52" s="103"/>
      <c r="AF52" s="103"/>
      <c r="AG52" s="103"/>
      <c r="AH52" s="103"/>
      <c r="AI52" s="103"/>
      <c r="AJ52" s="103"/>
      <c r="AK52" s="103"/>
      <c r="AL52" s="103"/>
      <c r="AM52" s="103"/>
      <c r="AN52" s="103"/>
      <c r="AO52" s="103"/>
    </row>
    <row r="53" spans="26:41" s="5" customFormat="1" x14ac:dyDescent="0.2">
      <c r="Z53" s="103"/>
      <c r="AA53" s="103"/>
      <c r="AB53" s="103"/>
      <c r="AC53" s="103"/>
      <c r="AD53" s="103"/>
      <c r="AE53" s="103"/>
      <c r="AF53" s="103"/>
      <c r="AG53" s="103"/>
      <c r="AH53" s="103"/>
      <c r="AI53" s="103"/>
      <c r="AJ53" s="103"/>
      <c r="AK53" s="103"/>
      <c r="AL53" s="103"/>
      <c r="AM53" s="103"/>
      <c r="AN53" s="103"/>
      <c r="AO53" s="103"/>
    </row>
    <row r="54" spans="26:41" s="5" customFormat="1" x14ac:dyDescent="0.2">
      <c r="Z54" s="103"/>
      <c r="AA54" s="103"/>
      <c r="AB54" s="103"/>
      <c r="AC54" s="103"/>
      <c r="AD54" s="103"/>
      <c r="AE54" s="103"/>
      <c r="AF54" s="103"/>
      <c r="AG54" s="103"/>
      <c r="AH54" s="103"/>
      <c r="AI54" s="103"/>
      <c r="AJ54" s="103"/>
      <c r="AK54" s="103"/>
      <c r="AL54" s="103"/>
      <c r="AM54" s="103"/>
      <c r="AN54" s="103"/>
      <c r="AO54" s="103"/>
    </row>
    <row r="55" spans="26:41" s="5" customFormat="1" x14ac:dyDescent="0.2">
      <c r="Z55" s="103"/>
      <c r="AA55" s="103"/>
      <c r="AB55" s="103"/>
      <c r="AC55" s="103"/>
      <c r="AD55" s="103"/>
      <c r="AE55" s="103"/>
      <c r="AF55" s="103"/>
      <c r="AG55" s="103"/>
      <c r="AH55" s="103"/>
      <c r="AI55" s="103"/>
      <c r="AJ55" s="103"/>
      <c r="AK55" s="103"/>
      <c r="AL55" s="103"/>
      <c r="AM55" s="103"/>
      <c r="AN55" s="103"/>
      <c r="AO55" s="103"/>
    </row>
    <row r="56" spans="26:41" s="5" customFormat="1" x14ac:dyDescent="0.2">
      <c r="Z56" s="103"/>
      <c r="AA56" s="103"/>
      <c r="AB56" s="103"/>
      <c r="AC56" s="103"/>
      <c r="AD56" s="103"/>
      <c r="AE56" s="103"/>
      <c r="AF56" s="103"/>
      <c r="AG56" s="103"/>
      <c r="AH56" s="103"/>
      <c r="AI56" s="103"/>
      <c r="AJ56" s="103"/>
      <c r="AK56" s="103"/>
      <c r="AL56" s="103"/>
      <c r="AM56" s="103"/>
      <c r="AN56" s="103"/>
      <c r="AO56" s="103"/>
    </row>
    <row r="57" spans="26:41" s="5" customFormat="1" x14ac:dyDescent="0.2">
      <c r="Z57" s="103"/>
      <c r="AA57" s="103"/>
      <c r="AB57" s="103"/>
      <c r="AC57" s="103"/>
      <c r="AD57" s="103"/>
      <c r="AE57" s="103"/>
      <c r="AF57" s="103"/>
      <c r="AG57" s="103"/>
      <c r="AH57" s="103"/>
      <c r="AI57" s="103"/>
      <c r="AJ57" s="103"/>
      <c r="AK57" s="103"/>
      <c r="AL57" s="103"/>
      <c r="AM57" s="103"/>
      <c r="AN57" s="103"/>
      <c r="AO57" s="103"/>
    </row>
    <row r="58" spans="26:41" s="5" customFormat="1" x14ac:dyDescent="0.2">
      <c r="Z58" s="103"/>
      <c r="AA58" s="103"/>
      <c r="AB58" s="103"/>
      <c r="AC58" s="103"/>
      <c r="AD58" s="103"/>
      <c r="AE58" s="103"/>
      <c r="AF58" s="103"/>
      <c r="AG58" s="103"/>
      <c r="AH58" s="103"/>
      <c r="AI58" s="103"/>
      <c r="AJ58" s="103"/>
      <c r="AK58" s="103"/>
      <c r="AL58" s="103"/>
      <c r="AM58" s="103"/>
      <c r="AN58" s="103"/>
      <c r="AO58" s="103"/>
    </row>
    <row r="59" spans="26:41" s="5" customFormat="1" x14ac:dyDescent="0.2">
      <c r="Z59" s="103"/>
      <c r="AA59" s="103"/>
      <c r="AB59" s="103"/>
      <c r="AC59" s="103"/>
      <c r="AD59" s="103"/>
      <c r="AE59" s="103"/>
      <c r="AF59" s="103"/>
      <c r="AG59" s="103"/>
      <c r="AH59" s="103"/>
      <c r="AI59" s="103"/>
      <c r="AJ59" s="103"/>
      <c r="AK59" s="103"/>
      <c r="AL59" s="103"/>
      <c r="AM59" s="103"/>
      <c r="AN59" s="103"/>
      <c r="AO59" s="103"/>
    </row>
    <row r="60" spans="26:41" s="5" customFormat="1" x14ac:dyDescent="0.2">
      <c r="Z60" s="103"/>
      <c r="AA60" s="103"/>
      <c r="AB60" s="103"/>
      <c r="AC60" s="103"/>
      <c r="AD60" s="103"/>
      <c r="AE60" s="103"/>
      <c r="AF60" s="103"/>
      <c r="AG60" s="103"/>
      <c r="AH60" s="103"/>
      <c r="AI60" s="103"/>
      <c r="AJ60" s="103"/>
      <c r="AK60" s="103"/>
      <c r="AL60" s="103"/>
      <c r="AM60" s="103"/>
      <c r="AN60" s="103"/>
      <c r="AO60" s="103"/>
    </row>
    <row r="61" spans="26:41" s="5" customFormat="1" x14ac:dyDescent="0.2">
      <c r="Z61" s="103"/>
      <c r="AA61" s="103"/>
      <c r="AB61" s="103"/>
      <c r="AC61" s="103"/>
      <c r="AD61" s="103"/>
      <c r="AE61" s="103"/>
      <c r="AF61" s="103"/>
      <c r="AG61" s="103"/>
      <c r="AH61" s="103"/>
      <c r="AI61" s="103"/>
      <c r="AJ61" s="103"/>
      <c r="AK61" s="103"/>
      <c r="AL61" s="103"/>
      <c r="AM61" s="103"/>
      <c r="AN61" s="103"/>
      <c r="AO61" s="103"/>
    </row>
    <row r="62" spans="26:41" s="5" customFormat="1" x14ac:dyDescent="0.2">
      <c r="Z62" s="103"/>
      <c r="AA62" s="103"/>
      <c r="AB62" s="103"/>
      <c r="AC62" s="103"/>
      <c r="AD62" s="103"/>
      <c r="AE62" s="103"/>
      <c r="AF62" s="103"/>
      <c r="AG62" s="103"/>
      <c r="AH62" s="103"/>
      <c r="AI62" s="103"/>
      <c r="AJ62" s="103"/>
      <c r="AK62" s="103"/>
      <c r="AL62" s="103"/>
      <c r="AM62" s="103"/>
      <c r="AN62" s="103"/>
      <c r="AO62" s="103"/>
    </row>
    <row r="63" spans="26:41" s="5" customFormat="1" x14ac:dyDescent="0.2">
      <c r="Z63" s="103"/>
      <c r="AA63" s="103"/>
      <c r="AB63" s="103"/>
      <c r="AC63" s="103"/>
      <c r="AD63" s="103"/>
      <c r="AE63" s="103"/>
      <c r="AF63" s="103"/>
      <c r="AG63" s="103"/>
      <c r="AH63" s="103"/>
      <c r="AI63" s="103"/>
      <c r="AJ63" s="103"/>
      <c r="AK63" s="103"/>
      <c r="AL63" s="103"/>
      <c r="AM63" s="103"/>
      <c r="AN63" s="103"/>
      <c r="AO63" s="103"/>
    </row>
    <row r="64" spans="26:41" s="5" customFormat="1" x14ac:dyDescent="0.2">
      <c r="Z64" s="103"/>
      <c r="AA64" s="103"/>
      <c r="AB64" s="103"/>
      <c r="AC64" s="103"/>
      <c r="AD64" s="103"/>
      <c r="AE64" s="103"/>
      <c r="AF64" s="103"/>
      <c r="AG64" s="103"/>
      <c r="AH64" s="103"/>
      <c r="AI64" s="103"/>
      <c r="AJ64" s="103"/>
      <c r="AK64" s="103"/>
      <c r="AL64" s="103"/>
      <c r="AM64" s="103"/>
      <c r="AN64" s="103"/>
      <c r="AO64" s="103"/>
    </row>
    <row r="65" spans="26:41" s="5" customFormat="1" x14ac:dyDescent="0.2">
      <c r="Z65" s="103"/>
      <c r="AA65" s="103"/>
      <c r="AB65" s="103"/>
      <c r="AC65" s="103"/>
      <c r="AD65" s="103"/>
      <c r="AE65" s="103"/>
      <c r="AF65" s="103"/>
      <c r="AG65" s="103"/>
      <c r="AH65" s="103"/>
      <c r="AI65" s="103"/>
      <c r="AJ65" s="103"/>
      <c r="AK65" s="103"/>
      <c r="AL65" s="103"/>
      <c r="AM65" s="103"/>
      <c r="AN65" s="103"/>
      <c r="AO65" s="103"/>
    </row>
    <row r="66" spans="26:41" s="5" customFormat="1" x14ac:dyDescent="0.2">
      <c r="Z66" s="103"/>
      <c r="AA66" s="103"/>
      <c r="AB66" s="103"/>
      <c r="AC66" s="103"/>
      <c r="AD66" s="103"/>
      <c r="AE66" s="103"/>
      <c r="AF66" s="103"/>
      <c r="AG66" s="103"/>
      <c r="AH66" s="103"/>
      <c r="AI66" s="103"/>
      <c r="AJ66" s="103"/>
      <c r="AK66" s="103"/>
      <c r="AL66" s="103"/>
      <c r="AM66" s="103"/>
      <c r="AN66" s="103"/>
      <c r="AO66" s="103"/>
    </row>
    <row r="67" spans="26:41" s="5" customFormat="1" x14ac:dyDescent="0.2">
      <c r="Z67" s="103"/>
      <c r="AA67" s="103"/>
      <c r="AB67" s="103"/>
      <c r="AC67" s="103"/>
      <c r="AD67" s="103"/>
      <c r="AE67" s="103"/>
      <c r="AF67" s="103"/>
      <c r="AG67" s="103"/>
      <c r="AH67" s="103"/>
      <c r="AI67" s="103"/>
      <c r="AJ67" s="103"/>
      <c r="AK67" s="103"/>
      <c r="AL67" s="103"/>
      <c r="AM67" s="103"/>
      <c r="AN67" s="103"/>
      <c r="AO67" s="103"/>
    </row>
    <row r="68" spans="26:41" s="5" customFormat="1" x14ac:dyDescent="0.2">
      <c r="Z68" s="103"/>
      <c r="AA68" s="103"/>
      <c r="AB68" s="103"/>
      <c r="AC68" s="103"/>
      <c r="AD68" s="103"/>
      <c r="AE68" s="103"/>
      <c r="AF68" s="103"/>
      <c r="AG68" s="103"/>
      <c r="AH68" s="103"/>
      <c r="AI68" s="103"/>
      <c r="AJ68" s="103"/>
      <c r="AK68" s="103"/>
      <c r="AL68" s="103"/>
      <c r="AM68" s="103"/>
      <c r="AN68" s="103"/>
      <c r="AO68" s="103"/>
    </row>
    <row r="69" spans="26:41" s="5" customFormat="1" x14ac:dyDescent="0.2">
      <c r="Z69" s="103"/>
      <c r="AA69" s="103"/>
      <c r="AB69" s="103"/>
      <c r="AC69" s="103"/>
      <c r="AD69" s="103"/>
      <c r="AE69" s="103"/>
      <c r="AF69" s="103"/>
      <c r="AG69" s="103"/>
      <c r="AH69" s="103"/>
      <c r="AI69" s="103"/>
      <c r="AJ69" s="103"/>
      <c r="AK69" s="103"/>
      <c r="AL69" s="103"/>
      <c r="AM69" s="103"/>
      <c r="AN69" s="103"/>
      <c r="AO69" s="103"/>
    </row>
    <row r="70" spans="26:41" s="5" customFormat="1" x14ac:dyDescent="0.2">
      <c r="Z70" s="103"/>
      <c r="AA70" s="103"/>
      <c r="AB70" s="103"/>
      <c r="AC70" s="103"/>
      <c r="AD70" s="103"/>
      <c r="AE70" s="103"/>
      <c r="AF70" s="103"/>
      <c r="AG70" s="103"/>
      <c r="AH70" s="103"/>
      <c r="AI70" s="103"/>
      <c r="AJ70" s="103"/>
      <c r="AK70" s="103"/>
      <c r="AL70" s="103"/>
      <c r="AM70" s="103"/>
      <c r="AN70" s="103"/>
      <c r="AO70" s="103"/>
    </row>
    <row r="71" spans="26:41" s="5" customFormat="1" x14ac:dyDescent="0.2">
      <c r="Z71" s="103"/>
      <c r="AA71" s="103"/>
      <c r="AB71" s="103"/>
      <c r="AC71" s="103"/>
      <c r="AD71" s="103"/>
      <c r="AE71" s="103"/>
      <c r="AF71" s="103"/>
      <c r="AG71" s="103"/>
      <c r="AH71" s="103"/>
      <c r="AI71" s="103"/>
      <c r="AJ71" s="103"/>
      <c r="AK71" s="103"/>
      <c r="AL71" s="103"/>
      <c r="AM71" s="103"/>
      <c r="AN71" s="103"/>
      <c r="AO71" s="103"/>
    </row>
    <row r="72" spans="26:41" s="5" customFormat="1" x14ac:dyDescent="0.2">
      <c r="Z72" s="103"/>
      <c r="AA72" s="103"/>
      <c r="AB72" s="103"/>
      <c r="AC72" s="103"/>
      <c r="AD72" s="103"/>
      <c r="AE72" s="103"/>
      <c r="AF72" s="103"/>
      <c r="AG72" s="103"/>
      <c r="AH72" s="103"/>
      <c r="AI72" s="103"/>
      <c r="AJ72" s="103"/>
      <c r="AK72" s="103"/>
      <c r="AL72" s="103"/>
      <c r="AM72" s="103"/>
      <c r="AN72" s="103"/>
      <c r="AO72" s="103"/>
    </row>
    <row r="73" spans="26:41" s="5" customFormat="1" x14ac:dyDescent="0.2">
      <c r="Z73" s="103"/>
      <c r="AA73" s="103"/>
      <c r="AB73" s="103"/>
      <c r="AC73" s="103"/>
      <c r="AD73" s="103"/>
      <c r="AE73" s="103"/>
      <c r="AF73" s="103"/>
      <c r="AG73" s="103"/>
      <c r="AH73" s="103"/>
      <c r="AI73" s="103"/>
      <c r="AJ73" s="103"/>
      <c r="AK73" s="103"/>
      <c r="AL73" s="103"/>
      <c r="AM73" s="103"/>
      <c r="AN73" s="103"/>
      <c r="AO73" s="103"/>
    </row>
    <row r="74" spans="26:41" s="5" customFormat="1" x14ac:dyDescent="0.2">
      <c r="Z74" s="103"/>
      <c r="AA74" s="103"/>
      <c r="AB74" s="103"/>
      <c r="AC74" s="103"/>
      <c r="AD74" s="103"/>
      <c r="AE74" s="103"/>
      <c r="AF74" s="103"/>
      <c r="AG74" s="103"/>
      <c r="AH74" s="103"/>
      <c r="AI74" s="103"/>
      <c r="AJ74" s="103"/>
      <c r="AK74" s="103"/>
      <c r="AL74" s="103"/>
      <c r="AM74" s="103"/>
      <c r="AN74" s="103"/>
      <c r="AO74" s="103"/>
    </row>
    <row r="75" spans="26:41" s="5" customFormat="1" x14ac:dyDescent="0.2">
      <c r="Z75" s="103"/>
      <c r="AA75" s="103"/>
      <c r="AB75" s="103"/>
      <c r="AC75" s="103"/>
      <c r="AD75" s="103"/>
      <c r="AE75" s="103"/>
      <c r="AF75" s="103"/>
      <c r="AG75" s="103"/>
      <c r="AH75" s="103"/>
      <c r="AI75" s="103"/>
      <c r="AJ75" s="103"/>
      <c r="AK75" s="103"/>
      <c r="AL75" s="103"/>
      <c r="AM75" s="103"/>
      <c r="AN75" s="103"/>
      <c r="AO75" s="103"/>
    </row>
    <row r="76" spans="26:41" s="5" customFormat="1" x14ac:dyDescent="0.2">
      <c r="Z76" s="103"/>
      <c r="AA76" s="103"/>
      <c r="AB76" s="103"/>
      <c r="AC76" s="103"/>
      <c r="AD76" s="103"/>
      <c r="AE76" s="103"/>
      <c r="AF76" s="103"/>
      <c r="AG76" s="103"/>
      <c r="AH76" s="103"/>
      <c r="AI76" s="103"/>
      <c r="AJ76" s="103"/>
      <c r="AK76" s="103"/>
      <c r="AL76" s="103"/>
      <c r="AM76" s="103"/>
      <c r="AN76" s="103"/>
      <c r="AO76" s="103"/>
    </row>
    <row r="77" spans="26:41" s="5" customFormat="1" x14ac:dyDescent="0.2">
      <c r="Z77" s="103"/>
      <c r="AA77" s="103"/>
      <c r="AB77" s="103"/>
      <c r="AC77" s="103"/>
      <c r="AD77" s="103"/>
      <c r="AE77" s="103"/>
      <c r="AF77" s="103"/>
      <c r="AG77" s="103"/>
      <c r="AH77" s="103"/>
      <c r="AI77" s="103"/>
      <c r="AJ77" s="103"/>
      <c r="AK77" s="103"/>
      <c r="AL77" s="103"/>
      <c r="AM77" s="103"/>
      <c r="AN77" s="103"/>
      <c r="AO77" s="103"/>
    </row>
    <row r="78" spans="26:41" s="5" customFormat="1" x14ac:dyDescent="0.2">
      <c r="Z78" s="103"/>
      <c r="AA78" s="103"/>
      <c r="AB78" s="103"/>
      <c r="AC78" s="103"/>
      <c r="AD78" s="103"/>
      <c r="AE78" s="103"/>
      <c r="AF78" s="103"/>
      <c r="AG78" s="103"/>
      <c r="AH78" s="103"/>
      <c r="AI78" s="103"/>
      <c r="AJ78" s="103"/>
      <c r="AK78" s="103"/>
      <c r="AL78" s="103"/>
      <c r="AM78" s="103"/>
      <c r="AN78" s="103"/>
      <c r="AO78" s="103"/>
    </row>
    <row r="79" spans="26:41" s="5" customFormat="1" x14ac:dyDescent="0.2">
      <c r="Z79" s="103"/>
      <c r="AA79" s="103"/>
      <c r="AB79" s="103"/>
      <c r="AC79" s="103"/>
      <c r="AD79" s="103"/>
      <c r="AE79" s="103"/>
      <c r="AF79" s="103"/>
      <c r="AG79" s="103"/>
      <c r="AH79" s="103"/>
      <c r="AI79" s="103"/>
      <c r="AJ79" s="103"/>
      <c r="AK79" s="103"/>
      <c r="AL79" s="103"/>
      <c r="AM79" s="103"/>
      <c r="AN79" s="103"/>
      <c r="AO79" s="103"/>
    </row>
    <row r="80" spans="26:41" s="5" customFormat="1" x14ac:dyDescent="0.2">
      <c r="Z80" s="103"/>
      <c r="AA80" s="103"/>
      <c r="AB80" s="103"/>
      <c r="AC80" s="103"/>
      <c r="AD80" s="103"/>
      <c r="AE80" s="103"/>
      <c r="AF80" s="103"/>
      <c r="AG80" s="103"/>
      <c r="AH80" s="103"/>
      <c r="AI80" s="103"/>
      <c r="AJ80" s="103"/>
      <c r="AK80" s="103"/>
      <c r="AL80" s="103"/>
      <c r="AM80" s="103"/>
      <c r="AN80" s="103"/>
      <c r="AO80" s="103"/>
    </row>
    <row r="81" spans="26:41" s="5" customFormat="1" x14ac:dyDescent="0.2">
      <c r="Z81" s="103"/>
      <c r="AA81" s="103"/>
      <c r="AB81" s="103"/>
      <c r="AC81" s="103"/>
      <c r="AD81" s="103"/>
      <c r="AE81" s="103"/>
      <c r="AF81" s="103"/>
      <c r="AG81" s="103"/>
      <c r="AH81" s="103"/>
      <c r="AI81" s="103"/>
      <c r="AJ81" s="103"/>
      <c r="AK81" s="103"/>
      <c r="AL81" s="103"/>
      <c r="AM81" s="103"/>
      <c r="AN81" s="103"/>
      <c r="AO81" s="103"/>
    </row>
    <row r="82" spans="26:41" s="5" customFormat="1" x14ac:dyDescent="0.2">
      <c r="Z82" s="103"/>
      <c r="AA82" s="103"/>
      <c r="AB82" s="103"/>
      <c r="AC82" s="103"/>
      <c r="AD82" s="103"/>
      <c r="AE82" s="103"/>
      <c r="AF82" s="103"/>
      <c r="AG82" s="103"/>
      <c r="AH82" s="103"/>
      <c r="AI82" s="103"/>
      <c r="AJ82" s="103"/>
      <c r="AK82" s="103"/>
      <c r="AL82" s="103"/>
      <c r="AM82" s="103"/>
      <c r="AN82" s="103"/>
      <c r="AO82" s="103"/>
    </row>
    <row r="83" spans="26:41" s="5" customFormat="1" x14ac:dyDescent="0.2">
      <c r="Z83" s="103"/>
      <c r="AA83" s="103"/>
      <c r="AB83" s="103"/>
      <c r="AC83" s="103"/>
      <c r="AD83" s="103"/>
      <c r="AE83" s="103"/>
      <c r="AF83" s="103"/>
      <c r="AG83" s="103"/>
      <c r="AH83" s="103"/>
      <c r="AI83" s="103"/>
      <c r="AJ83" s="103"/>
      <c r="AK83" s="103"/>
      <c r="AL83" s="103"/>
      <c r="AM83" s="103"/>
      <c r="AN83" s="103"/>
      <c r="AO83" s="103"/>
    </row>
    <row r="84" spans="26:41" s="5" customFormat="1" x14ac:dyDescent="0.2">
      <c r="Z84" s="103"/>
      <c r="AA84" s="103"/>
      <c r="AB84" s="103"/>
      <c r="AC84" s="103"/>
      <c r="AD84" s="103"/>
      <c r="AE84" s="103"/>
      <c r="AF84" s="103"/>
      <c r="AG84" s="103"/>
      <c r="AH84" s="103"/>
      <c r="AI84" s="103"/>
      <c r="AJ84" s="103"/>
      <c r="AK84" s="103"/>
      <c r="AL84" s="103"/>
      <c r="AM84" s="103"/>
      <c r="AN84" s="103"/>
      <c r="AO84" s="103"/>
    </row>
    <row r="85" spans="26:41" s="5" customFormat="1" x14ac:dyDescent="0.2">
      <c r="Z85" s="103"/>
      <c r="AA85" s="103"/>
      <c r="AB85" s="103"/>
      <c r="AC85" s="103"/>
      <c r="AD85" s="103"/>
      <c r="AE85" s="103"/>
      <c r="AF85" s="103"/>
      <c r="AG85" s="103"/>
      <c r="AH85" s="103"/>
      <c r="AI85" s="103"/>
      <c r="AJ85" s="103"/>
      <c r="AK85" s="103"/>
      <c r="AL85" s="103"/>
      <c r="AM85" s="103"/>
      <c r="AN85" s="103"/>
      <c r="AO85" s="103"/>
    </row>
    <row r="86" spans="26:41" s="5" customFormat="1" x14ac:dyDescent="0.2">
      <c r="Z86" s="103"/>
      <c r="AA86" s="103"/>
      <c r="AB86" s="103"/>
      <c r="AC86" s="103"/>
      <c r="AD86" s="103"/>
      <c r="AE86" s="103"/>
      <c r="AF86" s="103"/>
      <c r="AG86" s="103"/>
      <c r="AH86" s="103"/>
      <c r="AI86" s="103"/>
      <c r="AJ86" s="103"/>
      <c r="AK86" s="103"/>
      <c r="AL86" s="103"/>
      <c r="AM86" s="103"/>
      <c r="AN86" s="103"/>
      <c r="AO86" s="103"/>
    </row>
    <row r="87" spans="26:41" s="5" customFormat="1" x14ac:dyDescent="0.2">
      <c r="Z87" s="103"/>
      <c r="AA87" s="103"/>
      <c r="AB87" s="103"/>
      <c r="AC87" s="103"/>
      <c r="AD87" s="103"/>
      <c r="AE87" s="103"/>
      <c r="AF87" s="103"/>
      <c r="AG87" s="103"/>
      <c r="AH87" s="103"/>
      <c r="AI87" s="103"/>
      <c r="AJ87" s="103"/>
      <c r="AK87" s="103"/>
      <c r="AL87" s="103"/>
      <c r="AM87" s="103"/>
      <c r="AN87" s="103"/>
      <c r="AO87" s="103"/>
    </row>
    <row r="88" spans="26:41" s="5" customFormat="1" x14ac:dyDescent="0.2">
      <c r="Z88" s="103"/>
      <c r="AA88" s="103"/>
      <c r="AB88" s="103"/>
      <c r="AC88" s="103"/>
      <c r="AD88" s="103"/>
      <c r="AE88" s="103"/>
      <c r="AF88" s="103"/>
      <c r="AG88" s="103"/>
      <c r="AH88" s="103"/>
      <c r="AI88" s="103"/>
      <c r="AJ88" s="103"/>
      <c r="AK88" s="103"/>
      <c r="AL88" s="103"/>
      <c r="AM88" s="103"/>
      <c r="AN88" s="103"/>
      <c r="AO88" s="103"/>
    </row>
    <row r="89" spans="26:41" s="5" customFormat="1" x14ac:dyDescent="0.2">
      <c r="Z89" s="103"/>
      <c r="AA89" s="103"/>
      <c r="AB89" s="103"/>
      <c r="AC89" s="103"/>
      <c r="AD89" s="103"/>
      <c r="AE89" s="103"/>
      <c r="AF89" s="103"/>
      <c r="AG89" s="103"/>
      <c r="AH89" s="103"/>
      <c r="AI89" s="103"/>
      <c r="AJ89" s="103"/>
      <c r="AK89" s="103"/>
      <c r="AL89" s="103"/>
      <c r="AM89" s="103"/>
      <c r="AN89" s="103"/>
      <c r="AO89" s="103"/>
    </row>
    <row r="90" spans="26:41" s="5" customFormat="1" x14ac:dyDescent="0.2">
      <c r="Z90" s="103"/>
      <c r="AA90" s="103"/>
      <c r="AB90" s="103"/>
      <c r="AC90" s="103"/>
      <c r="AD90" s="103"/>
      <c r="AE90" s="103"/>
      <c r="AF90" s="103"/>
      <c r="AG90" s="103"/>
      <c r="AH90" s="103"/>
      <c r="AI90" s="103"/>
      <c r="AJ90" s="103"/>
      <c r="AK90" s="103"/>
      <c r="AL90" s="103"/>
      <c r="AM90" s="103"/>
      <c r="AN90" s="103"/>
      <c r="AO90" s="103"/>
    </row>
    <row r="91" spans="26:41" s="5" customFormat="1" x14ac:dyDescent="0.2">
      <c r="Z91" s="103"/>
      <c r="AA91" s="103"/>
      <c r="AB91" s="103"/>
      <c r="AC91" s="103"/>
      <c r="AD91" s="103"/>
      <c r="AE91" s="103"/>
      <c r="AF91" s="103"/>
      <c r="AG91" s="103"/>
      <c r="AH91" s="103"/>
      <c r="AI91" s="103"/>
      <c r="AJ91" s="103"/>
      <c r="AK91" s="103"/>
      <c r="AL91" s="103"/>
      <c r="AM91" s="103"/>
      <c r="AN91" s="103"/>
      <c r="AO91" s="103"/>
    </row>
    <row r="92" spans="26:41" s="5" customFormat="1" x14ac:dyDescent="0.2">
      <c r="Z92" s="103"/>
      <c r="AA92" s="103"/>
      <c r="AB92" s="103"/>
      <c r="AC92" s="103"/>
      <c r="AD92" s="103"/>
      <c r="AE92" s="103"/>
      <c r="AF92" s="103"/>
      <c r="AG92" s="103"/>
      <c r="AH92" s="103"/>
      <c r="AI92" s="103"/>
      <c r="AJ92" s="103"/>
      <c r="AK92" s="103"/>
      <c r="AL92" s="103"/>
      <c r="AM92" s="103"/>
      <c r="AN92" s="103"/>
      <c r="AO92" s="103"/>
    </row>
    <row r="93" spans="26:41" s="5" customFormat="1" x14ac:dyDescent="0.2">
      <c r="Z93" s="103"/>
      <c r="AA93" s="103"/>
      <c r="AB93" s="103"/>
      <c r="AC93" s="103"/>
      <c r="AD93" s="103"/>
      <c r="AE93" s="103"/>
      <c r="AF93" s="103"/>
      <c r="AG93" s="103"/>
      <c r="AH93" s="103"/>
      <c r="AI93" s="103"/>
      <c r="AJ93" s="103"/>
      <c r="AK93" s="103"/>
      <c r="AL93" s="103"/>
      <c r="AM93" s="103"/>
      <c r="AN93" s="103"/>
      <c r="AO93" s="103"/>
    </row>
    <row r="94" spans="26:41" s="5" customFormat="1" x14ac:dyDescent="0.2">
      <c r="Z94" s="103"/>
      <c r="AA94" s="103"/>
      <c r="AB94" s="103"/>
      <c r="AC94" s="103"/>
      <c r="AD94" s="103"/>
      <c r="AE94" s="103"/>
      <c r="AF94" s="103"/>
      <c r="AG94" s="103"/>
      <c r="AH94" s="103"/>
      <c r="AI94" s="103"/>
      <c r="AJ94" s="103"/>
      <c r="AK94" s="103"/>
      <c r="AL94" s="103"/>
      <c r="AM94" s="103"/>
      <c r="AN94" s="103"/>
      <c r="AO94" s="103"/>
    </row>
    <row r="95" spans="26:41" s="5" customFormat="1" ht="14.25" customHeight="1" x14ac:dyDescent="0.2">
      <c r="Z95" s="103"/>
      <c r="AA95" s="103"/>
      <c r="AB95" s="103"/>
      <c r="AC95" s="103"/>
      <c r="AD95" s="103"/>
      <c r="AE95" s="103"/>
      <c r="AF95" s="103"/>
      <c r="AG95" s="103"/>
      <c r="AH95" s="103"/>
      <c r="AI95" s="103"/>
      <c r="AJ95" s="103"/>
      <c r="AK95" s="103"/>
      <c r="AL95" s="103"/>
      <c r="AM95" s="103"/>
      <c r="AN95" s="103"/>
      <c r="AO95" s="103"/>
    </row>
    <row r="96" spans="26:41" s="5" customFormat="1" x14ac:dyDescent="0.2">
      <c r="Z96" s="103"/>
      <c r="AA96" s="103"/>
      <c r="AB96" s="103"/>
      <c r="AC96" s="103"/>
      <c r="AD96" s="103"/>
      <c r="AE96" s="103"/>
      <c r="AF96" s="103"/>
      <c r="AG96" s="103"/>
      <c r="AH96" s="103"/>
      <c r="AI96" s="103"/>
      <c r="AJ96" s="103"/>
      <c r="AK96" s="103"/>
      <c r="AL96" s="103"/>
      <c r="AM96" s="103"/>
      <c r="AN96" s="103"/>
      <c r="AO96" s="103"/>
    </row>
    <row r="97" spans="26:41" s="5" customFormat="1" x14ac:dyDescent="0.2">
      <c r="Z97" s="103"/>
      <c r="AA97" s="103"/>
      <c r="AB97" s="103"/>
      <c r="AC97" s="103"/>
      <c r="AD97" s="103"/>
      <c r="AE97" s="103"/>
      <c r="AF97" s="103"/>
      <c r="AG97" s="103"/>
      <c r="AH97" s="103"/>
      <c r="AI97" s="103"/>
      <c r="AJ97" s="103"/>
      <c r="AK97" s="103"/>
      <c r="AL97" s="103"/>
      <c r="AM97" s="103"/>
      <c r="AN97" s="103"/>
      <c r="AO97" s="103"/>
    </row>
    <row r="98" spans="26:41" s="5" customFormat="1" x14ac:dyDescent="0.2">
      <c r="Z98" s="103"/>
      <c r="AA98" s="103"/>
      <c r="AB98" s="103"/>
      <c r="AC98" s="103"/>
      <c r="AD98" s="103"/>
      <c r="AE98" s="103"/>
      <c r="AF98" s="103"/>
      <c r="AG98" s="103"/>
      <c r="AH98" s="103"/>
      <c r="AI98" s="103"/>
      <c r="AJ98" s="103"/>
      <c r="AK98" s="103"/>
      <c r="AL98" s="103"/>
      <c r="AM98" s="103"/>
      <c r="AN98" s="103"/>
      <c r="AO98" s="103"/>
    </row>
    <row r="99" spans="26:41" s="5" customFormat="1" x14ac:dyDescent="0.2">
      <c r="Z99" s="103"/>
      <c r="AA99" s="103"/>
      <c r="AB99" s="103"/>
      <c r="AC99" s="103"/>
      <c r="AD99" s="103"/>
      <c r="AE99" s="103"/>
      <c r="AF99" s="103"/>
      <c r="AG99" s="103"/>
      <c r="AH99" s="103"/>
      <c r="AI99" s="103"/>
      <c r="AJ99" s="103"/>
      <c r="AK99" s="103"/>
      <c r="AL99" s="103"/>
      <c r="AM99" s="103"/>
      <c r="AN99" s="103"/>
      <c r="AO99" s="103"/>
    </row>
    <row r="100" spans="26:41" s="5" customFormat="1" x14ac:dyDescent="0.2">
      <c r="Z100" s="103"/>
      <c r="AA100" s="103"/>
      <c r="AB100" s="103"/>
      <c r="AC100" s="103"/>
      <c r="AD100" s="103"/>
      <c r="AE100" s="103"/>
      <c r="AF100" s="103"/>
      <c r="AG100" s="103"/>
      <c r="AH100" s="103"/>
      <c r="AI100" s="103"/>
      <c r="AJ100" s="103"/>
      <c r="AK100" s="103"/>
      <c r="AL100" s="103"/>
      <c r="AM100" s="103"/>
      <c r="AN100" s="103"/>
      <c r="AO100" s="103"/>
    </row>
    <row r="101" spans="26:41" s="5" customFormat="1" x14ac:dyDescent="0.2">
      <c r="Z101" s="103"/>
      <c r="AA101" s="103"/>
      <c r="AB101" s="103"/>
      <c r="AC101" s="103"/>
      <c r="AD101" s="103"/>
      <c r="AE101" s="103"/>
      <c r="AF101" s="103"/>
      <c r="AG101" s="103"/>
      <c r="AH101" s="103"/>
      <c r="AI101" s="103"/>
      <c r="AJ101" s="103"/>
      <c r="AK101" s="103"/>
      <c r="AL101" s="103"/>
      <c r="AM101" s="103"/>
      <c r="AN101" s="103"/>
      <c r="AO101" s="103"/>
    </row>
    <row r="102" spans="26:41" s="5" customFormat="1" x14ac:dyDescent="0.2">
      <c r="Z102" s="103"/>
      <c r="AA102" s="103"/>
      <c r="AB102" s="103"/>
      <c r="AC102" s="103"/>
      <c r="AD102" s="103"/>
      <c r="AE102" s="103"/>
      <c r="AF102" s="103"/>
      <c r="AG102" s="103"/>
      <c r="AH102" s="103"/>
      <c r="AI102" s="103"/>
      <c r="AJ102" s="103"/>
      <c r="AK102" s="103"/>
      <c r="AL102" s="103"/>
      <c r="AM102" s="103"/>
      <c r="AN102" s="103"/>
      <c r="AO102" s="103"/>
    </row>
    <row r="103" spans="26:41" s="5" customFormat="1" x14ac:dyDescent="0.2">
      <c r="Z103" s="103"/>
      <c r="AA103" s="103"/>
      <c r="AB103" s="103"/>
      <c r="AC103" s="103"/>
      <c r="AD103" s="103"/>
      <c r="AE103" s="103"/>
      <c r="AF103" s="103"/>
      <c r="AG103" s="103"/>
      <c r="AH103" s="103"/>
      <c r="AI103" s="103"/>
      <c r="AJ103" s="103"/>
      <c r="AK103" s="103"/>
      <c r="AL103" s="103"/>
      <c r="AM103" s="103"/>
      <c r="AN103" s="103"/>
      <c r="AO103" s="103"/>
    </row>
    <row r="104" spans="26:41" s="5" customFormat="1" x14ac:dyDescent="0.2">
      <c r="Z104" s="103"/>
      <c r="AA104" s="103"/>
      <c r="AB104" s="103"/>
      <c r="AC104" s="103"/>
      <c r="AD104" s="103"/>
      <c r="AE104" s="103"/>
      <c r="AF104" s="103"/>
      <c r="AG104" s="103"/>
      <c r="AH104" s="103"/>
      <c r="AI104" s="103"/>
      <c r="AJ104" s="103"/>
      <c r="AK104" s="103"/>
      <c r="AL104" s="103"/>
      <c r="AM104" s="103"/>
      <c r="AN104" s="103"/>
      <c r="AO104" s="103"/>
    </row>
    <row r="105" spans="26:41" s="5" customFormat="1" x14ac:dyDescent="0.2">
      <c r="Z105" s="103"/>
      <c r="AA105" s="103"/>
      <c r="AB105" s="103"/>
      <c r="AC105" s="103"/>
      <c r="AD105" s="103"/>
      <c r="AE105" s="103"/>
      <c r="AF105" s="103"/>
      <c r="AG105" s="103"/>
      <c r="AH105" s="103"/>
      <c r="AI105" s="103"/>
      <c r="AJ105" s="103"/>
      <c r="AK105" s="103"/>
      <c r="AL105" s="103"/>
      <c r="AM105" s="103"/>
      <c r="AN105" s="103"/>
      <c r="AO105" s="103"/>
    </row>
    <row r="106" spans="26:41" s="5" customFormat="1" x14ac:dyDescent="0.2">
      <c r="Z106" s="103"/>
      <c r="AA106" s="103"/>
      <c r="AB106" s="103"/>
      <c r="AC106" s="103"/>
      <c r="AD106" s="103"/>
      <c r="AE106" s="103"/>
      <c r="AF106" s="103"/>
      <c r="AG106" s="103"/>
      <c r="AH106" s="103"/>
      <c r="AI106" s="103"/>
      <c r="AJ106" s="103"/>
      <c r="AK106" s="103"/>
      <c r="AL106" s="103"/>
      <c r="AM106" s="103"/>
      <c r="AN106" s="103"/>
      <c r="AO106" s="103"/>
    </row>
    <row r="107" spans="26:41" s="5" customFormat="1" x14ac:dyDescent="0.2">
      <c r="Z107" s="103"/>
      <c r="AA107" s="103"/>
      <c r="AB107" s="103"/>
      <c r="AC107" s="103"/>
      <c r="AD107" s="103"/>
      <c r="AE107" s="103"/>
      <c r="AF107" s="103"/>
      <c r="AG107" s="103"/>
      <c r="AH107" s="103"/>
      <c r="AI107" s="103"/>
      <c r="AJ107" s="103"/>
      <c r="AK107" s="103"/>
      <c r="AL107" s="103"/>
      <c r="AM107" s="103"/>
      <c r="AN107" s="103"/>
      <c r="AO107" s="103"/>
    </row>
    <row r="108" spans="26:41" s="5" customFormat="1" x14ac:dyDescent="0.2">
      <c r="Z108" s="103"/>
      <c r="AA108" s="103"/>
      <c r="AB108" s="103"/>
      <c r="AC108" s="103"/>
      <c r="AD108" s="103"/>
      <c r="AE108" s="103"/>
      <c r="AF108" s="103"/>
      <c r="AG108" s="103"/>
      <c r="AH108" s="103"/>
      <c r="AI108" s="103"/>
      <c r="AJ108" s="103"/>
      <c r="AK108" s="103"/>
      <c r="AL108" s="103"/>
      <c r="AM108" s="103"/>
      <c r="AN108" s="103"/>
      <c r="AO108" s="103"/>
    </row>
    <row r="109" spans="26:41" s="5" customFormat="1" x14ac:dyDescent="0.2">
      <c r="Z109" s="103"/>
      <c r="AA109" s="103"/>
      <c r="AB109" s="103"/>
      <c r="AC109" s="103"/>
      <c r="AD109" s="103"/>
      <c r="AE109" s="103"/>
      <c r="AF109" s="103"/>
      <c r="AG109" s="103"/>
      <c r="AH109" s="103"/>
      <c r="AI109" s="103"/>
      <c r="AJ109" s="103"/>
      <c r="AK109" s="103"/>
      <c r="AL109" s="103"/>
      <c r="AM109" s="103"/>
      <c r="AN109" s="103"/>
      <c r="AO109" s="103"/>
    </row>
    <row r="110" spans="26:41" s="5" customFormat="1" x14ac:dyDescent="0.2">
      <c r="Z110" s="103"/>
      <c r="AA110" s="103"/>
      <c r="AB110" s="103"/>
      <c r="AC110" s="103"/>
      <c r="AD110" s="103"/>
      <c r="AE110" s="103"/>
      <c r="AF110" s="103"/>
      <c r="AG110" s="103"/>
      <c r="AH110" s="103"/>
      <c r="AI110" s="103"/>
      <c r="AJ110" s="103"/>
      <c r="AK110" s="103"/>
      <c r="AL110" s="103"/>
      <c r="AM110" s="103"/>
      <c r="AN110" s="103"/>
      <c r="AO110" s="103"/>
    </row>
    <row r="111" spans="26:41" s="5" customFormat="1" x14ac:dyDescent="0.2">
      <c r="Z111" s="103"/>
      <c r="AA111" s="103"/>
      <c r="AB111" s="103"/>
      <c r="AC111" s="103"/>
      <c r="AD111" s="103"/>
      <c r="AE111" s="103"/>
      <c r="AF111" s="103"/>
      <c r="AG111" s="103"/>
      <c r="AH111" s="103"/>
      <c r="AI111" s="103"/>
      <c r="AJ111" s="103"/>
      <c r="AK111" s="103"/>
      <c r="AL111" s="103"/>
      <c r="AM111" s="103"/>
      <c r="AN111" s="103"/>
      <c r="AO111" s="103"/>
    </row>
    <row r="112" spans="26:41" s="5" customFormat="1" x14ac:dyDescent="0.2">
      <c r="Z112" s="103"/>
      <c r="AA112" s="103"/>
      <c r="AB112" s="103"/>
      <c r="AC112" s="103"/>
      <c r="AD112" s="103"/>
      <c r="AE112" s="103"/>
      <c r="AF112" s="103"/>
      <c r="AG112" s="103"/>
      <c r="AH112" s="103"/>
      <c r="AI112" s="103"/>
      <c r="AJ112" s="103"/>
      <c r="AK112" s="103"/>
      <c r="AL112" s="103"/>
      <c r="AM112" s="103"/>
      <c r="AN112" s="103"/>
      <c r="AO112" s="103"/>
    </row>
    <row r="113" spans="26:41" s="5" customFormat="1" x14ac:dyDescent="0.2">
      <c r="Z113" s="103"/>
      <c r="AA113" s="103"/>
      <c r="AB113" s="103"/>
      <c r="AC113" s="103"/>
      <c r="AD113" s="103"/>
      <c r="AE113" s="103"/>
      <c r="AF113" s="103"/>
      <c r="AG113" s="103"/>
      <c r="AH113" s="103"/>
      <c r="AI113" s="103"/>
      <c r="AJ113" s="103"/>
      <c r="AK113" s="103"/>
      <c r="AL113" s="103"/>
      <c r="AM113" s="103"/>
      <c r="AN113" s="103"/>
      <c r="AO113" s="103"/>
    </row>
    <row r="114" spans="26:41" s="5" customFormat="1" x14ac:dyDescent="0.2">
      <c r="Z114" s="103"/>
      <c r="AA114" s="103"/>
      <c r="AB114" s="103"/>
      <c r="AC114" s="103"/>
      <c r="AD114" s="103"/>
      <c r="AE114" s="103"/>
      <c r="AF114" s="103"/>
      <c r="AG114" s="103"/>
      <c r="AH114" s="103"/>
      <c r="AI114" s="103"/>
      <c r="AJ114" s="103"/>
      <c r="AK114" s="103"/>
      <c r="AL114" s="103"/>
      <c r="AM114" s="103"/>
      <c r="AN114" s="103"/>
      <c r="AO114" s="103"/>
    </row>
    <row r="115" spans="26:41" s="5" customFormat="1" x14ac:dyDescent="0.2">
      <c r="Z115" s="103"/>
      <c r="AA115" s="103"/>
      <c r="AB115" s="103"/>
      <c r="AC115" s="103"/>
      <c r="AD115" s="103"/>
      <c r="AE115" s="103"/>
      <c r="AF115" s="103"/>
      <c r="AG115" s="103"/>
      <c r="AH115" s="103"/>
      <c r="AI115" s="103"/>
      <c r="AJ115" s="103"/>
      <c r="AK115" s="103"/>
      <c r="AL115" s="103"/>
      <c r="AM115" s="103"/>
      <c r="AN115" s="103"/>
      <c r="AO115" s="103"/>
    </row>
    <row r="116" spans="26:41" s="5" customFormat="1" x14ac:dyDescent="0.2">
      <c r="Z116" s="103"/>
      <c r="AA116" s="103"/>
      <c r="AB116" s="103"/>
      <c r="AC116" s="103"/>
      <c r="AD116" s="103"/>
      <c r="AE116" s="103"/>
      <c r="AF116" s="103"/>
      <c r="AG116" s="103"/>
      <c r="AH116" s="103"/>
      <c r="AI116" s="103"/>
      <c r="AJ116" s="103"/>
      <c r="AK116" s="103"/>
      <c r="AL116" s="103"/>
      <c r="AM116" s="103"/>
      <c r="AN116" s="103"/>
      <c r="AO116" s="103"/>
    </row>
    <row r="117" spans="26:41" s="5" customFormat="1" x14ac:dyDescent="0.2">
      <c r="Z117" s="103"/>
      <c r="AA117" s="103"/>
      <c r="AB117" s="103"/>
      <c r="AC117" s="103"/>
      <c r="AD117" s="103"/>
      <c r="AE117" s="103"/>
      <c r="AF117" s="103"/>
      <c r="AG117" s="103"/>
      <c r="AH117" s="103"/>
      <c r="AI117" s="103"/>
      <c r="AJ117" s="103"/>
      <c r="AK117" s="103"/>
      <c r="AL117" s="103"/>
      <c r="AM117" s="103"/>
      <c r="AN117" s="103"/>
      <c r="AO117" s="103"/>
    </row>
    <row r="118" spans="26:41" s="5" customFormat="1" x14ac:dyDescent="0.2">
      <c r="Z118" s="103"/>
      <c r="AA118" s="103"/>
      <c r="AB118" s="103"/>
      <c r="AC118" s="103"/>
      <c r="AD118" s="103"/>
      <c r="AE118" s="103"/>
      <c r="AF118" s="103"/>
      <c r="AG118" s="103"/>
      <c r="AH118" s="103"/>
      <c r="AI118" s="103"/>
      <c r="AJ118" s="103"/>
      <c r="AK118" s="103"/>
      <c r="AL118" s="103"/>
      <c r="AM118" s="103"/>
      <c r="AN118" s="103"/>
      <c r="AO118" s="103"/>
    </row>
    <row r="119" spans="26:41" s="5" customFormat="1" x14ac:dyDescent="0.2">
      <c r="Z119" s="103"/>
      <c r="AA119" s="103"/>
      <c r="AB119" s="103"/>
      <c r="AC119" s="103"/>
      <c r="AD119" s="103"/>
      <c r="AE119" s="103"/>
      <c r="AF119" s="103"/>
      <c r="AG119" s="103"/>
      <c r="AH119" s="103"/>
      <c r="AI119" s="103"/>
      <c r="AJ119" s="103"/>
      <c r="AK119" s="103"/>
      <c r="AL119" s="103"/>
      <c r="AM119" s="103"/>
      <c r="AN119" s="103"/>
      <c r="AO119" s="103"/>
    </row>
    <row r="120" spans="26:41" s="5" customFormat="1" x14ac:dyDescent="0.2">
      <c r="Z120" s="103"/>
      <c r="AA120" s="103"/>
      <c r="AB120" s="103"/>
      <c r="AC120" s="103"/>
      <c r="AD120" s="103"/>
      <c r="AE120" s="103"/>
      <c r="AF120" s="103"/>
      <c r="AG120" s="103"/>
      <c r="AH120" s="103"/>
      <c r="AI120" s="103"/>
      <c r="AJ120" s="103"/>
      <c r="AK120" s="103"/>
      <c r="AL120" s="103"/>
      <c r="AM120" s="103"/>
      <c r="AN120" s="103"/>
      <c r="AO120" s="103"/>
    </row>
    <row r="121" spans="26:41" s="5" customFormat="1" x14ac:dyDescent="0.2">
      <c r="Z121" s="103"/>
      <c r="AA121" s="103"/>
      <c r="AB121" s="103"/>
      <c r="AC121" s="103"/>
      <c r="AD121" s="103"/>
      <c r="AE121" s="103"/>
      <c r="AF121" s="103"/>
      <c r="AG121" s="103"/>
      <c r="AH121" s="103"/>
      <c r="AI121" s="103"/>
      <c r="AJ121" s="103"/>
      <c r="AK121" s="103"/>
      <c r="AL121" s="103"/>
      <c r="AM121" s="103"/>
      <c r="AN121" s="103"/>
      <c r="AO121" s="103"/>
    </row>
    <row r="122" spans="26:41" s="5" customFormat="1" ht="14" customHeight="1" x14ac:dyDescent="0.2">
      <c r="Z122" s="103"/>
      <c r="AA122" s="103"/>
      <c r="AB122" s="103"/>
      <c r="AC122" s="103"/>
      <c r="AD122" s="103"/>
      <c r="AE122" s="103"/>
      <c r="AF122" s="103"/>
      <c r="AG122" s="103"/>
      <c r="AH122" s="103"/>
      <c r="AI122" s="103"/>
      <c r="AJ122" s="103"/>
      <c r="AK122" s="103"/>
      <c r="AL122" s="103"/>
      <c r="AM122" s="103"/>
      <c r="AN122" s="103"/>
      <c r="AO122" s="103"/>
    </row>
    <row r="123" spans="26:41" s="5" customFormat="1" x14ac:dyDescent="0.2">
      <c r="Z123" s="103"/>
      <c r="AA123" s="103"/>
      <c r="AB123" s="103"/>
      <c r="AC123" s="103"/>
      <c r="AD123" s="103"/>
      <c r="AE123" s="103"/>
      <c r="AF123" s="103"/>
      <c r="AG123" s="103"/>
      <c r="AH123" s="103"/>
      <c r="AI123" s="103"/>
      <c r="AJ123" s="103"/>
      <c r="AK123" s="103"/>
      <c r="AL123" s="103"/>
      <c r="AM123" s="103"/>
      <c r="AN123" s="103"/>
      <c r="AO123" s="103"/>
    </row>
    <row r="124" spans="26:41" s="5" customFormat="1" x14ac:dyDescent="0.2">
      <c r="Z124" s="103"/>
      <c r="AA124" s="103"/>
      <c r="AB124" s="103"/>
      <c r="AC124" s="103"/>
      <c r="AD124" s="103"/>
      <c r="AE124" s="103"/>
      <c r="AF124" s="103"/>
      <c r="AG124" s="103"/>
      <c r="AH124" s="103"/>
      <c r="AI124" s="103"/>
      <c r="AJ124" s="103"/>
      <c r="AK124" s="103"/>
      <c r="AL124" s="103"/>
      <c r="AM124" s="103"/>
      <c r="AN124" s="103"/>
      <c r="AO124" s="103"/>
    </row>
    <row r="125" spans="26:41" s="5" customFormat="1" x14ac:dyDescent="0.2">
      <c r="Z125" s="103"/>
      <c r="AA125" s="103"/>
      <c r="AB125" s="103"/>
      <c r="AC125" s="103"/>
      <c r="AD125" s="103"/>
      <c r="AE125" s="103"/>
      <c r="AF125" s="103"/>
      <c r="AG125" s="103"/>
      <c r="AH125" s="103"/>
      <c r="AI125" s="103"/>
      <c r="AJ125" s="103"/>
      <c r="AK125" s="103"/>
      <c r="AL125" s="103"/>
      <c r="AM125" s="103"/>
      <c r="AN125" s="103"/>
      <c r="AO125" s="103"/>
    </row>
    <row r="126" spans="26:41" s="5" customFormat="1" x14ac:dyDescent="0.2">
      <c r="Z126" s="103"/>
      <c r="AA126" s="103"/>
      <c r="AB126" s="103"/>
      <c r="AC126" s="103"/>
      <c r="AD126" s="103"/>
      <c r="AE126" s="103"/>
      <c r="AF126" s="103"/>
      <c r="AG126" s="103"/>
      <c r="AH126" s="103"/>
      <c r="AI126" s="103"/>
      <c r="AJ126" s="103"/>
      <c r="AK126" s="103"/>
      <c r="AL126" s="103"/>
      <c r="AM126" s="103"/>
      <c r="AN126" s="103"/>
      <c r="AO126" s="103"/>
    </row>
    <row r="127" spans="26:41" s="5" customFormat="1" x14ac:dyDescent="0.2">
      <c r="Z127" s="103"/>
      <c r="AA127" s="103"/>
      <c r="AB127" s="103"/>
      <c r="AC127" s="103"/>
      <c r="AD127" s="103"/>
      <c r="AE127" s="103"/>
      <c r="AF127" s="103"/>
      <c r="AG127" s="103"/>
      <c r="AH127" s="103"/>
      <c r="AI127" s="103"/>
      <c r="AJ127" s="103"/>
      <c r="AK127" s="103"/>
      <c r="AL127" s="103"/>
      <c r="AM127" s="103"/>
      <c r="AN127" s="103"/>
      <c r="AO127" s="103"/>
    </row>
    <row r="128" spans="26:41" s="5" customFormat="1" x14ac:dyDescent="0.2">
      <c r="Z128" s="103"/>
      <c r="AA128" s="103"/>
      <c r="AB128" s="103"/>
      <c r="AC128" s="103"/>
      <c r="AD128" s="103"/>
      <c r="AE128" s="103"/>
      <c r="AF128" s="103"/>
      <c r="AG128" s="103"/>
      <c r="AH128" s="103"/>
      <c r="AI128" s="103"/>
      <c r="AJ128" s="103"/>
      <c r="AK128" s="103"/>
      <c r="AL128" s="103"/>
      <c r="AM128" s="103"/>
      <c r="AN128" s="103"/>
      <c r="AO128" s="103"/>
    </row>
    <row r="129" spans="26:41" s="5" customFormat="1" x14ac:dyDescent="0.2">
      <c r="Z129" s="103"/>
      <c r="AA129" s="103"/>
      <c r="AB129" s="103"/>
      <c r="AC129" s="103"/>
      <c r="AD129" s="103"/>
      <c r="AE129" s="103"/>
      <c r="AF129" s="103"/>
      <c r="AG129" s="103"/>
      <c r="AH129" s="103"/>
      <c r="AI129" s="103"/>
      <c r="AJ129" s="103"/>
      <c r="AK129" s="103"/>
      <c r="AL129" s="103"/>
      <c r="AM129" s="103"/>
      <c r="AN129" s="103"/>
      <c r="AO129" s="103"/>
    </row>
    <row r="130" spans="26:41" s="5" customFormat="1" x14ac:dyDescent="0.2">
      <c r="Z130" s="103"/>
      <c r="AA130" s="103"/>
      <c r="AB130" s="103"/>
      <c r="AC130" s="103"/>
      <c r="AD130" s="103"/>
      <c r="AE130" s="103"/>
      <c r="AF130" s="103"/>
      <c r="AG130" s="103"/>
      <c r="AH130" s="103"/>
      <c r="AI130" s="103"/>
      <c r="AJ130" s="103"/>
      <c r="AK130" s="103"/>
      <c r="AL130" s="103"/>
      <c r="AM130" s="103"/>
      <c r="AN130" s="103"/>
      <c r="AO130" s="103"/>
    </row>
    <row r="131" spans="26:41" s="5" customFormat="1" x14ac:dyDescent="0.2">
      <c r="Z131" s="103"/>
      <c r="AA131" s="103"/>
      <c r="AB131" s="103"/>
      <c r="AC131" s="103"/>
      <c r="AD131" s="103"/>
      <c r="AE131" s="103"/>
      <c r="AF131" s="103"/>
      <c r="AG131" s="103"/>
      <c r="AH131" s="103"/>
      <c r="AI131" s="103"/>
      <c r="AJ131" s="103"/>
      <c r="AK131" s="103"/>
      <c r="AL131" s="103"/>
      <c r="AM131" s="103"/>
      <c r="AN131" s="103"/>
      <c r="AO131" s="103"/>
    </row>
    <row r="132" spans="26:41" s="5" customFormat="1" x14ac:dyDescent="0.2">
      <c r="Z132" s="103"/>
      <c r="AA132" s="103"/>
      <c r="AB132" s="103"/>
      <c r="AC132" s="103"/>
      <c r="AD132" s="103"/>
      <c r="AE132" s="103"/>
      <c r="AF132" s="103"/>
      <c r="AG132" s="103"/>
      <c r="AH132" s="103"/>
      <c r="AI132" s="103"/>
      <c r="AJ132" s="103"/>
      <c r="AK132" s="103"/>
      <c r="AL132" s="103"/>
      <c r="AM132" s="103"/>
      <c r="AN132" s="103"/>
      <c r="AO132" s="103"/>
    </row>
    <row r="133" spans="26:41" s="5" customFormat="1" x14ac:dyDescent="0.2">
      <c r="Z133" s="103"/>
      <c r="AA133" s="103"/>
      <c r="AB133" s="103"/>
      <c r="AC133" s="103"/>
      <c r="AD133" s="103"/>
      <c r="AE133" s="103"/>
      <c r="AF133" s="103"/>
      <c r="AG133" s="103"/>
      <c r="AH133" s="103"/>
      <c r="AI133" s="103"/>
      <c r="AJ133" s="103"/>
      <c r="AK133" s="103"/>
      <c r="AL133" s="103"/>
      <c r="AM133" s="103"/>
      <c r="AN133" s="103"/>
      <c r="AO133" s="103"/>
    </row>
    <row r="134" spans="26:41" s="5" customFormat="1" x14ac:dyDescent="0.2">
      <c r="Z134" s="103"/>
      <c r="AA134" s="103"/>
      <c r="AB134" s="103"/>
      <c r="AC134" s="103"/>
      <c r="AD134" s="103"/>
      <c r="AE134" s="103"/>
      <c r="AF134" s="103"/>
      <c r="AG134" s="103"/>
      <c r="AH134" s="103"/>
      <c r="AI134" s="103"/>
      <c r="AJ134" s="103"/>
      <c r="AK134" s="103"/>
      <c r="AL134" s="103"/>
      <c r="AM134" s="103"/>
      <c r="AN134" s="103"/>
      <c r="AO134" s="103"/>
    </row>
    <row r="135" spans="26:41" s="5" customFormat="1" x14ac:dyDescent="0.2">
      <c r="Z135" s="103"/>
      <c r="AA135" s="103"/>
      <c r="AB135" s="103"/>
      <c r="AC135" s="103"/>
      <c r="AD135" s="103"/>
      <c r="AE135" s="103"/>
      <c r="AF135" s="103"/>
      <c r="AG135" s="103"/>
      <c r="AH135" s="103"/>
      <c r="AI135" s="103"/>
      <c r="AJ135" s="103"/>
      <c r="AK135" s="103"/>
      <c r="AL135" s="103"/>
      <c r="AM135" s="103"/>
      <c r="AN135" s="103"/>
      <c r="AO135" s="103"/>
    </row>
    <row r="136" spans="26:41" s="5" customFormat="1" x14ac:dyDescent="0.2">
      <c r="Z136" s="103"/>
      <c r="AA136" s="103"/>
      <c r="AB136" s="103"/>
      <c r="AC136" s="103"/>
      <c r="AD136" s="103"/>
      <c r="AE136" s="103"/>
      <c r="AF136" s="103"/>
      <c r="AG136" s="103"/>
      <c r="AH136" s="103"/>
      <c r="AI136" s="103"/>
      <c r="AJ136" s="103"/>
      <c r="AK136" s="103"/>
      <c r="AL136" s="103"/>
      <c r="AM136" s="103"/>
      <c r="AN136" s="103"/>
      <c r="AO136" s="103"/>
    </row>
    <row r="137" spans="26:41" s="5" customFormat="1" x14ac:dyDescent="0.2">
      <c r="Z137" s="103"/>
      <c r="AA137" s="103"/>
      <c r="AB137" s="103"/>
      <c r="AC137" s="103"/>
      <c r="AD137" s="103"/>
      <c r="AE137" s="103"/>
      <c r="AF137" s="103"/>
      <c r="AG137" s="103"/>
      <c r="AH137" s="103"/>
      <c r="AI137" s="103"/>
      <c r="AJ137" s="103"/>
      <c r="AK137" s="103"/>
      <c r="AL137" s="103"/>
      <c r="AM137" s="103"/>
      <c r="AN137" s="103"/>
      <c r="AO137" s="103"/>
    </row>
    <row r="138" spans="26:41" s="5" customFormat="1" x14ac:dyDescent="0.2">
      <c r="Z138" s="103"/>
      <c r="AA138" s="103"/>
      <c r="AB138" s="103"/>
      <c r="AC138" s="103"/>
      <c r="AD138" s="103"/>
      <c r="AE138" s="103"/>
      <c r="AF138" s="103"/>
      <c r="AG138" s="103"/>
      <c r="AH138" s="103"/>
      <c r="AI138" s="103"/>
      <c r="AJ138" s="103"/>
      <c r="AK138" s="103"/>
      <c r="AL138" s="103"/>
      <c r="AM138" s="103"/>
      <c r="AN138" s="103"/>
      <c r="AO138" s="103"/>
    </row>
    <row r="139" spans="26:41" s="5" customFormat="1" x14ac:dyDescent="0.2">
      <c r="Z139" s="103"/>
      <c r="AA139" s="103"/>
      <c r="AB139" s="103"/>
      <c r="AC139" s="103"/>
      <c r="AD139" s="103"/>
      <c r="AE139" s="103"/>
      <c r="AF139" s="103"/>
      <c r="AG139" s="103"/>
      <c r="AH139" s="103"/>
      <c r="AI139" s="103"/>
      <c r="AJ139" s="103"/>
      <c r="AK139" s="103"/>
      <c r="AL139" s="103"/>
      <c r="AM139" s="103"/>
      <c r="AN139" s="103"/>
      <c r="AO139" s="103"/>
    </row>
    <row r="140" spans="26:41" s="5" customFormat="1" x14ac:dyDescent="0.2">
      <c r="Z140" s="103"/>
      <c r="AA140" s="103"/>
      <c r="AB140" s="103"/>
      <c r="AC140" s="103"/>
      <c r="AD140" s="103"/>
      <c r="AE140" s="103"/>
      <c r="AF140" s="103"/>
      <c r="AG140" s="103"/>
      <c r="AH140" s="103"/>
      <c r="AI140" s="103"/>
      <c r="AJ140" s="103"/>
      <c r="AK140" s="103"/>
      <c r="AL140" s="103"/>
      <c r="AM140" s="103"/>
      <c r="AN140" s="103"/>
      <c r="AO140" s="103"/>
    </row>
    <row r="141" spans="26:41" s="5" customFormat="1" x14ac:dyDescent="0.2">
      <c r="Z141" s="103"/>
      <c r="AA141" s="103"/>
      <c r="AB141" s="103"/>
      <c r="AC141" s="103"/>
      <c r="AD141" s="103"/>
      <c r="AE141" s="103"/>
      <c r="AF141" s="103"/>
      <c r="AG141" s="103"/>
      <c r="AH141" s="103"/>
      <c r="AI141" s="103"/>
      <c r="AJ141" s="103"/>
      <c r="AK141" s="103"/>
      <c r="AL141" s="103"/>
      <c r="AM141" s="103"/>
      <c r="AN141" s="103"/>
      <c r="AO141" s="103"/>
    </row>
    <row r="142" spans="26:41" s="5" customFormat="1" x14ac:dyDescent="0.2">
      <c r="Z142" s="103"/>
      <c r="AA142" s="103"/>
      <c r="AB142" s="103"/>
      <c r="AC142" s="103"/>
      <c r="AD142" s="103"/>
      <c r="AE142" s="103"/>
      <c r="AF142" s="103"/>
      <c r="AG142" s="103"/>
      <c r="AH142" s="103"/>
      <c r="AI142" s="103"/>
      <c r="AJ142" s="103"/>
      <c r="AK142" s="103"/>
      <c r="AL142" s="103"/>
      <c r="AM142" s="103"/>
      <c r="AN142" s="103"/>
      <c r="AO142" s="103"/>
    </row>
    <row r="143" spans="26:41" s="5" customFormat="1" ht="15.75" customHeight="1" x14ac:dyDescent="0.2">
      <c r="Z143" s="103"/>
      <c r="AA143" s="103"/>
      <c r="AB143" s="103"/>
      <c r="AC143" s="103"/>
      <c r="AD143" s="103"/>
      <c r="AE143" s="103"/>
      <c r="AF143" s="103"/>
      <c r="AG143" s="103"/>
      <c r="AH143" s="103"/>
      <c r="AI143" s="103"/>
      <c r="AJ143" s="103"/>
      <c r="AK143" s="103"/>
      <c r="AL143" s="103"/>
      <c r="AM143" s="103"/>
      <c r="AN143" s="103"/>
      <c r="AO143" s="103"/>
    </row>
    <row r="144" spans="26:41" s="5" customFormat="1" x14ac:dyDescent="0.2">
      <c r="Z144" s="103"/>
      <c r="AA144" s="103"/>
      <c r="AB144" s="103"/>
      <c r="AC144" s="103"/>
      <c r="AD144" s="103"/>
      <c r="AE144" s="103"/>
      <c r="AF144" s="103"/>
      <c r="AG144" s="103"/>
      <c r="AH144" s="103"/>
      <c r="AI144" s="103"/>
      <c r="AJ144" s="103"/>
      <c r="AK144" s="103"/>
      <c r="AL144" s="103"/>
      <c r="AM144" s="103"/>
      <c r="AN144" s="103"/>
      <c r="AO144" s="103"/>
    </row>
    <row r="145" spans="26:41" s="5" customFormat="1" x14ac:dyDescent="0.2">
      <c r="Z145" s="103"/>
      <c r="AA145" s="103"/>
      <c r="AB145" s="103"/>
      <c r="AC145" s="103"/>
      <c r="AD145" s="103"/>
      <c r="AE145" s="103"/>
      <c r="AF145" s="103"/>
      <c r="AG145" s="103"/>
      <c r="AH145" s="103"/>
      <c r="AI145" s="103"/>
      <c r="AJ145" s="103"/>
      <c r="AK145" s="103"/>
      <c r="AL145" s="103"/>
      <c r="AM145" s="103"/>
      <c r="AN145" s="103"/>
      <c r="AO145" s="103"/>
    </row>
    <row r="146" spans="26:41" s="5" customFormat="1" x14ac:dyDescent="0.2">
      <c r="Z146" s="103"/>
      <c r="AA146" s="103"/>
      <c r="AB146" s="103"/>
      <c r="AC146" s="103"/>
      <c r="AD146" s="103"/>
      <c r="AE146" s="103"/>
      <c r="AF146" s="103"/>
      <c r="AG146" s="103"/>
      <c r="AH146" s="103"/>
      <c r="AI146" s="103"/>
      <c r="AJ146" s="103"/>
      <c r="AK146" s="103"/>
      <c r="AL146" s="103"/>
      <c r="AM146" s="103"/>
      <c r="AN146" s="103"/>
      <c r="AO146" s="103"/>
    </row>
    <row r="147" spans="26:41" s="5" customFormat="1" x14ac:dyDescent="0.2">
      <c r="Z147" s="103"/>
      <c r="AA147" s="103"/>
      <c r="AB147" s="103"/>
      <c r="AC147" s="103"/>
      <c r="AD147" s="103"/>
      <c r="AE147" s="103"/>
      <c r="AF147" s="103"/>
      <c r="AG147" s="103"/>
      <c r="AH147" s="103"/>
      <c r="AI147" s="103"/>
      <c r="AJ147" s="103"/>
      <c r="AK147" s="103"/>
      <c r="AL147" s="103"/>
      <c r="AM147" s="103"/>
      <c r="AN147" s="103"/>
      <c r="AO147" s="103"/>
    </row>
    <row r="148" spans="26:41" s="5" customFormat="1" x14ac:dyDescent="0.2">
      <c r="Z148" s="103"/>
      <c r="AA148" s="103"/>
      <c r="AB148" s="103"/>
      <c r="AC148" s="103"/>
      <c r="AD148" s="103"/>
      <c r="AE148" s="103"/>
      <c r="AF148" s="103"/>
      <c r="AG148" s="103"/>
      <c r="AH148" s="103"/>
      <c r="AI148" s="103"/>
      <c r="AJ148" s="103"/>
      <c r="AK148" s="103"/>
      <c r="AL148" s="103"/>
      <c r="AM148" s="103"/>
      <c r="AN148" s="103"/>
      <c r="AO148" s="103"/>
    </row>
    <row r="149" spans="26:41" s="5" customFormat="1" x14ac:dyDescent="0.2">
      <c r="Z149" s="103"/>
      <c r="AA149" s="103"/>
      <c r="AB149" s="103"/>
      <c r="AC149" s="103"/>
      <c r="AD149" s="103"/>
      <c r="AE149" s="103"/>
      <c r="AF149" s="103"/>
      <c r="AG149" s="103"/>
      <c r="AH149" s="103"/>
      <c r="AI149" s="103"/>
      <c r="AJ149" s="103"/>
      <c r="AK149" s="103"/>
      <c r="AL149" s="103"/>
      <c r="AM149" s="103"/>
      <c r="AN149" s="103"/>
      <c r="AO149" s="103"/>
    </row>
    <row r="150" spans="26:41" s="5" customFormat="1" x14ac:dyDescent="0.2">
      <c r="Z150" s="103"/>
      <c r="AA150" s="103"/>
      <c r="AB150" s="103"/>
      <c r="AC150" s="103"/>
      <c r="AD150" s="103"/>
      <c r="AE150" s="103"/>
      <c r="AF150" s="103"/>
      <c r="AG150" s="103"/>
      <c r="AH150" s="103"/>
      <c r="AI150" s="103"/>
      <c r="AJ150" s="103"/>
      <c r="AK150" s="103"/>
      <c r="AL150" s="103"/>
      <c r="AM150" s="103"/>
      <c r="AN150" s="103"/>
      <c r="AO150" s="103"/>
    </row>
    <row r="151" spans="26:41" s="5" customFormat="1" x14ac:dyDescent="0.2">
      <c r="Z151" s="103"/>
      <c r="AA151" s="103"/>
      <c r="AB151" s="103"/>
      <c r="AC151" s="103"/>
      <c r="AD151" s="103"/>
      <c r="AE151" s="103"/>
      <c r="AF151" s="103"/>
      <c r="AG151" s="103"/>
      <c r="AH151" s="103"/>
      <c r="AI151" s="103"/>
      <c r="AJ151" s="103"/>
      <c r="AK151" s="103"/>
      <c r="AL151" s="103"/>
      <c r="AM151" s="103"/>
      <c r="AN151" s="103"/>
      <c r="AO151" s="103"/>
    </row>
    <row r="152" spans="26:41" s="5" customFormat="1" x14ac:dyDescent="0.2">
      <c r="Z152" s="103"/>
      <c r="AA152" s="103"/>
      <c r="AB152" s="103"/>
      <c r="AC152" s="103"/>
      <c r="AD152" s="103"/>
      <c r="AE152" s="103"/>
      <c r="AF152" s="103"/>
      <c r="AG152" s="103"/>
      <c r="AH152" s="103"/>
      <c r="AI152" s="103"/>
      <c r="AJ152" s="103"/>
      <c r="AK152" s="103"/>
      <c r="AL152" s="103"/>
      <c r="AM152" s="103"/>
      <c r="AN152" s="103"/>
      <c r="AO152" s="103"/>
    </row>
    <row r="153" spans="26:41" s="5" customFormat="1" x14ac:dyDescent="0.2">
      <c r="Z153" s="103"/>
      <c r="AA153" s="103"/>
      <c r="AB153" s="103"/>
      <c r="AC153" s="103"/>
      <c r="AD153" s="103"/>
      <c r="AE153" s="103"/>
      <c r="AF153" s="103"/>
      <c r="AG153" s="103"/>
      <c r="AH153" s="103"/>
      <c r="AI153" s="103"/>
      <c r="AJ153" s="103"/>
      <c r="AK153" s="103"/>
      <c r="AL153" s="103"/>
      <c r="AM153" s="103"/>
      <c r="AN153" s="103"/>
      <c r="AO153" s="103"/>
    </row>
    <row r="154" spans="26:41" s="5" customFormat="1" x14ac:dyDescent="0.2">
      <c r="Z154" s="103"/>
      <c r="AA154" s="103"/>
      <c r="AB154" s="103"/>
      <c r="AC154" s="103"/>
      <c r="AD154" s="103"/>
      <c r="AE154" s="103"/>
      <c r="AF154" s="103"/>
      <c r="AG154" s="103"/>
      <c r="AH154" s="103"/>
      <c r="AI154" s="103"/>
      <c r="AJ154" s="103"/>
      <c r="AK154" s="103"/>
      <c r="AL154" s="103"/>
      <c r="AM154" s="103"/>
      <c r="AN154" s="103"/>
      <c r="AO154" s="103"/>
    </row>
    <row r="155" spans="26:41" s="5" customFormat="1" x14ac:dyDescent="0.2">
      <c r="Z155" s="103"/>
      <c r="AA155" s="103"/>
      <c r="AB155" s="103"/>
      <c r="AC155" s="103"/>
      <c r="AD155" s="103"/>
      <c r="AE155" s="103"/>
      <c r="AF155" s="103"/>
      <c r="AG155" s="103"/>
      <c r="AH155" s="103"/>
      <c r="AI155" s="103"/>
      <c r="AJ155" s="103"/>
      <c r="AK155" s="103"/>
      <c r="AL155" s="103"/>
      <c r="AM155" s="103"/>
      <c r="AN155" s="103"/>
      <c r="AO155" s="103"/>
    </row>
    <row r="156" spans="26:41" s="5" customFormat="1" x14ac:dyDescent="0.2">
      <c r="Z156" s="103"/>
      <c r="AA156" s="103"/>
      <c r="AB156" s="103"/>
      <c r="AC156" s="103"/>
      <c r="AD156" s="103"/>
      <c r="AE156" s="103"/>
      <c r="AF156" s="103"/>
      <c r="AG156" s="103"/>
      <c r="AH156" s="103"/>
      <c r="AI156" s="103"/>
      <c r="AJ156" s="103"/>
      <c r="AK156" s="103"/>
      <c r="AL156" s="103"/>
      <c r="AM156" s="103"/>
      <c r="AN156" s="103"/>
      <c r="AO156" s="103"/>
    </row>
    <row r="157" spans="26:41" s="5" customFormat="1" x14ac:dyDescent="0.2">
      <c r="Z157" s="103"/>
      <c r="AA157" s="103"/>
      <c r="AB157" s="103"/>
      <c r="AC157" s="103"/>
      <c r="AD157" s="103"/>
      <c r="AE157" s="103"/>
      <c r="AF157" s="103"/>
      <c r="AG157" s="103"/>
      <c r="AH157" s="103"/>
      <c r="AI157" s="103"/>
      <c r="AJ157" s="103"/>
      <c r="AK157" s="103"/>
      <c r="AL157" s="103"/>
      <c r="AM157" s="103"/>
      <c r="AN157" s="103"/>
      <c r="AO157" s="103"/>
    </row>
    <row r="158" spans="26:41" s="5" customFormat="1" ht="15" customHeight="1" x14ac:dyDescent="0.2">
      <c r="Z158" s="103"/>
      <c r="AA158" s="103"/>
      <c r="AB158" s="103"/>
      <c r="AC158" s="103"/>
      <c r="AD158" s="103"/>
      <c r="AE158" s="103"/>
      <c r="AF158" s="103"/>
      <c r="AG158" s="103"/>
      <c r="AH158" s="103"/>
      <c r="AI158" s="103"/>
      <c r="AJ158" s="103"/>
      <c r="AK158" s="103"/>
      <c r="AL158" s="103"/>
      <c r="AM158" s="103"/>
      <c r="AN158" s="103"/>
      <c r="AO158" s="103"/>
    </row>
    <row r="159" spans="26:41" s="5" customFormat="1" x14ac:dyDescent="0.2">
      <c r="Z159" s="103"/>
      <c r="AA159" s="103"/>
      <c r="AB159" s="103"/>
      <c r="AC159" s="103"/>
      <c r="AD159" s="103"/>
      <c r="AE159" s="103"/>
      <c r="AF159" s="103"/>
      <c r="AG159" s="103"/>
      <c r="AH159" s="103"/>
      <c r="AI159" s="103"/>
      <c r="AJ159" s="103"/>
      <c r="AK159" s="103"/>
      <c r="AL159" s="103"/>
      <c r="AM159" s="103"/>
      <c r="AN159" s="103"/>
      <c r="AO159" s="103"/>
    </row>
    <row r="160" spans="26:41" s="5" customFormat="1" x14ac:dyDescent="0.2">
      <c r="Z160" s="103"/>
      <c r="AA160" s="103"/>
      <c r="AB160" s="103"/>
      <c r="AC160" s="103"/>
      <c r="AD160" s="103"/>
      <c r="AE160" s="103"/>
      <c r="AF160" s="103"/>
      <c r="AG160" s="103"/>
      <c r="AH160" s="103"/>
      <c r="AI160" s="103"/>
      <c r="AJ160" s="103"/>
      <c r="AK160" s="103"/>
      <c r="AL160" s="103"/>
      <c r="AM160" s="103"/>
      <c r="AN160" s="103"/>
      <c r="AO160" s="103"/>
    </row>
    <row r="161" spans="26:41" s="5" customFormat="1" x14ac:dyDescent="0.2">
      <c r="Z161" s="103"/>
      <c r="AA161" s="103"/>
      <c r="AB161" s="103"/>
      <c r="AC161" s="103"/>
      <c r="AD161" s="103"/>
      <c r="AE161" s="103"/>
      <c r="AF161" s="103"/>
      <c r="AG161" s="103"/>
      <c r="AH161" s="103"/>
      <c r="AI161" s="103"/>
      <c r="AJ161" s="103"/>
      <c r="AK161" s="103"/>
      <c r="AL161" s="103"/>
      <c r="AM161" s="103"/>
      <c r="AN161" s="103"/>
      <c r="AO161" s="103"/>
    </row>
    <row r="162" spans="26:41" s="5" customFormat="1" x14ac:dyDescent="0.2">
      <c r="Z162" s="103"/>
      <c r="AA162" s="103"/>
      <c r="AB162" s="103"/>
      <c r="AC162" s="103"/>
      <c r="AD162" s="103"/>
      <c r="AE162" s="103"/>
      <c r="AF162" s="103"/>
      <c r="AG162" s="103"/>
      <c r="AH162" s="103"/>
      <c r="AI162" s="103"/>
      <c r="AJ162" s="103"/>
      <c r="AK162" s="103"/>
      <c r="AL162" s="103"/>
      <c r="AM162" s="103"/>
      <c r="AN162" s="103"/>
      <c r="AO162" s="103"/>
    </row>
    <row r="163" spans="26:41" s="5" customFormat="1" x14ac:dyDescent="0.2">
      <c r="Z163" s="103"/>
      <c r="AA163" s="103"/>
      <c r="AB163" s="103"/>
      <c r="AC163" s="103"/>
      <c r="AD163" s="103"/>
      <c r="AE163" s="103"/>
      <c r="AF163" s="103"/>
      <c r="AG163" s="103"/>
      <c r="AH163" s="103"/>
      <c r="AI163" s="103"/>
      <c r="AJ163" s="103"/>
      <c r="AK163" s="103"/>
      <c r="AL163" s="103"/>
      <c r="AM163" s="103"/>
      <c r="AN163" s="103"/>
      <c r="AO163" s="103"/>
    </row>
    <row r="164" spans="26:41" s="5" customFormat="1" x14ac:dyDescent="0.2">
      <c r="Z164" s="103"/>
      <c r="AA164" s="103"/>
      <c r="AB164" s="103"/>
      <c r="AC164" s="103"/>
      <c r="AD164" s="103"/>
      <c r="AE164" s="103"/>
      <c r="AF164" s="103"/>
      <c r="AG164" s="103"/>
      <c r="AH164" s="103"/>
      <c r="AI164" s="103"/>
      <c r="AJ164" s="103"/>
      <c r="AK164" s="103"/>
      <c r="AL164" s="103"/>
      <c r="AM164" s="103"/>
      <c r="AN164" s="103"/>
      <c r="AO164" s="103"/>
    </row>
    <row r="165" spans="26:41" s="5" customFormat="1" x14ac:dyDescent="0.2">
      <c r="Z165" s="103"/>
      <c r="AA165" s="103"/>
      <c r="AB165" s="103"/>
      <c r="AC165" s="103"/>
      <c r="AD165" s="103"/>
      <c r="AE165" s="103"/>
      <c r="AF165" s="103"/>
      <c r="AG165" s="103"/>
      <c r="AH165" s="103"/>
      <c r="AI165" s="103"/>
      <c r="AJ165" s="103"/>
      <c r="AK165" s="103"/>
      <c r="AL165" s="103"/>
      <c r="AM165" s="103"/>
      <c r="AN165" s="103"/>
      <c r="AO165" s="103"/>
    </row>
    <row r="166" spans="26:41" s="5" customFormat="1" x14ac:dyDescent="0.2">
      <c r="Z166" s="103"/>
      <c r="AA166" s="103"/>
      <c r="AB166" s="103"/>
      <c r="AC166" s="103"/>
      <c r="AD166" s="103"/>
      <c r="AE166" s="103"/>
      <c r="AF166" s="103"/>
      <c r="AG166" s="103"/>
      <c r="AH166" s="103"/>
      <c r="AI166" s="103"/>
      <c r="AJ166" s="103"/>
      <c r="AK166" s="103"/>
      <c r="AL166" s="103"/>
      <c r="AM166" s="103"/>
      <c r="AN166" s="103"/>
      <c r="AO166" s="103"/>
    </row>
    <row r="167" spans="26:41" s="5" customFormat="1" x14ac:dyDescent="0.2">
      <c r="Z167" s="103"/>
      <c r="AA167" s="103"/>
      <c r="AB167" s="103"/>
      <c r="AC167" s="103"/>
      <c r="AD167" s="103"/>
      <c r="AE167" s="103"/>
      <c r="AF167" s="103"/>
      <c r="AG167" s="103"/>
      <c r="AH167" s="103"/>
      <c r="AI167" s="103"/>
      <c r="AJ167" s="103"/>
      <c r="AK167" s="103"/>
      <c r="AL167" s="103"/>
      <c r="AM167" s="103"/>
      <c r="AN167" s="103"/>
      <c r="AO167" s="103"/>
    </row>
    <row r="168" spans="26:41" s="5" customFormat="1" x14ac:dyDescent="0.2">
      <c r="Z168" s="103"/>
      <c r="AA168" s="103"/>
      <c r="AB168" s="103"/>
      <c r="AC168" s="103"/>
      <c r="AD168" s="103"/>
      <c r="AE168" s="103"/>
      <c r="AF168" s="103"/>
      <c r="AG168" s="103"/>
      <c r="AH168" s="103"/>
      <c r="AI168" s="103"/>
      <c r="AJ168" s="103"/>
      <c r="AK168" s="103"/>
      <c r="AL168" s="103"/>
      <c r="AM168" s="103"/>
      <c r="AN168" s="103"/>
      <c r="AO168" s="103"/>
    </row>
    <row r="169" spans="26:41" s="5" customFormat="1" x14ac:dyDescent="0.2">
      <c r="Z169" s="103"/>
      <c r="AA169" s="103"/>
      <c r="AB169" s="103"/>
      <c r="AC169" s="103"/>
      <c r="AD169" s="103"/>
      <c r="AE169" s="103"/>
      <c r="AF169" s="103"/>
      <c r="AG169" s="103"/>
      <c r="AH169" s="103"/>
      <c r="AI169" s="103"/>
      <c r="AJ169" s="103"/>
      <c r="AK169" s="103"/>
      <c r="AL169" s="103"/>
      <c r="AM169" s="103"/>
      <c r="AN169" s="103"/>
      <c r="AO169" s="103"/>
    </row>
    <row r="170" spans="26:41" s="5" customFormat="1" x14ac:dyDescent="0.2">
      <c r="Z170" s="103"/>
      <c r="AA170" s="103"/>
      <c r="AB170" s="103"/>
      <c r="AC170" s="103"/>
      <c r="AD170" s="103"/>
      <c r="AE170" s="103"/>
      <c r="AF170" s="103"/>
      <c r="AG170" s="103"/>
      <c r="AH170" s="103"/>
      <c r="AI170" s="103"/>
      <c r="AJ170" s="103"/>
      <c r="AK170" s="103"/>
      <c r="AL170" s="103"/>
      <c r="AM170" s="103"/>
      <c r="AN170" s="103"/>
      <c r="AO170" s="103"/>
    </row>
    <row r="171" spans="26:41" s="5" customFormat="1" x14ac:dyDescent="0.2">
      <c r="Z171" s="103"/>
      <c r="AA171" s="103"/>
      <c r="AB171" s="103"/>
      <c r="AC171" s="103"/>
      <c r="AD171" s="103"/>
      <c r="AE171" s="103"/>
      <c r="AF171" s="103"/>
      <c r="AG171" s="103"/>
      <c r="AH171" s="103"/>
      <c r="AI171" s="103"/>
      <c r="AJ171" s="103"/>
      <c r="AK171" s="103"/>
      <c r="AL171" s="103"/>
      <c r="AM171" s="103"/>
      <c r="AN171" s="103"/>
      <c r="AO171" s="103"/>
    </row>
    <row r="172" spans="26:41" s="5" customFormat="1" x14ac:dyDescent="0.2">
      <c r="Z172" s="103"/>
      <c r="AA172" s="103"/>
      <c r="AB172" s="103"/>
      <c r="AC172" s="103"/>
      <c r="AD172" s="103"/>
      <c r="AE172" s="103"/>
      <c r="AF172" s="103"/>
      <c r="AG172" s="103"/>
      <c r="AH172" s="103"/>
      <c r="AI172" s="103"/>
      <c r="AJ172" s="103"/>
      <c r="AK172" s="103"/>
      <c r="AL172" s="103"/>
      <c r="AM172" s="103"/>
      <c r="AN172" s="103"/>
      <c r="AO172" s="103"/>
    </row>
    <row r="173" spans="26:41" s="5" customFormat="1" x14ac:dyDescent="0.2">
      <c r="Z173" s="103"/>
      <c r="AA173" s="103"/>
      <c r="AB173" s="103"/>
      <c r="AC173" s="103"/>
      <c r="AD173" s="103"/>
      <c r="AE173" s="103"/>
      <c r="AF173" s="103"/>
      <c r="AG173" s="103"/>
      <c r="AH173" s="103"/>
      <c r="AI173" s="103"/>
      <c r="AJ173" s="103"/>
      <c r="AK173" s="103"/>
      <c r="AL173" s="103"/>
      <c r="AM173" s="103"/>
      <c r="AN173" s="103"/>
      <c r="AO173" s="103"/>
    </row>
    <row r="174" spans="26:41" s="5" customFormat="1" x14ac:dyDescent="0.2">
      <c r="Z174" s="103"/>
      <c r="AA174" s="103"/>
      <c r="AB174" s="103"/>
      <c r="AC174" s="103"/>
      <c r="AD174" s="103"/>
      <c r="AE174" s="103"/>
      <c r="AF174" s="103"/>
      <c r="AG174" s="103"/>
      <c r="AH174" s="103"/>
      <c r="AI174" s="103"/>
      <c r="AJ174" s="103"/>
      <c r="AK174" s="103"/>
      <c r="AL174" s="103"/>
      <c r="AM174" s="103"/>
      <c r="AN174" s="103"/>
      <c r="AO174" s="103"/>
    </row>
    <row r="175" spans="26:41" s="5" customFormat="1" x14ac:dyDescent="0.2">
      <c r="Z175" s="103"/>
      <c r="AA175" s="103"/>
      <c r="AB175" s="103"/>
      <c r="AC175" s="103"/>
      <c r="AD175" s="103"/>
      <c r="AE175" s="103"/>
      <c r="AF175" s="103"/>
      <c r="AG175" s="103"/>
      <c r="AH175" s="103"/>
      <c r="AI175" s="103"/>
      <c r="AJ175" s="103"/>
      <c r="AK175" s="103"/>
      <c r="AL175" s="103"/>
      <c r="AM175" s="103"/>
      <c r="AN175" s="103"/>
      <c r="AO175" s="103"/>
    </row>
    <row r="176" spans="26:41" s="5" customFormat="1" x14ac:dyDescent="0.2">
      <c r="Z176" s="103"/>
      <c r="AA176" s="103"/>
      <c r="AB176" s="103"/>
      <c r="AC176" s="103"/>
      <c r="AD176" s="103"/>
      <c r="AE176" s="103"/>
      <c r="AF176" s="103"/>
      <c r="AG176" s="103"/>
      <c r="AH176" s="103"/>
      <c r="AI176" s="103"/>
      <c r="AJ176" s="103"/>
      <c r="AK176" s="103"/>
      <c r="AL176" s="103"/>
      <c r="AM176" s="103"/>
      <c r="AN176" s="103"/>
      <c r="AO176" s="103"/>
    </row>
    <row r="177" spans="26:41" s="5" customFormat="1" x14ac:dyDescent="0.2">
      <c r="Z177" s="103"/>
      <c r="AA177" s="103"/>
      <c r="AB177" s="103"/>
      <c r="AC177" s="103"/>
      <c r="AD177" s="103"/>
      <c r="AE177" s="103"/>
      <c r="AF177" s="103"/>
      <c r="AG177" s="103"/>
      <c r="AH177" s="103"/>
      <c r="AI177" s="103"/>
      <c r="AJ177" s="103"/>
      <c r="AK177" s="103"/>
      <c r="AL177" s="103"/>
      <c r="AM177" s="103"/>
      <c r="AN177" s="103"/>
      <c r="AO177" s="103"/>
    </row>
    <row r="178" spans="26:41" s="5" customFormat="1" x14ac:dyDescent="0.2">
      <c r="Z178" s="103"/>
      <c r="AA178" s="103"/>
      <c r="AB178" s="103"/>
      <c r="AC178" s="103"/>
      <c r="AD178" s="103"/>
      <c r="AE178" s="103"/>
      <c r="AF178" s="103"/>
      <c r="AG178" s="103"/>
      <c r="AH178" s="103"/>
      <c r="AI178" s="103"/>
      <c r="AJ178" s="103"/>
      <c r="AK178" s="103"/>
      <c r="AL178" s="103"/>
      <c r="AM178" s="103"/>
      <c r="AN178" s="103"/>
      <c r="AO178" s="103"/>
    </row>
    <row r="179" spans="26:41" s="5" customFormat="1" x14ac:dyDescent="0.2">
      <c r="Z179" s="103"/>
      <c r="AA179" s="103"/>
      <c r="AB179" s="103"/>
      <c r="AC179" s="103"/>
      <c r="AD179" s="103"/>
      <c r="AE179" s="103"/>
      <c r="AF179" s="103"/>
      <c r="AG179" s="103"/>
      <c r="AH179" s="103"/>
      <c r="AI179" s="103"/>
      <c r="AJ179" s="103"/>
      <c r="AK179" s="103"/>
      <c r="AL179" s="103"/>
      <c r="AM179" s="103"/>
      <c r="AN179" s="103"/>
      <c r="AO179" s="103"/>
    </row>
    <row r="180" spans="26:41" s="5" customFormat="1" x14ac:dyDescent="0.2">
      <c r="Z180" s="103"/>
      <c r="AA180" s="103"/>
      <c r="AB180" s="103"/>
      <c r="AC180" s="103"/>
      <c r="AD180" s="103"/>
      <c r="AE180" s="103"/>
      <c r="AF180" s="103"/>
      <c r="AG180" s="103"/>
      <c r="AH180" s="103"/>
      <c r="AI180" s="103"/>
      <c r="AJ180" s="103"/>
      <c r="AK180" s="103"/>
      <c r="AL180" s="103"/>
      <c r="AM180" s="103"/>
      <c r="AN180" s="103"/>
      <c r="AO180" s="103"/>
    </row>
    <row r="181" spans="26:41" s="5" customFormat="1" x14ac:dyDescent="0.2">
      <c r="Z181" s="103"/>
      <c r="AA181" s="103"/>
      <c r="AB181" s="103"/>
      <c r="AC181" s="103"/>
      <c r="AD181" s="103"/>
      <c r="AE181" s="103"/>
      <c r="AF181" s="103"/>
      <c r="AG181" s="103"/>
      <c r="AH181" s="103"/>
      <c r="AI181" s="103"/>
      <c r="AJ181" s="103"/>
      <c r="AK181" s="103"/>
      <c r="AL181" s="103"/>
      <c r="AM181" s="103"/>
      <c r="AN181" s="103"/>
      <c r="AO181" s="103"/>
    </row>
    <row r="182" spans="26:41" s="5" customFormat="1" x14ac:dyDescent="0.2">
      <c r="Z182" s="103"/>
      <c r="AA182" s="103"/>
      <c r="AB182" s="103"/>
      <c r="AC182" s="103"/>
      <c r="AD182" s="103"/>
      <c r="AE182" s="103"/>
      <c r="AF182" s="103"/>
      <c r="AG182" s="103"/>
      <c r="AH182" s="103"/>
      <c r="AI182" s="103"/>
      <c r="AJ182" s="103"/>
      <c r="AK182" s="103"/>
      <c r="AL182" s="103"/>
      <c r="AM182" s="103"/>
      <c r="AN182" s="103"/>
      <c r="AO182" s="103"/>
    </row>
    <row r="183" spans="26:41" s="5" customFormat="1" x14ac:dyDescent="0.2">
      <c r="Z183" s="103"/>
      <c r="AA183" s="103"/>
      <c r="AB183" s="103"/>
      <c r="AC183" s="103"/>
      <c r="AD183" s="103"/>
      <c r="AE183" s="103"/>
      <c r="AF183" s="103"/>
      <c r="AG183" s="103"/>
      <c r="AH183" s="103"/>
      <c r="AI183" s="103"/>
      <c r="AJ183" s="103"/>
      <c r="AK183" s="103"/>
      <c r="AL183" s="103"/>
      <c r="AM183" s="103"/>
      <c r="AN183" s="103"/>
      <c r="AO183" s="103"/>
    </row>
    <row r="184" spans="26:41" s="5" customFormat="1" x14ac:dyDescent="0.2">
      <c r="Z184" s="103"/>
      <c r="AA184" s="103"/>
      <c r="AB184" s="103"/>
      <c r="AC184" s="103"/>
      <c r="AD184" s="103"/>
      <c r="AE184" s="103"/>
      <c r="AF184" s="103"/>
      <c r="AG184" s="103"/>
      <c r="AH184" s="103"/>
      <c r="AI184" s="103"/>
      <c r="AJ184" s="103"/>
      <c r="AK184" s="103"/>
      <c r="AL184" s="103"/>
      <c r="AM184" s="103"/>
      <c r="AN184" s="103"/>
      <c r="AO184" s="103"/>
    </row>
    <row r="185" spans="26:41" s="5" customFormat="1" x14ac:dyDescent="0.2">
      <c r="Z185" s="103"/>
      <c r="AA185" s="103"/>
      <c r="AB185" s="103"/>
      <c r="AC185" s="103"/>
      <c r="AD185" s="103"/>
      <c r="AE185" s="103"/>
      <c r="AF185" s="103"/>
      <c r="AG185" s="103"/>
      <c r="AH185" s="103"/>
      <c r="AI185" s="103"/>
      <c r="AJ185" s="103"/>
      <c r="AK185" s="103"/>
      <c r="AL185" s="103"/>
      <c r="AM185" s="103"/>
      <c r="AN185" s="103"/>
      <c r="AO185" s="103"/>
    </row>
    <row r="186" spans="26:41" s="5" customFormat="1" x14ac:dyDescent="0.2">
      <c r="Z186" s="103"/>
      <c r="AA186" s="103"/>
      <c r="AB186" s="103"/>
      <c r="AC186" s="103"/>
      <c r="AD186" s="103"/>
      <c r="AE186" s="103"/>
      <c r="AF186" s="103"/>
      <c r="AG186" s="103"/>
      <c r="AH186" s="103"/>
      <c r="AI186" s="103"/>
      <c r="AJ186" s="103"/>
      <c r="AK186" s="103"/>
      <c r="AL186" s="103"/>
      <c r="AM186" s="103"/>
      <c r="AN186" s="103"/>
      <c r="AO186" s="103"/>
    </row>
    <row r="187" spans="26:41" s="5" customFormat="1" x14ac:dyDescent="0.2">
      <c r="Z187" s="103"/>
      <c r="AA187" s="103"/>
      <c r="AB187" s="103"/>
      <c r="AC187" s="103"/>
      <c r="AD187" s="103"/>
      <c r="AE187" s="103"/>
      <c r="AF187" s="103"/>
      <c r="AG187" s="103"/>
      <c r="AH187" s="103"/>
      <c r="AI187" s="103"/>
      <c r="AJ187" s="103"/>
      <c r="AK187" s="103"/>
      <c r="AL187" s="103"/>
      <c r="AM187" s="103"/>
      <c r="AN187" s="103"/>
      <c r="AO187" s="103"/>
    </row>
    <row r="188" spans="26:41" s="5" customFormat="1" x14ac:dyDescent="0.2">
      <c r="Z188" s="103"/>
      <c r="AA188" s="103"/>
      <c r="AB188" s="103"/>
      <c r="AC188" s="103"/>
      <c r="AD188" s="103"/>
      <c r="AE188" s="103"/>
      <c r="AF188" s="103"/>
      <c r="AG188" s="103"/>
      <c r="AH188" s="103"/>
      <c r="AI188" s="103"/>
      <c r="AJ188" s="103"/>
      <c r="AK188" s="103"/>
      <c r="AL188" s="103"/>
      <c r="AM188" s="103"/>
      <c r="AN188" s="103"/>
      <c r="AO188" s="103"/>
    </row>
    <row r="189" spans="26:41" s="5" customFormat="1" x14ac:dyDescent="0.2">
      <c r="Z189" s="103"/>
      <c r="AA189" s="103"/>
      <c r="AB189" s="103"/>
      <c r="AC189" s="103"/>
      <c r="AD189" s="103"/>
      <c r="AE189" s="103"/>
      <c r="AF189" s="103"/>
      <c r="AG189" s="103"/>
      <c r="AH189" s="103"/>
      <c r="AI189" s="103"/>
      <c r="AJ189" s="103"/>
      <c r="AK189" s="103"/>
      <c r="AL189" s="103"/>
      <c r="AM189" s="103"/>
      <c r="AN189" s="103"/>
      <c r="AO189" s="103"/>
    </row>
    <row r="190" spans="26:41" s="5" customFormat="1" x14ac:dyDescent="0.2">
      <c r="Z190" s="103"/>
      <c r="AA190" s="103"/>
      <c r="AB190" s="103"/>
      <c r="AC190" s="103"/>
      <c r="AD190" s="103"/>
      <c r="AE190" s="103"/>
      <c r="AF190" s="103"/>
      <c r="AG190" s="103"/>
      <c r="AH190" s="103"/>
      <c r="AI190" s="103"/>
      <c r="AJ190" s="103"/>
      <c r="AK190" s="103"/>
      <c r="AL190" s="103"/>
      <c r="AM190" s="103"/>
      <c r="AN190" s="103"/>
      <c r="AO190" s="103"/>
    </row>
    <row r="191" spans="26:41" s="5" customFormat="1" x14ac:dyDescent="0.2">
      <c r="Z191" s="103"/>
      <c r="AA191" s="103"/>
      <c r="AB191" s="103"/>
      <c r="AC191" s="103"/>
      <c r="AD191" s="103"/>
      <c r="AE191" s="103"/>
      <c r="AF191" s="103"/>
      <c r="AG191" s="103"/>
      <c r="AH191" s="103"/>
      <c r="AI191" s="103"/>
      <c r="AJ191" s="103"/>
      <c r="AK191" s="103"/>
      <c r="AL191" s="103"/>
      <c r="AM191" s="103"/>
      <c r="AN191" s="103"/>
      <c r="AO191" s="103"/>
    </row>
    <row r="192" spans="26:41" s="5" customFormat="1" x14ac:dyDescent="0.2">
      <c r="Z192" s="103"/>
      <c r="AA192" s="103"/>
      <c r="AB192" s="103"/>
      <c r="AC192" s="103"/>
      <c r="AD192" s="103"/>
      <c r="AE192" s="103"/>
      <c r="AF192" s="103"/>
      <c r="AG192" s="103"/>
      <c r="AH192" s="103"/>
      <c r="AI192" s="103"/>
      <c r="AJ192" s="103"/>
      <c r="AK192" s="103"/>
      <c r="AL192" s="103"/>
      <c r="AM192" s="103"/>
      <c r="AN192" s="103"/>
      <c r="AO192" s="103"/>
    </row>
    <row r="193" spans="26:41" s="5" customFormat="1" x14ac:dyDescent="0.2">
      <c r="Z193" s="103"/>
      <c r="AA193" s="103"/>
      <c r="AB193" s="103"/>
      <c r="AC193" s="103"/>
      <c r="AD193" s="103"/>
      <c r="AE193" s="103"/>
      <c r="AF193" s="103"/>
      <c r="AG193" s="103"/>
      <c r="AH193" s="103"/>
      <c r="AI193" s="103"/>
      <c r="AJ193" s="103"/>
      <c r="AK193" s="103"/>
      <c r="AL193" s="103"/>
      <c r="AM193" s="103"/>
      <c r="AN193" s="103"/>
      <c r="AO193" s="103"/>
    </row>
    <row r="194" spans="26:41" s="5" customFormat="1" x14ac:dyDescent="0.2">
      <c r="Z194" s="103"/>
      <c r="AA194" s="103"/>
      <c r="AB194" s="103"/>
      <c r="AC194" s="103"/>
      <c r="AD194" s="103"/>
      <c r="AE194" s="103"/>
      <c r="AF194" s="103"/>
      <c r="AG194" s="103"/>
      <c r="AH194" s="103"/>
      <c r="AI194" s="103"/>
      <c r="AJ194" s="103"/>
      <c r="AK194" s="103"/>
      <c r="AL194" s="103"/>
      <c r="AM194" s="103"/>
      <c r="AN194" s="103"/>
      <c r="AO194" s="103"/>
    </row>
    <row r="195" spans="26:41" s="5" customFormat="1" x14ac:dyDescent="0.2">
      <c r="Z195" s="103"/>
      <c r="AA195" s="103"/>
      <c r="AB195" s="103"/>
      <c r="AC195" s="103"/>
      <c r="AD195" s="103"/>
      <c r="AE195" s="103"/>
      <c r="AF195" s="103"/>
      <c r="AG195" s="103"/>
      <c r="AH195" s="103"/>
      <c r="AI195" s="103"/>
      <c r="AJ195" s="103"/>
      <c r="AK195" s="103"/>
      <c r="AL195" s="103"/>
      <c r="AM195" s="103"/>
      <c r="AN195" s="103"/>
      <c r="AO195" s="103"/>
    </row>
    <row r="196" spans="26:41" s="5" customFormat="1" x14ac:dyDescent="0.2">
      <c r="Z196" s="103"/>
      <c r="AA196" s="103"/>
      <c r="AB196" s="103"/>
      <c r="AC196" s="103"/>
      <c r="AD196" s="103"/>
      <c r="AE196" s="103"/>
      <c r="AF196" s="103"/>
      <c r="AG196" s="103"/>
      <c r="AH196" s="103"/>
      <c r="AI196" s="103"/>
      <c r="AJ196" s="103"/>
      <c r="AK196" s="103"/>
      <c r="AL196" s="103"/>
      <c r="AM196" s="103"/>
      <c r="AN196" s="103"/>
      <c r="AO196" s="103"/>
    </row>
    <row r="197" spans="26:41" s="5" customFormat="1" x14ac:dyDescent="0.2">
      <c r="Z197" s="103"/>
      <c r="AA197" s="103"/>
      <c r="AB197" s="103"/>
      <c r="AC197" s="103"/>
      <c r="AD197" s="103"/>
      <c r="AE197" s="103"/>
      <c r="AF197" s="103"/>
      <c r="AG197" s="103"/>
      <c r="AH197" s="103"/>
      <c r="AI197" s="103"/>
      <c r="AJ197" s="103"/>
      <c r="AK197" s="103"/>
      <c r="AL197" s="103"/>
      <c r="AM197" s="103"/>
      <c r="AN197" s="103"/>
      <c r="AO197" s="103"/>
    </row>
    <row r="198" spans="26:41" s="5" customFormat="1" x14ac:dyDescent="0.2">
      <c r="Z198" s="103"/>
      <c r="AA198" s="103"/>
      <c r="AB198" s="103"/>
      <c r="AC198" s="103"/>
      <c r="AD198" s="103"/>
      <c r="AE198" s="103"/>
      <c r="AF198" s="103"/>
      <c r="AG198" s="103"/>
      <c r="AH198" s="103"/>
      <c r="AI198" s="103"/>
      <c r="AJ198" s="103"/>
      <c r="AK198" s="103"/>
      <c r="AL198" s="103"/>
      <c r="AM198" s="103"/>
      <c r="AN198" s="103"/>
      <c r="AO198" s="103"/>
    </row>
    <row r="199" spans="26:41" s="5" customFormat="1" x14ac:dyDescent="0.2">
      <c r="Z199" s="103"/>
      <c r="AA199" s="103"/>
      <c r="AB199" s="103"/>
      <c r="AC199" s="103"/>
      <c r="AD199" s="103"/>
      <c r="AE199" s="103"/>
      <c r="AF199" s="103"/>
      <c r="AG199" s="103"/>
      <c r="AH199" s="103"/>
      <c r="AI199" s="103"/>
      <c r="AJ199" s="103"/>
      <c r="AK199" s="103"/>
      <c r="AL199" s="103"/>
      <c r="AM199" s="103"/>
      <c r="AN199" s="103"/>
      <c r="AO199" s="103"/>
    </row>
    <row r="200" spans="26:41" s="5" customFormat="1" x14ac:dyDescent="0.2">
      <c r="Z200" s="103"/>
      <c r="AA200" s="103"/>
      <c r="AB200" s="103"/>
      <c r="AC200" s="103"/>
      <c r="AD200" s="103"/>
      <c r="AE200" s="103"/>
      <c r="AF200" s="103"/>
      <c r="AG200" s="103"/>
      <c r="AH200" s="103"/>
      <c r="AI200" s="103"/>
      <c r="AJ200" s="103"/>
      <c r="AK200" s="103"/>
      <c r="AL200" s="103"/>
      <c r="AM200" s="103"/>
      <c r="AN200" s="103"/>
      <c r="AO200" s="103"/>
    </row>
    <row r="201" spans="26:41" s="5" customFormat="1" x14ac:dyDescent="0.2">
      <c r="Z201" s="103"/>
      <c r="AA201" s="103"/>
      <c r="AB201" s="103"/>
      <c r="AC201" s="103"/>
      <c r="AD201" s="103"/>
      <c r="AE201" s="103"/>
      <c r="AF201" s="103"/>
      <c r="AG201" s="103"/>
      <c r="AH201" s="103"/>
      <c r="AI201" s="103"/>
      <c r="AJ201" s="103"/>
      <c r="AK201" s="103"/>
      <c r="AL201" s="103"/>
      <c r="AM201" s="103"/>
      <c r="AN201" s="103"/>
      <c r="AO201" s="103"/>
    </row>
    <row r="202" spans="26:41" s="5" customFormat="1" x14ac:dyDescent="0.2">
      <c r="Z202" s="103"/>
      <c r="AA202" s="103"/>
      <c r="AB202" s="103"/>
      <c r="AC202" s="103"/>
      <c r="AD202" s="103"/>
      <c r="AE202" s="103"/>
      <c r="AF202" s="103"/>
      <c r="AG202" s="103"/>
      <c r="AH202" s="103"/>
      <c r="AI202" s="103"/>
      <c r="AJ202" s="103"/>
      <c r="AK202" s="103"/>
      <c r="AL202" s="103"/>
      <c r="AM202" s="103"/>
      <c r="AN202" s="103"/>
      <c r="AO202" s="103"/>
    </row>
    <row r="203" spans="26:41" s="5" customFormat="1" x14ac:dyDescent="0.2">
      <c r="Z203" s="103"/>
      <c r="AA203" s="103"/>
      <c r="AB203" s="103"/>
      <c r="AC203" s="103"/>
      <c r="AD203" s="103"/>
      <c r="AE203" s="103"/>
      <c r="AF203" s="103"/>
      <c r="AG203" s="103"/>
      <c r="AH203" s="103"/>
      <c r="AI203" s="103"/>
      <c r="AJ203" s="103"/>
      <c r="AK203" s="103"/>
      <c r="AL203" s="103"/>
      <c r="AM203" s="103"/>
      <c r="AN203" s="103"/>
      <c r="AO203" s="103"/>
    </row>
    <row r="204" spans="26:41" s="5" customFormat="1" x14ac:dyDescent="0.2">
      <c r="Z204" s="103"/>
      <c r="AA204" s="103"/>
      <c r="AB204" s="103"/>
      <c r="AC204" s="103"/>
      <c r="AD204" s="103"/>
      <c r="AE204" s="103"/>
      <c r="AF204" s="103"/>
      <c r="AG204" s="103"/>
      <c r="AH204" s="103"/>
      <c r="AI204" s="103"/>
      <c r="AJ204" s="103"/>
      <c r="AK204" s="103"/>
      <c r="AL204" s="103"/>
      <c r="AM204" s="103"/>
      <c r="AN204" s="103"/>
      <c r="AO204" s="103"/>
    </row>
    <row r="205" spans="26:41" s="5" customFormat="1" x14ac:dyDescent="0.2">
      <c r="Z205" s="103"/>
      <c r="AA205" s="103"/>
      <c r="AB205" s="103"/>
      <c r="AC205" s="103"/>
      <c r="AD205" s="103"/>
      <c r="AE205" s="103"/>
      <c r="AF205" s="103"/>
      <c r="AG205" s="103"/>
      <c r="AH205" s="103"/>
      <c r="AI205" s="103"/>
      <c r="AJ205" s="103"/>
      <c r="AK205" s="103"/>
      <c r="AL205" s="103"/>
      <c r="AM205" s="103"/>
      <c r="AN205" s="103"/>
      <c r="AO205" s="103"/>
    </row>
    <row r="206" spans="26:41" s="5" customFormat="1" x14ac:dyDescent="0.2">
      <c r="Z206" s="103"/>
      <c r="AA206" s="103"/>
      <c r="AB206" s="103"/>
      <c r="AC206" s="103"/>
      <c r="AD206" s="103"/>
      <c r="AE206" s="103"/>
      <c r="AF206" s="103"/>
      <c r="AG206" s="103"/>
      <c r="AH206" s="103"/>
      <c r="AI206" s="103"/>
      <c r="AJ206" s="103"/>
      <c r="AK206" s="103"/>
      <c r="AL206" s="103"/>
      <c r="AM206" s="103"/>
      <c r="AN206" s="103"/>
      <c r="AO206" s="103"/>
    </row>
    <row r="207" spans="26:41" s="5" customFormat="1" x14ac:dyDescent="0.2">
      <c r="Z207" s="103"/>
      <c r="AA207" s="103"/>
      <c r="AB207" s="103"/>
      <c r="AC207" s="103"/>
      <c r="AD207" s="103"/>
      <c r="AE207" s="103"/>
      <c r="AF207" s="103"/>
      <c r="AG207" s="103"/>
      <c r="AH207" s="103"/>
      <c r="AI207" s="103"/>
      <c r="AJ207" s="103"/>
      <c r="AK207" s="103"/>
      <c r="AL207" s="103"/>
      <c r="AM207" s="103"/>
      <c r="AN207" s="103"/>
      <c r="AO207" s="103"/>
    </row>
    <row r="208" spans="26:41" s="5" customFormat="1" x14ac:dyDescent="0.2">
      <c r="Z208" s="103"/>
      <c r="AA208" s="103"/>
      <c r="AB208" s="103"/>
      <c r="AC208" s="103"/>
      <c r="AD208" s="103"/>
      <c r="AE208" s="103"/>
      <c r="AF208" s="103"/>
      <c r="AG208" s="103"/>
      <c r="AH208" s="103"/>
      <c r="AI208" s="103"/>
      <c r="AJ208" s="103"/>
      <c r="AK208" s="103"/>
      <c r="AL208" s="103"/>
      <c r="AM208" s="103"/>
      <c r="AN208" s="103"/>
      <c r="AO208" s="103"/>
    </row>
    <row r="209" spans="26:41" s="5" customFormat="1" x14ac:dyDescent="0.2">
      <c r="Z209" s="103"/>
      <c r="AA209" s="103"/>
      <c r="AB209" s="103"/>
      <c r="AC209" s="103"/>
      <c r="AD209" s="103"/>
      <c r="AE209" s="103"/>
      <c r="AF209" s="103"/>
      <c r="AG209" s="103"/>
      <c r="AH209" s="103"/>
      <c r="AI209" s="103"/>
      <c r="AJ209" s="103"/>
      <c r="AK209" s="103"/>
      <c r="AL209" s="103"/>
      <c r="AM209" s="103"/>
      <c r="AN209" s="103"/>
      <c r="AO209" s="103"/>
    </row>
    <row r="210" spans="26:41" s="5" customFormat="1" x14ac:dyDescent="0.2">
      <c r="Z210" s="103"/>
      <c r="AA210" s="103"/>
      <c r="AB210" s="103"/>
      <c r="AC210" s="103"/>
      <c r="AD210" s="103"/>
      <c r="AE210" s="103"/>
      <c r="AF210" s="103"/>
      <c r="AG210" s="103"/>
      <c r="AH210" s="103"/>
      <c r="AI210" s="103"/>
      <c r="AJ210" s="103"/>
      <c r="AK210" s="103"/>
      <c r="AL210" s="103"/>
      <c r="AM210" s="103"/>
      <c r="AN210" s="103"/>
      <c r="AO210" s="103"/>
    </row>
    <row r="211" spans="26:41" s="5" customFormat="1" x14ac:dyDescent="0.2">
      <c r="Z211" s="103"/>
      <c r="AA211" s="103"/>
      <c r="AB211" s="103"/>
      <c r="AC211" s="103"/>
      <c r="AD211" s="103"/>
      <c r="AE211" s="103"/>
      <c r="AF211" s="103"/>
      <c r="AG211" s="103"/>
      <c r="AH211" s="103"/>
      <c r="AI211" s="103"/>
      <c r="AJ211" s="103"/>
      <c r="AK211" s="103"/>
      <c r="AL211" s="103"/>
      <c r="AM211" s="103"/>
      <c r="AN211" s="103"/>
      <c r="AO211" s="103"/>
    </row>
    <row r="212" spans="26:41" s="5" customFormat="1" x14ac:dyDescent="0.2">
      <c r="Z212" s="103"/>
      <c r="AA212" s="103"/>
      <c r="AB212" s="103"/>
      <c r="AC212" s="103"/>
      <c r="AD212" s="103"/>
      <c r="AE212" s="103"/>
      <c r="AF212" s="103"/>
      <c r="AG212" s="103"/>
      <c r="AH212" s="103"/>
      <c r="AI212" s="103"/>
      <c r="AJ212" s="103"/>
      <c r="AK212" s="103"/>
      <c r="AL212" s="103"/>
      <c r="AM212" s="103"/>
      <c r="AN212" s="103"/>
      <c r="AO212" s="103"/>
    </row>
    <row r="213" spans="26:41" s="5" customFormat="1" ht="14.25" customHeight="1" x14ac:dyDescent="0.2">
      <c r="Z213" s="103"/>
      <c r="AA213" s="103"/>
      <c r="AB213" s="103"/>
      <c r="AC213" s="103"/>
      <c r="AD213" s="103"/>
      <c r="AE213" s="103"/>
      <c r="AF213" s="103"/>
      <c r="AG213" s="103"/>
      <c r="AH213" s="103"/>
      <c r="AI213" s="103"/>
      <c r="AJ213" s="103"/>
      <c r="AK213" s="103"/>
      <c r="AL213" s="103"/>
      <c r="AM213" s="103"/>
      <c r="AN213" s="103"/>
      <c r="AO213" s="103"/>
    </row>
    <row r="214" spans="26:41" s="5" customFormat="1" x14ac:dyDescent="0.2">
      <c r="Z214" s="103"/>
      <c r="AA214" s="103"/>
      <c r="AB214" s="103"/>
      <c r="AC214" s="103"/>
      <c r="AD214" s="103"/>
      <c r="AE214" s="103"/>
      <c r="AF214" s="103"/>
      <c r="AG214" s="103"/>
      <c r="AH214" s="103"/>
      <c r="AI214" s="103"/>
      <c r="AJ214" s="103"/>
      <c r="AK214" s="103"/>
      <c r="AL214" s="103"/>
      <c r="AM214" s="103"/>
      <c r="AN214" s="103"/>
      <c r="AO214" s="103"/>
    </row>
    <row r="215" spans="26:41" s="5" customFormat="1" x14ac:dyDescent="0.2">
      <c r="Z215" s="103"/>
      <c r="AA215" s="103"/>
      <c r="AB215" s="103"/>
      <c r="AC215" s="103"/>
      <c r="AD215" s="103"/>
      <c r="AE215" s="103"/>
      <c r="AF215" s="103"/>
      <c r="AG215" s="103"/>
      <c r="AH215" s="103"/>
      <c r="AI215" s="103"/>
      <c r="AJ215" s="103"/>
      <c r="AK215" s="103"/>
      <c r="AL215" s="103"/>
      <c r="AM215" s="103"/>
      <c r="AN215" s="103"/>
      <c r="AO215" s="103"/>
    </row>
    <row r="216" spans="26:41" s="5" customFormat="1" x14ac:dyDescent="0.2">
      <c r="Z216" s="103"/>
      <c r="AA216" s="103"/>
      <c r="AB216" s="103"/>
      <c r="AC216" s="103"/>
      <c r="AD216" s="103"/>
      <c r="AE216" s="103"/>
      <c r="AF216" s="103"/>
      <c r="AG216" s="103"/>
      <c r="AH216" s="103"/>
      <c r="AI216" s="103"/>
      <c r="AJ216" s="103"/>
      <c r="AK216" s="103"/>
      <c r="AL216" s="103"/>
      <c r="AM216" s="103"/>
      <c r="AN216" s="103"/>
      <c r="AO216" s="103"/>
    </row>
    <row r="217" spans="26:41" s="5" customFormat="1" x14ac:dyDescent="0.2">
      <c r="Z217" s="103"/>
      <c r="AA217" s="103"/>
      <c r="AB217" s="103"/>
      <c r="AC217" s="103"/>
      <c r="AD217" s="103"/>
      <c r="AE217" s="103"/>
      <c r="AF217" s="103"/>
      <c r="AG217" s="103"/>
      <c r="AH217" s="103"/>
      <c r="AI217" s="103"/>
      <c r="AJ217" s="103"/>
      <c r="AK217" s="103"/>
      <c r="AL217" s="103"/>
      <c r="AM217" s="103"/>
      <c r="AN217" s="103"/>
      <c r="AO217" s="103"/>
    </row>
    <row r="218" spans="26:41" s="5" customFormat="1" x14ac:dyDescent="0.2">
      <c r="Z218" s="103"/>
      <c r="AA218" s="103"/>
      <c r="AB218" s="103"/>
      <c r="AC218" s="103"/>
      <c r="AD218" s="103"/>
      <c r="AE218" s="103"/>
      <c r="AF218" s="103"/>
      <c r="AG218" s="103"/>
      <c r="AH218" s="103"/>
      <c r="AI218" s="103"/>
      <c r="AJ218" s="103"/>
      <c r="AK218" s="103"/>
      <c r="AL218" s="103"/>
      <c r="AM218" s="103"/>
      <c r="AN218" s="103"/>
      <c r="AO218" s="103"/>
    </row>
    <row r="219" spans="26:41" s="5" customFormat="1" x14ac:dyDescent="0.2">
      <c r="Z219" s="103"/>
      <c r="AA219" s="103"/>
      <c r="AB219" s="103"/>
      <c r="AC219" s="103"/>
      <c r="AD219" s="103"/>
      <c r="AE219" s="103"/>
      <c r="AF219" s="103"/>
      <c r="AG219" s="103"/>
      <c r="AH219" s="103"/>
      <c r="AI219" s="103"/>
      <c r="AJ219" s="103"/>
      <c r="AK219" s="103"/>
      <c r="AL219" s="103"/>
      <c r="AM219" s="103"/>
      <c r="AN219" s="103"/>
      <c r="AO219" s="103"/>
    </row>
    <row r="220" spans="26:41" s="5" customFormat="1" x14ac:dyDescent="0.2">
      <c r="Z220" s="103"/>
      <c r="AA220" s="103"/>
      <c r="AB220" s="103"/>
      <c r="AC220" s="103"/>
      <c r="AD220" s="103"/>
      <c r="AE220" s="103"/>
      <c r="AF220" s="103"/>
      <c r="AG220" s="103"/>
      <c r="AH220" s="103"/>
      <c r="AI220" s="103"/>
      <c r="AJ220" s="103"/>
      <c r="AK220" s="103"/>
      <c r="AL220" s="103"/>
      <c r="AM220" s="103"/>
      <c r="AN220" s="103"/>
      <c r="AO220" s="103"/>
    </row>
    <row r="221" spans="26:41" s="5" customFormat="1" x14ac:dyDescent="0.2">
      <c r="Z221" s="103"/>
      <c r="AA221" s="103"/>
      <c r="AB221" s="103"/>
      <c r="AC221" s="103"/>
      <c r="AD221" s="103"/>
      <c r="AE221" s="103"/>
      <c r="AF221" s="103"/>
      <c r="AG221" s="103"/>
      <c r="AH221" s="103"/>
      <c r="AI221" s="103"/>
      <c r="AJ221" s="103"/>
      <c r="AK221" s="103"/>
      <c r="AL221" s="103"/>
      <c r="AM221" s="103"/>
      <c r="AN221" s="103"/>
      <c r="AO221" s="103"/>
    </row>
    <row r="222" spans="26:41" s="5" customFormat="1" x14ac:dyDescent="0.2">
      <c r="Z222" s="103"/>
      <c r="AA222" s="103"/>
      <c r="AB222" s="103"/>
      <c r="AC222" s="103"/>
      <c r="AD222" s="103"/>
      <c r="AE222" s="103"/>
      <c r="AF222" s="103"/>
      <c r="AG222" s="103"/>
      <c r="AH222" s="103"/>
      <c r="AI222" s="103"/>
      <c r="AJ222" s="103"/>
      <c r="AK222" s="103"/>
      <c r="AL222" s="103"/>
      <c r="AM222" s="103"/>
      <c r="AN222" s="103"/>
      <c r="AO222" s="103"/>
    </row>
    <row r="223" spans="26:41" s="5" customFormat="1" x14ac:dyDescent="0.2">
      <c r="Z223" s="103"/>
      <c r="AA223" s="103"/>
      <c r="AB223" s="103"/>
      <c r="AC223" s="103"/>
      <c r="AD223" s="103"/>
      <c r="AE223" s="103"/>
      <c r="AF223" s="103"/>
      <c r="AG223" s="103"/>
      <c r="AH223" s="103"/>
      <c r="AI223" s="103"/>
      <c r="AJ223" s="103"/>
      <c r="AK223" s="103"/>
      <c r="AL223" s="103"/>
      <c r="AM223" s="103"/>
      <c r="AN223" s="103"/>
      <c r="AO223" s="103"/>
    </row>
    <row r="224" spans="26:41" s="5" customFormat="1" x14ac:dyDescent="0.2">
      <c r="Z224" s="103"/>
      <c r="AA224" s="103"/>
      <c r="AB224" s="103"/>
      <c r="AC224" s="103"/>
      <c r="AD224" s="103"/>
      <c r="AE224" s="103"/>
      <c r="AF224" s="103"/>
      <c r="AG224" s="103"/>
      <c r="AH224" s="103"/>
      <c r="AI224" s="103"/>
      <c r="AJ224" s="103"/>
      <c r="AK224" s="103"/>
      <c r="AL224" s="103"/>
      <c r="AM224" s="103"/>
      <c r="AN224" s="103"/>
      <c r="AO224" s="103"/>
    </row>
    <row r="225" spans="26:41" s="5" customFormat="1" x14ac:dyDescent="0.2">
      <c r="Z225" s="103"/>
      <c r="AA225" s="103"/>
      <c r="AB225" s="103"/>
      <c r="AC225" s="103"/>
      <c r="AD225" s="103"/>
      <c r="AE225" s="103"/>
      <c r="AF225" s="103"/>
      <c r="AG225" s="103"/>
      <c r="AH225" s="103"/>
      <c r="AI225" s="103"/>
      <c r="AJ225" s="103"/>
      <c r="AK225" s="103"/>
      <c r="AL225" s="103"/>
      <c r="AM225" s="103"/>
      <c r="AN225" s="103"/>
      <c r="AO225" s="103"/>
    </row>
    <row r="226" spans="26:41" s="5" customFormat="1" ht="16" customHeight="1" x14ac:dyDescent="0.2">
      <c r="Z226" s="103"/>
      <c r="AA226" s="103"/>
      <c r="AB226" s="103"/>
      <c r="AC226" s="103"/>
      <c r="AD226" s="103"/>
      <c r="AE226" s="103"/>
      <c r="AF226" s="103"/>
      <c r="AG226" s="103"/>
      <c r="AH226" s="103"/>
      <c r="AI226" s="103"/>
      <c r="AJ226" s="103"/>
      <c r="AK226" s="103"/>
      <c r="AL226" s="103"/>
      <c r="AM226" s="103"/>
      <c r="AN226" s="103"/>
      <c r="AO226" s="103"/>
    </row>
    <row r="227" spans="26:41" s="5" customFormat="1" x14ac:dyDescent="0.2">
      <c r="Z227" s="103"/>
      <c r="AA227" s="103"/>
      <c r="AB227" s="103"/>
      <c r="AC227" s="103"/>
      <c r="AD227" s="103"/>
      <c r="AE227" s="103"/>
      <c r="AF227" s="103"/>
      <c r="AG227" s="103"/>
      <c r="AH227" s="103"/>
      <c r="AI227" s="103"/>
      <c r="AJ227" s="103"/>
      <c r="AK227" s="103"/>
      <c r="AL227" s="103"/>
      <c r="AM227" s="103"/>
      <c r="AN227" s="103"/>
      <c r="AO227" s="103"/>
    </row>
    <row r="228" spans="26:41" s="5" customFormat="1" ht="15.75" customHeight="1" x14ac:dyDescent="0.2">
      <c r="Z228" s="103"/>
      <c r="AA228" s="103"/>
      <c r="AB228" s="103"/>
      <c r="AC228" s="103"/>
      <c r="AD228" s="103"/>
      <c r="AE228" s="103"/>
      <c r="AF228" s="103"/>
      <c r="AG228" s="103"/>
      <c r="AH228" s="103"/>
      <c r="AI228" s="103"/>
      <c r="AJ228" s="103"/>
      <c r="AK228" s="103"/>
      <c r="AL228" s="103"/>
      <c r="AM228" s="103"/>
      <c r="AN228" s="103"/>
      <c r="AO228" s="103"/>
    </row>
    <row r="229" spans="26:41" s="5" customFormat="1" x14ac:dyDescent="0.2">
      <c r="Z229" s="103"/>
      <c r="AA229" s="103"/>
      <c r="AB229" s="103"/>
      <c r="AC229" s="103"/>
      <c r="AD229" s="103"/>
      <c r="AE229" s="103"/>
      <c r="AF229" s="103"/>
      <c r="AG229" s="103"/>
      <c r="AH229" s="103"/>
      <c r="AI229" s="103"/>
      <c r="AJ229" s="103"/>
      <c r="AK229" s="103"/>
      <c r="AL229" s="103"/>
      <c r="AM229" s="103"/>
      <c r="AN229" s="103"/>
      <c r="AO229" s="103"/>
    </row>
    <row r="230" spans="26:41" s="5" customFormat="1" x14ac:dyDescent="0.2">
      <c r="Z230" s="103"/>
      <c r="AA230" s="103"/>
      <c r="AB230" s="103"/>
      <c r="AC230" s="103"/>
      <c r="AD230" s="103"/>
      <c r="AE230" s="103"/>
      <c r="AF230" s="103"/>
      <c r="AG230" s="103"/>
      <c r="AH230" s="103"/>
      <c r="AI230" s="103"/>
      <c r="AJ230" s="103"/>
      <c r="AK230" s="103"/>
      <c r="AL230" s="103"/>
      <c r="AM230" s="103"/>
      <c r="AN230" s="103"/>
      <c r="AO230" s="103"/>
    </row>
    <row r="231" spans="26:41" s="5" customFormat="1" x14ac:dyDescent="0.2">
      <c r="Z231" s="103"/>
      <c r="AA231" s="103"/>
      <c r="AB231" s="103"/>
      <c r="AC231" s="103"/>
      <c r="AD231" s="103"/>
      <c r="AE231" s="103"/>
      <c r="AF231" s="103"/>
      <c r="AG231" s="103"/>
      <c r="AH231" s="103"/>
      <c r="AI231" s="103"/>
      <c r="AJ231" s="103"/>
      <c r="AK231" s="103"/>
      <c r="AL231" s="103"/>
      <c r="AM231" s="103"/>
      <c r="AN231" s="103"/>
      <c r="AO231" s="103"/>
    </row>
    <row r="232" spans="26:41" s="5" customFormat="1" x14ac:dyDescent="0.2">
      <c r="Z232" s="103"/>
      <c r="AA232" s="103"/>
      <c r="AB232" s="103"/>
      <c r="AC232" s="103"/>
      <c r="AD232" s="103"/>
      <c r="AE232" s="103"/>
      <c r="AF232" s="103"/>
      <c r="AG232" s="103"/>
      <c r="AH232" s="103"/>
      <c r="AI232" s="103"/>
      <c r="AJ232" s="103"/>
      <c r="AK232" s="103"/>
      <c r="AL232" s="103"/>
      <c r="AM232" s="103"/>
      <c r="AN232" s="103"/>
      <c r="AO232" s="103"/>
    </row>
    <row r="233" spans="26:41" s="5" customFormat="1" x14ac:dyDescent="0.2">
      <c r="Z233" s="103"/>
      <c r="AA233" s="103"/>
      <c r="AB233" s="103"/>
      <c r="AC233" s="103"/>
      <c r="AD233" s="103"/>
      <c r="AE233" s="103"/>
      <c r="AF233" s="103"/>
      <c r="AG233" s="103"/>
      <c r="AH233" s="103"/>
      <c r="AI233" s="103"/>
      <c r="AJ233" s="103"/>
      <c r="AK233" s="103"/>
      <c r="AL233" s="103"/>
      <c r="AM233" s="103"/>
      <c r="AN233" s="103"/>
      <c r="AO233" s="103"/>
    </row>
    <row r="234" spans="26:41" s="5" customFormat="1" x14ac:dyDescent="0.2">
      <c r="Z234" s="103"/>
      <c r="AA234" s="103"/>
      <c r="AB234" s="103"/>
      <c r="AC234" s="103"/>
      <c r="AD234" s="103"/>
      <c r="AE234" s="103"/>
      <c r="AF234" s="103"/>
      <c r="AG234" s="103"/>
      <c r="AH234" s="103"/>
      <c r="AI234" s="103"/>
      <c r="AJ234" s="103"/>
      <c r="AK234" s="103"/>
      <c r="AL234" s="103"/>
      <c r="AM234" s="103"/>
      <c r="AN234" s="103"/>
      <c r="AO234" s="103"/>
    </row>
    <row r="235" spans="26:41" s="5" customFormat="1" x14ac:dyDescent="0.2">
      <c r="Z235" s="103"/>
      <c r="AA235" s="103"/>
      <c r="AB235" s="103"/>
      <c r="AC235" s="103"/>
      <c r="AD235" s="103"/>
      <c r="AE235" s="103"/>
      <c r="AF235" s="103"/>
      <c r="AG235" s="103"/>
      <c r="AH235" s="103"/>
      <c r="AI235" s="103"/>
      <c r="AJ235" s="103"/>
      <c r="AK235" s="103"/>
      <c r="AL235" s="103"/>
      <c r="AM235" s="103"/>
      <c r="AN235" s="103"/>
      <c r="AO235" s="103"/>
    </row>
    <row r="236" spans="26:41" s="5" customFormat="1" x14ac:dyDescent="0.2">
      <c r="Z236" s="103"/>
      <c r="AA236" s="103"/>
      <c r="AB236" s="103"/>
      <c r="AC236" s="103"/>
      <c r="AD236" s="103"/>
      <c r="AE236" s="103"/>
      <c r="AF236" s="103"/>
      <c r="AG236" s="103"/>
      <c r="AH236" s="103"/>
      <c r="AI236" s="103"/>
      <c r="AJ236" s="103"/>
      <c r="AK236" s="103"/>
      <c r="AL236" s="103"/>
      <c r="AM236" s="103"/>
      <c r="AN236" s="103"/>
      <c r="AO236" s="103"/>
    </row>
    <row r="237" spans="26:41" s="5" customFormat="1" x14ac:dyDescent="0.2">
      <c r="Z237" s="103"/>
      <c r="AA237" s="103"/>
      <c r="AB237" s="103"/>
      <c r="AC237" s="103"/>
      <c r="AD237" s="103"/>
      <c r="AE237" s="103"/>
      <c r="AF237" s="103"/>
      <c r="AG237" s="103"/>
      <c r="AH237" s="103"/>
      <c r="AI237" s="103"/>
      <c r="AJ237" s="103"/>
      <c r="AK237" s="103"/>
      <c r="AL237" s="103"/>
      <c r="AM237" s="103"/>
      <c r="AN237" s="103"/>
      <c r="AO237" s="103"/>
    </row>
    <row r="238" spans="26:41" s="5" customFormat="1" x14ac:dyDescent="0.2">
      <c r="Z238" s="103"/>
      <c r="AA238" s="103"/>
      <c r="AB238" s="103"/>
      <c r="AC238" s="103"/>
      <c r="AD238" s="103"/>
      <c r="AE238" s="103"/>
      <c r="AF238" s="103"/>
      <c r="AG238" s="103"/>
      <c r="AH238" s="103"/>
      <c r="AI238" s="103"/>
      <c r="AJ238" s="103"/>
      <c r="AK238" s="103"/>
      <c r="AL238" s="103"/>
      <c r="AM238" s="103"/>
      <c r="AN238" s="103"/>
      <c r="AO238" s="103"/>
    </row>
    <row r="239" spans="26:41" s="5" customFormat="1" x14ac:dyDescent="0.2">
      <c r="Z239" s="103"/>
      <c r="AA239" s="103"/>
      <c r="AB239" s="103"/>
      <c r="AC239" s="103"/>
      <c r="AD239" s="103"/>
      <c r="AE239" s="103"/>
      <c r="AF239" s="103"/>
      <c r="AG239" s="103"/>
      <c r="AH239" s="103"/>
      <c r="AI239" s="103"/>
      <c r="AJ239" s="103"/>
      <c r="AK239" s="103"/>
      <c r="AL239" s="103"/>
      <c r="AM239" s="103"/>
      <c r="AN239" s="103"/>
      <c r="AO239" s="103"/>
    </row>
    <row r="240" spans="26:41" s="5" customFormat="1" x14ac:dyDescent="0.2">
      <c r="Z240" s="103"/>
      <c r="AA240" s="103"/>
      <c r="AB240" s="103"/>
      <c r="AC240" s="103"/>
      <c r="AD240" s="103"/>
      <c r="AE240" s="103"/>
      <c r="AF240" s="103"/>
      <c r="AG240" s="103"/>
      <c r="AH240" s="103"/>
      <c r="AI240" s="103"/>
      <c r="AJ240" s="103"/>
      <c r="AK240" s="103"/>
      <c r="AL240" s="103"/>
      <c r="AM240" s="103"/>
      <c r="AN240" s="103"/>
      <c r="AO240" s="103"/>
    </row>
    <row r="241" spans="26:41" s="5" customFormat="1" x14ac:dyDescent="0.2">
      <c r="Z241" s="103"/>
      <c r="AA241" s="103"/>
      <c r="AB241" s="103"/>
      <c r="AC241" s="103"/>
      <c r="AD241" s="103"/>
      <c r="AE241" s="103"/>
      <c r="AF241" s="103"/>
      <c r="AG241" s="103"/>
      <c r="AH241" s="103"/>
      <c r="AI241" s="103"/>
      <c r="AJ241" s="103"/>
      <c r="AK241" s="103"/>
      <c r="AL241" s="103"/>
      <c r="AM241" s="103"/>
      <c r="AN241" s="103"/>
      <c r="AO241" s="103"/>
    </row>
    <row r="242" spans="26:41" s="5" customFormat="1" x14ac:dyDescent="0.2">
      <c r="Z242" s="103"/>
      <c r="AA242" s="103"/>
      <c r="AB242" s="103"/>
      <c r="AC242" s="103"/>
      <c r="AD242" s="103"/>
      <c r="AE242" s="103"/>
      <c r="AF242" s="103"/>
      <c r="AG242" s="103"/>
      <c r="AH242" s="103"/>
      <c r="AI242" s="103"/>
      <c r="AJ242" s="103"/>
      <c r="AK242" s="103"/>
      <c r="AL242" s="103"/>
      <c r="AM242" s="103"/>
      <c r="AN242" s="103"/>
      <c r="AO242" s="103"/>
    </row>
    <row r="243" spans="26:41" s="5" customFormat="1" x14ac:dyDescent="0.2">
      <c r="Z243" s="103"/>
      <c r="AA243" s="103"/>
      <c r="AB243" s="103"/>
      <c r="AC243" s="103"/>
      <c r="AD243" s="103"/>
      <c r="AE243" s="103"/>
      <c r="AF243" s="103"/>
      <c r="AG243" s="103"/>
      <c r="AH243" s="103"/>
      <c r="AI243" s="103"/>
      <c r="AJ243" s="103"/>
      <c r="AK243" s="103"/>
      <c r="AL243" s="103"/>
      <c r="AM243" s="103"/>
      <c r="AN243" s="103"/>
      <c r="AO243" s="103"/>
    </row>
    <row r="244" spans="26:41" s="5" customFormat="1" x14ac:dyDescent="0.2">
      <c r="Z244" s="103"/>
      <c r="AA244" s="103"/>
      <c r="AB244" s="103"/>
      <c r="AC244" s="103"/>
      <c r="AD244" s="103"/>
      <c r="AE244" s="103"/>
      <c r="AF244" s="103"/>
      <c r="AG244" s="103"/>
      <c r="AH244" s="103"/>
      <c r="AI244" s="103"/>
      <c r="AJ244" s="103"/>
      <c r="AK244" s="103"/>
      <c r="AL244" s="103"/>
      <c r="AM244" s="103"/>
      <c r="AN244" s="103"/>
      <c r="AO244" s="103"/>
    </row>
    <row r="245" spans="26:41" s="5" customFormat="1" x14ac:dyDescent="0.2">
      <c r="Z245" s="103"/>
      <c r="AA245" s="103"/>
      <c r="AB245" s="103"/>
      <c r="AC245" s="103"/>
      <c r="AD245" s="103"/>
      <c r="AE245" s="103"/>
      <c r="AF245" s="103"/>
      <c r="AG245" s="103"/>
      <c r="AH245" s="103"/>
      <c r="AI245" s="103"/>
      <c r="AJ245" s="103"/>
      <c r="AK245" s="103"/>
      <c r="AL245" s="103"/>
      <c r="AM245" s="103"/>
      <c r="AN245" s="103"/>
      <c r="AO245" s="103"/>
    </row>
    <row r="246" spans="26:41" s="5" customFormat="1" x14ac:dyDescent="0.2">
      <c r="Z246" s="103"/>
      <c r="AA246" s="103"/>
      <c r="AB246" s="103"/>
      <c r="AC246" s="103"/>
      <c r="AD246" s="103"/>
      <c r="AE246" s="103"/>
      <c r="AF246" s="103"/>
      <c r="AG246" s="103"/>
      <c r="AH246" s="103"/>
      <c r="AI246" s="103"/>
      <c r="AJ246" s="103"/>
      <c r="AK246" s="103"/>
      <c r="AL246" s="103"/>
      <c r="AM246" s="103"/>
      <c r="AN246" s="103"/>
      <c r="AO246" s="103"/>
    </row>
    <row r="247" spans="26:41" s="5" customFormat="1" x14ac:dyDescent="0.2">
      <c r="Z247" s="103"/>
      <c r="AA247" s="103"/>
      <c r="AB247" s="103"/>
      <c r="AC247" s="103"/>
      <c r="AD247" s="103"/>
      <c r="AE247" s="103"/>
      <c r="AF247" s="103"/>
      <c r="AG247" s="103"/>
      <c r="AH247" s="103"/>
      <c r="AI247" s="103"/>
      <c r="AJ247" s="103"/>
      <c r="AK247" s="103"/>
      <c r="AL247" s="103"/>
      <c r="AM247" s="103"/>
      <c r="AN247" s="103"/>
      <c r="AO247" s="103"/>
    </row>
    <row r="248" spans="26:41" s="5" customFormat="1" x14ac:dyDescent="0.2">
      <c r="Z248" s="103"/>
      <c r="AA248" s="103"/>
      <c r="AB248" s="103"/>
      <c r="AC248" s="103"/>
      <c r="AD248" s="103"/>
      <c r="AE248" s="103"/>
      <c r="AF248" s="103"/>
      <c r="AG248" s="103"/>
      <c r="AH248" s="103"/>
      <c r="AI248" s="103"/>
      <c r="AJ248" s="103"/>
      <c r="AK248" s="103"/>
      <c r="AL248" s="103"/>
      <c r="AM248" s="103"/>
      <c r="AN248" s="103"/>
      <c r="AO248" s="103"/>
    </row>
    <row r="249" spans="26:41" s="5" customFormat="1" x14ac:dyDescent="0.2">
      <c r="Z249" s="103"/>
      <c r="AA249" s="103"/>
      <c r="AB249" s="103"/>
      <c r="AC249" s="103"/>
      <c r="AD249" s="103"/>
      <c r="AE249" s="103"/>
      <c r="AF249" s="103"/>
      <c r="AG249" s="103"/>
      <c r="AH249" s="103"/>
      <c r="AI249" s="103"/>
      <c r="AJ249" s="103"/>
      <c r="AK249" s="103"/>
      <c r="AL249" s="103"/>
      <c r="AM249" s="103"/>
      <c r="AN249" s="103"/>
      <c r="AO249" s="103"/>
    </row>
    <row r="250" spans="26:41" s="5" customFormat="1" x14ac:dyDescent="0.2">
      <c r="Z250" s="103"/>
      <c r="AA250" s="103"/>
      <c r="AB250" s="103"/>
      <c r="AC250" s="103"/>
      <c r="AD250" s="103"/>
      <c r="AE250" s="103"/>
      <c r="AF250" s="103"/>
      <c r="AG250" s="103"/>
      <c r="AH250" s="103"/>
      <c r="AI250" s="103"/>
      <c r="AJ250" s="103"/>
      <c r="AK250" s="103"/>
      <c r="AL250" s="103"/>
      <c r="AM250" s="103"/>
      <c r="AN250" s="103"/>
      <c r="AO250" s="103"/>
    </row>
    <row r="251" spans="26:41" s="5" customFormat="1" x14ac:dyDescent="0.2">
      <c r="Z251" s="103"/>
      <c r="AA251" s="103"/>
      <c r="AB251" s="103"/>
      <c r="AC251" s="103"/>
      <c r="AD251" s="103"/>
      <c r="AE251" s="103"/>
      <c r="AF251" s="103"/>
      <c r="AG251" s="103"/>
      <c r="AH251" s="103"/>
      <c r="AI251" s="103"/>
      <c r="AJ251" s="103"/>
      <c r="AK251" s="103"/>
      <c r="AL251" s="103"/>
      <c r="AM251" s="103"/>
      <c r="AN251" s="103"/>
      <c r="AO251" s="103"/>
    </row>
    <row r="252" spans="26:41" s="5" customFormat="1" x14ac:dyDescent="0.2">
      <c r="Z252" s="103"/>
      <c r="AA252" s="103"/>
      <c r="AB252" s="103"/>
      <c r="AC252" s="103"/>
      <c r="AD252" s="103"/>
      <c r="AE252" s="103"/>
      <c r="AF252" s="103"/>
      <c r="AG252" s="103"/>
      <c r="AH252" s="103"/>
      <c r="AI252" s="103"/>
      <c r="AJ252" s="103"/>
      <c r="AK252" s="103"/>
      <c r="AL252" s="103"/>
      <c r="AM252" s="103"/>
      <c r="AN252" s="103"/>
      <c r="AO252" s="103"/>
    </row>
    <row r="253" spans="26:41" s="5" customFormat="1" x14ac:dyDescent="0.2">
      <c r="Z253" s="103"/>
      <c r="AA253" s="103"/>
      <c r="AB253" s="103"/>
      <c r="AC253" s="103"/>
      <c r="AD253" s="103"/>
      <c r="AE253" s="103"/>
      <c r="AF253" s="103"/>
      <c r="AG253" s="103"/>
      <c r="AH253" s="103"/>
      <c r="AI253" s="103"/>
      <c r="AJ253" s="103"/>
      <c r="AK253" s="103"/>
      <c r="AL253" s="103"/>
      <c r="AM253" s="103"/>
      <c r="AN253" s="103"/>
      <c r="AO253" s="103"/>
    </row>
    <row r="254" spans="26:41" s="5" customFormat="1" x14ac:dyDescent="0.2">
      <c r="Z254" s="103"/>
      <c r="AA254" s="103"/>
      <c r="AB254" s="103"/>
      <c r="AC254" s="103"/>
      <c r="AD254" s="103"/>
      <c r="AE254" s="103"/>
      <c r="AF254" s="103"/>
      <c r="AG254" s="103"/>
      <c r="AH254" s="103"/>
      <c r="AI254" s="103"/>
      <c r="AJ254" s="103"/>
      <c r="AK254" s="103"/>
      <c r="AL254" s="103"/>
      <c r="AM254" s="103"/>
      <c r="AN254" s="103"/>
      <c r="AO254" s="103"/>
    </row>
    <row r="255" spans="26:41" s="5" customFormat="1" x14ac:dyDescent="0.2">
      <c r="Z255" s="103"/>
      <c r="AA255" s="103"/>
      <c r="AB255" s="103"/>
      <c r="AC255" s="103"/>
      <c r="AD255" s="103"/>
      <c r="AE255" s="103"/>
      <c r="AF255" s="103"/>
      <c r="AG255" s="103"/>
      <c r="AH255" s="103"/>
      <c r="AI255" s="103"/>
      <c r="AJ255" s="103"/>
      <c r="AK255" s="103"/>
      <c r="AL255" s="103"/>
      <c r="AM255" s="103"/>
      <c r="AN255" s="103"/>
      <c r="AO255" s="103"/>
    </row>
    <row r="256" spans="26:41" s="5" customFormat="1" x14ac:dyDescent="0.2">
      <c r="Z256" s="103"/>
      <c r="AA256" s="103"/>
      <c r="AB256" s="103"/>
      <c r="AC256" s="103"/>
      <c r="AD256" s="103"/>
      <c r="AE256" s="103"/>
      <c r="AF256" s="103"/>
      <c r="AG256" s="103"/>
      <c r="AH256" s="103"/>
      <c r="AI256" s="103"/>
      <c r="AJ256" s="103"/>
      <c r="AK256" s="103"/>
      <c r="AL256" s="103"/>
      <c r="AM256" s="103"/>
      <c r="AN256" s="103"/>
      <c r="AO256" s="103"/>
    </row>
    <row r="257" spans="26:41" s="5" customFormat="1" x14ac:dyDescent="0.2">
      <c r="Z257" s="103"/>
      <c r="AA257" s="103"/>
      <c r="AB257" s="103"/>
      <c r="AC257" s="103"/>
      <c r="AD257" s="103"/>
      <c r="AE257" s="103"/>
      <c r="AF257" s="103"/>
      <c r="AG257" s="103"/>
      <c r="AH257" s="103"/>
      <c r="AI257" s="103"/>
      <c r="AJ257" s="103"/>
      <c r="AK257" s="103"/>
      <c r="AL257" s="103"/>
      <c r="AM257" s="103"/>
      <c r="AN257" s="103"/>
      <c r="AO257" s="103"/>
    </row>
    <row r="258" spans="26:41" s="5" customFormat="1" x14ac:dyDescent="0.2">
      <c r="Z258" s="103"/>
      <c r="AA258" s="103"/>
      <c r="AB258" s="103"/>
      <c r="AC258" s="103"/>
      <c r="AD258" s="103"/>
      <c r="AE258" s="103"/>
      <c r="AF258" s="103"/>
      <c r="AG258" s="103"/>
      <c r="AH258" s="103"/>
      <c r="AI258" s="103"/>
      <c r="AJ258" s="103"/>
      <c r="AK258" s="103"/>
      <c r="AL258" s="103"/>
      <c r="AM258" s="103"/>
      <c r="AN258" s="103"/>
      <c r="AO258" s="103"/>
    </row>
    <row r="259" spans="26:41" s="5" customFormat="1" x14ac:dyDescent="0.2">
      <c r="Z259" s="103"/>
      <c r="AA259" s="103"/>
      <c r="AB259" s="103"/>
      <c r="AC259" s="103"/>
      <c r="AD259" s="103"/>
      <c r="AE259" s="103"/>
      <c r="AF259" s="103"/>
      <c r="AG259" s="103"/>
      <c r="AH259" s="103"/>
      <c r="AI259" s="103"/>
      <c r="AJ259" s="103"/>
      <c r="AK259" s="103"/>
      <c r="AL259" s="103"/>
      <c r="AM259" s="103"/>
      <c r="AN259" s="103"/>
      <c r="AO259" s="103"/>
    </row>
    <row r="260" spans="26:41" s="5" customFormat="1" x14ac:dyDescent="0.2">
      <c r="Z260" s="103"/>
      <c r="AA260" s="103"/>
      <c r="AB260" s="103"/>
      <c r="AC260" s="103"/>
      <c r="AD260" s="103"/>
      <c r="AE260" s="103"/>
      <c r="AF260" s="103"/>
      <c r="AG260" s="103"/>
      <c r="AH260" s="103"/>
      <c r="AI260" s="103"/>
      <c r="AJ260" s="103"/>
      <c r="AK260" s="103"/>
      <c r="AL260" s="103"/>
      <c r="AM260" s="103"/>
      <c r="AN260" s="103"/>
      <c r="AO260" s="103"/>
    </row>
    <row r="261" spans="26:41" s="5" customFormat="1" x14ac:dyDescent="0.2">
      <c r="Z261" s="103"/>
      <c r="AA261" s="103"/>
      <c r="AB261" s="103"/>
      <c r="AC261" s="103"/>
      <c r="AD261" s="103"/>
      <c r="AE261" s="103"/>
      <c r="AF261" s="103"/>
      <c r="AG261" s="103"/>
      <c r="AH261" s="103"/>
      <c r="AI261" s="103"/>
      <c r="AJ261" s="103"/>
      <c r="AK261" s="103"/>
      <c r="AL261" s="103"/>
      <c r="AM261" s="103"/>
      <c r="AN261" s="103"/>
      <c r="AO261" s="103"/>
    </row>
    <row r="262" spans="26:41" s="5" customFormat="1" x14ac:dyDescent="0.2">
      <c r="Z262" s="103"/>
      <c r="AA262" s="103"/>
      <c r="AB262" s="103"/>
      <c r="AC262" s="103"/>
      <c r="AD262" s="103"/>
      <c r="AE262" s="103"/>
      <c r="AF262" s="103"/>
      <c r="AG262" s="103"/>
      <c r="AH262" s="103"/>
      <c r="AI262" s="103"/>
      <c r="AJ262" s="103"/>
      <c r="AK262" s="103"/>
      <c r="AL262" s="103"/>
      <c r="AM262" s="103"/>
      <c r="AN262" s="103"/>
      <c r="AO262" s="103"/>
    </row>
    <row r="263" spans="26:41" s="5" customFormat="1" x14ac:dyDescent="0.2">
      <c r="Z263" s="103"/>
      <c r="AA263" s="103"/>
      <c r="AB263" s="103"/>
      <c r="AC263" s="103"/>
      <c r="AD263" s="103"/>
      <c r="AE263" s="103"/>
      <c r="AF263" s="103"/>
      <c r="AG263" s="103"/>
      <c r="AH263" s="103"/>
      <c r="AI263" s="103"/>
      <c r="AJ263" s="103"/>
      <c r="AK263" s="103"/>
      <c r="AL263" s="103"/>
      <c r="AM263" s="103"/>
      <c r="AN263" s="103"/>
      <c r="AO263" s="103"/>
    </row>
    <row r="264" spans="26:41" s="5" customFormat="1" x14ac:dyDescent="0.2">
      <c r="Z264" s="103"/>
      <c r="AA264" s="103"/>
      <c r="AB264" s="103"/>
      <c r="AC264" s="103"/>
      <c r="AD264" s="103"/>
      <c r="AE264" s="103"/>
      <c r="AF264" s="103"/>
      <c r="AG264" s="103"/>
      <c r="AH264" s="103"/>
      <c r="AI264" s="103"/>
      <c r="AJ264" s="103"/>
      <c r="AK264" s="103"/>
      <c r="AL264" s="103"/>
      <c r="AM264" s="103"/>
      <c r="AN264" s="103"/>
      <c r="AO264" s="103"/>
    </row>
    <row r="265" spans="26:41" s="5" customFormat="1" x14ac:dyDescent="0.2">
      <c r="Z265" s="103"/>
      <c r="AA265" s="103"/>
      <c r="AB265" s="103"/>
      <c r="AC265" s="103"/>
      <c r="AD265" s="103"/>
      <c r="AE265" s="103"/>
      <c r="AF265" s="103"/>
      <c r="AG265" s="103"/>
      <c r="AH265" s="103"/>
      <c r="AI265" s="103"/>
      <c r="AJ265" s="103"/>
      <c r="AK265" s="103"/>
      <c r="AL265" s="103"/>
      <c r="AM265" s="103"/>
      <c r="AN265" s="103"/>
      <c r="AO265" s="103"/>
    </row>
    <row r="266" spans="26:41" s="5" customFormat="1" x14ac:dyDescent="0.2">
      <c r="Z266" s="103"/>
      <c r="AA266" s="103"/>
      <c r="AB266" s="103"/>
      <c r="AC266" s="103"/>
      <c r="AD266" s="103"/>
      <c r="AE266" s="103"/>
      <c r="AF266" s="103"/>
      <c r="AG266" s="103"/>
      <c r="AH266" s="103"/>
      <c r="AI266" s="103"/>
      <c r="AJ266" s="103"/>
      <c r="AK266" s="103"/>
      <c r="AL266" s="103"/>
      <c r="AM266" s="103"/>
      <c r="AN266" s="103"/>
      <c r="AO266" s="103"/>
    </row>
    <row r="267" spans="26:41" s="5" customFormat="1" x14ac:dyDescent="0.2">
      <c r="Z267" s="103"/>
      <c r="AA267" s="103"/>
      <c r="AB267" s="103"/>
      <c r="AC267" s="103"/>
      <c r="AD267" s="103"/>
      <c r="AE267" s="103"/>
      <c r="AF267" s="103"/>
      <c r="AG267" s="103"/>
      <c r="AH267" s="103"/>
      <c r="AI267" s="103"/>
      <c r="AJ267" s="103"/>
      <c r="AK267" s="103"/>
      <c r="AL267" s="103"/>
      <c r="AM267" s="103"/>
      <c r="AN267" s="103"/>
      <c r="AO267" s="103"/>
    </row>
    <row r="268" spans="26:41" s="5" customFormat="1" x14ac:dyDescent="0.2">
      <c r="Z268" s="103"/>
      <c r="AA268" s="103"/>
      <c r="AB268" s="103"/>
      <c r="AC268" s="103"/>
      <c r="AD268" s="103"/>
      <c r="AE268" s="103"/>
      <c r="AF268" s="103"/>
      <c r="AG268" s="103"/>
      <c r="AH268" s="103"/>
      <c r="AI268" s="103"/>
      <c r="AJ268" s="103"/>
      <c r="AK268" s="103"/>
      <c r="AL268" s="103"/>
      <c r="AM268" s="103"/>
      <c r="AN268" s="103"/>
      <c r="AO268" s="103"/>
    </row>
    <row r="269" spans="26:41" s="5" customFormat="1" x14ac:dyDescent="0.2">
      <c r="Z269" s="103"/>
      <c r="AA269" s="103"/>
      <c r="AB269" s="103"/>
      <c r="AC269" s="103"/>
      <c r="AD269" s="103"/>
      <c r="AE269" s="103"/>
      <c r="AF269" s="103"/>
      <c r="AG269" s="103"/>
      <c r="AH269" s="103"/>
      <c r="AI269" s="103"/>
      <c r="AJ269" s="103"/>
      <c r="AK269" s="103"/>
      <c r="AL269" s="103"/>
      <c r="AM269" s="103"/>
      <c r="AN269" s="103"/>
      <c r="AO269" s="103"/>
    </row>
    <row r="270" spans="26:41" s="5" customFormat="1" ht="14.25" customHeight="1" x14ac:dyDescent="0.2">
      <c r="Z270" s="103"/>
      <c r="AA270" s="103"/>
      <c r="AB270" s="103"/>
      <c r="AC270" s="103"/>
      <c r="AD270" s="103"/>
      <c r="AE270" s="103"/>
      <c r="AF270" s="103"/>
      <c r="AG270" s="103"/>
      <c r="AH270" s="103"/>
      <c r="AI270" s="103"/>
      <c r="AJ270" s="103"/>
      <c r="AK270" s="103"/>
      <c r="AL270" s="103"/>
      <c r="AM270" s="103"/>
      <c r="AN270" s="103"/>
      <c r="AO270" s="103"/>
    </row>
    <row r="271" spans="26:41" s="5" customFormat="1" x14ac:dyDescent="0.2">
      <c r="Z271" s="103"/>
      <c r="AA271" s="103"/>
      <c r="AB271" s="103"/>
      <c r="AC271" s="103"/>
      <c r="AD271" s="103"/>
      <c r="AE271" s="103"/>
      <c r="AF271" s="103"/>
      <c r="AG271" s="103"/>
      <c r="AH271" s="103"/>
      <c r="AI271" s="103"/>
      <c r="AJ271" s="103"/>
      <c r="AK271" s="103"/>
      <c r="AL271" s="103"/>
      <c r="AM271" s="103"/>
      <c r="AN271" s="103"/>
      <c r="AO271" s="103"/>
    </row>
    <row r="272" spans="26:41" s="5" customFormat="1" x14ac:dyDescent="0.2">
      <c r="Z272" s="103"/>
      <c r="AA272" s="103"/>
      <c r="AB272" s="103"/>
      <c r="AC272" s="103"/>
      <c r="AD272" s="103"/>
      <c r="AE272" s="103"/>
      <c r="AF272" s="103"/>
      <c r="AG272" s="103"/>
      <c r="AH272" s="103"/>
      <c r="AI272" s="103"/>
      <c r="AJ272" s="103"/>
      <c r="AK272" s="103"/>
      <c r="AL272" s="103"/>
      <c r="AM272" s="103"/>
      <c r="AN272" s="103"/>
      <c r="AO272" s="103"/>
    </row>
    <row r="273" spans="26:41" s="5" customFormat="1" x14ac:dyDescent="0.2">
      <c r="Z273" s="103"/>
      <c r="AA273" s="103"/>
      <c r="AB273" s="103"/>
      <c r="AC273" s="103"/>
      <c r="AD273" s="103"/>
      <c r="AE273" s="103"/>
      <c r="AF273" s="103"/>
      <c r="AG273" s="103"/>
      <c r="AH273" s="103"/>
      <c r="AI273" s="103"/>
      <c r="AJ273" s="103"/>
      <c r="AK273" s="103"/>
      <c r="AL273" s="103"/>
      <c r="AM273" s="103"/>
      <c r="AN273" s="103"/>
      <c r="AO273" s="103"/>
    </row>
    <row r="274" spans="26:41" s="5" customFormat="1" x14ac:dyDescent="0.2">
      <c r="Z274" s="103"/>
      <c r="AA274" s="103"/>
      <c r="AB274" s="103"/>
      <c r="AC274" s="103"/>
      <c r="AD274" s="103"/>
      <c r="AE274" s="103"/>
      <c r="AF274" s="103"/>
      <c r="AG274" s="103"/>
      <c r="AH274" s="103"/>
      <c r="AI274" s="103"/>
      <c r="AJ274" s="103"/>
      <c r="AK274" s="103"/>
      <c r="AL274" s="103"/>
      <c r="AM274" s="103"/>
      <c r="AN274" s="103"/>
      <c r="AO274" s="103"/>
    </row>
    <row r="275" spans="26:41" s="5" customFormat="1" x14ac:dyDescent="0.2">
      <c r="Z275" s="103"/>
      <c r="AA275" s="103"/>
      <c r="AB275" s="103"/>
      <c r="AC275" s="103"/>
      <c r="AD275" s="103"/>
      <c r="AE275" s="103"/>
      <c r="AF275" s="103"/>
      <c r="AG275" s="103"/>
      <c r="AH275" s="103"/>
      <c r="AI275" s="103"/>
      <c r="AJ275" s="103"/>
      <c r="AK275" s="103"/>
      <c r="AL275" s="103"/>
      <c r="AM275" s="103"/>
      <c r="AN275" s="103"/>
      <c r="AO275" s="103"/>
    </row>
    <row r="276" spans="26:41" s="5" customFormat="1" x14ac:dyDescent="0.2">
      <c r="Z276" s="103"/>
      <c r="AA276" s="103"/>
      <c r="AB276" s="103"/>
      <c r="AC276" s="103"/>
      <c r="AD276" s="103"/>
      <c r="AE276" s="103"/>
      <c r="AF276" s="103"/>
      <c r="AG276" s="103"/>
      <c r="AH276" s="103"/>
      <c r="AI276" s="103"/>
      <c r="AJ276" s="103"/>
      <c r="AK276" s="103"/>
      <c r="AL276" s="103"/>
      <c r="AM276" s="103"/>
      <c r="AN276" s="103"/>
      <c r="AO276" s="103"/>
    </row>
    <row r="277" spans="26:41" s="5" customFormat="1" x14ac:dyDescent="0.2">
      <c r="Z277" s="103"/>
      <c r="AA277" s="103"/>
      <c r="AB277" s="103"/>
      <c r="AC277" s="103"/>
      <c r="AD277" s="103"/>
      <c r="AE277" s="103"/>
      <c r="AF277" s="103"/>
      <c r="AG277" s="103"/>
      <c r="AH277" s="103"/>
      <c r="AI277" s="103"/>
      <c r="AJ277" s="103"/>
      <c r="AK277" s="103"/>
      <c r="AL277" s="103"/>
      <c r="AM277" s="103"/>
      <c r="AN277" s="103"/>
      <c r="AO277" s="103"/>
    </row>
    <row r="278" spans="26:41" s="5" customFormat="1" x14ac:dyDescent="0.2">
      <c r="Z278" s="103"/>
      <c r="AA278" s="103"/>
      <c r="AB278" s="103"/>
      <c r="AC278" s="103"/>
      <c r="AD278" s="103"/>
      <c r="AE278" s="103"/>
      <c r="AF278" s="103"/>
      <c r="AG278" s="103"/>
      <c r="AH278" s="103"/>
      <c r="AI278" s="103"/>
      <c r="AJ278" s="103"/>
      <c r="AK278" s="103"/>
      <c r="AL278" s="103"/>
      <c r="AM278" s="103"/>
      <c r="AN278" s="103"/>
      <c r="AO278" s="103"/>
    </row>
    <row r="279" spans="26:41" s="5" customFormat="1" x14ac:dyDescent="0.2">
      <c r="Z279" s="103"/>
      <c r="AA279" s="103"/>
      <c r="AB279" s="103"/>
      <c r="AC279" s="103"/>
      <c r="AD279" s="103"/>
      <c r="AE279" s="103"/>
      <c r="AF279" s="103"/>
      <c r="AG279" s="103"/>
      <c r="AH279" s="103"/>
      <c r="AI279" s="103"/>
      <c r="AJ279" s="103"/>
      <c r="AK279" s="103"/>
      <c r="AL279" s="103"/>
      <c r="AM279" s="103"/>
      <c r="AN279" s="103"/>
      <c r="AO279" s="103"/>
    </row>
    <row r="280" spans="26:41" s="5" customFormat="1" x14ac:dyDescent="0.2">
      <c r="Z280" s="103"/>
      <c r="AA280" s="103"/>
      <c r="AB280" s="103"/>
      <c r="AC280" s="103"/>
      <c r="AD280" s="103"/>
      <c r="AE280" s="103"/>
      <c r="AF280" s="103"/>
      <c r="AG280" s="103"/>
      <c r="AH280" s="103"/>
      <c r="AI280" s="103"/>
      <c r="AJ280" s="103"/>
      <c r="AK280" s="103"/>
      <c r="AL280" s="103"/>
      <c r="AM280" s="103"/>
      <c r="AN280" s="103"/>
      <c r="AO280" s="103"/>
    </row>
    <row r="281" spans="26:41" s="5" customFormat="1" x14ac:dyDescent="0.2">
      <c r="Z281" s="103"/>
      <c r="AA281" s="103"/>
      <c r="AB281" s="103"/>
      <c r="AC281" s="103"/>
      <c r="AD281" s="103"/>
      <c r="AE281" s="103"/>
      <c r="AF281" s="103"/>
      <c r="AG281" s="103"/>
      <c r="AH281" s="103"/>
      <c r="AI281" s="103"/>
      <c r="AJ281" s="103"/>
      <c r="AK281" s="103"/>
      <c r="AL281" s="103"/>
      <c r="AM281" s="103"/>
      <c r="AN281" s="103"/>
      <c r="AO281" s="103"/>
    </row>
    <row r="282" spans="26:41" s="5" customFormat="1" x14ac:dyDescent="0.2">
      <c r="Z282" s="103"/>
      <c r="AA282" s="103"/>
      <c r="AB282" s="103"/>
      <c r="AC282" s="103"/>
      <c r="AD282" s="103"/>
      <c r="AE282" s="103"/>
      <c r="AF282" s="103"/>
      <c r="AG282" s="103"/>
      <c r="AH282" s="103"/>
      <c r="AI282" s="103"/>
      <c r="AJ282" s="103"/>
      <c r="AK282" s="103"/>
      <c r="AL282" s="103"/>
      <c r="AM282" s="103"/>
      <c r="AN282" s="103"/>
      <c r="AO282" s="103"/>
    </row>
    <row r="283" spans="26:41" s="5" customFormat="1" x14ac:dyDescent="0.2">
      <c r="Z283" s="103"/>
      <c r="AA283" s="103"/>
      <c r="AB283" s="103"/>
      <c r="AC283" s="103"/>
      <c r="AD283" s="103"/>
      <c r="AE283" s="103"/>
      <c r="AF283" s="103"/>
      <c r="AG283" s="103"/>
      <c r="AH283" s="103"/>
      <c r="AI283" s="103"/>
      <c r="AJ283" s="103"/>
      <c r="AK283" s="103"/>
      <c r="AL283" s="103"/>
      <c r="AM283" s="103"/>
      <c r="AN283" s="103"/>
      <c r="AO283" s="103"/>
    </row>
    <row r="284" spans="26:41" s="5" customFormat="1" x14ac:dyDescent="0.2">
      <c r="Z284" s="103"/>
      <c r="AA284" s="103"/>
      <c r="AB284" s="103"/>
      <c r="AC284" s="103"/>
      <c r="AD284" s="103"/>
      <c r="AE284" s="103"/>
      <c r="AF284" s="103"/>
      <c r="AG284" s="103"/>
      <c r="AH284" s="103"/>
      <c r="AI284" s="103"/>
      <c r="AJ284" s="103"/>
      <c r="AK284" s="103"/>
      <c r="AL284" s="103"/>
      <c r="AM284" s="103"/>
      <c r="AN284" s="103"/>
      <c r="AO284" s="103"/>
    </row>
    <row r="285" spans="26:41" s="5" customFormat="1" x14ac:dyDescent="0.2">
      <c r="Z285" s="103"/>
      <c r="AA285" s="103"/>
      <c r="AB285" s="103"/>
      <c r="AC285" s="103"/>
      <c r="AD285" s="103"/>
      <c r="AE285" s="103"/>
      <c r="AF285" s="103"/>
      <c r="AG285" s="103"/>
      <c r="AH285" s="103"/>
      <c r="AI285" s="103"/>
      <c r="AJ285" s="103"/>
      <c r="AK285" s="103"/>
      <c r="AL285" s="103"/>
      <c r="AM285" s="103"/>
      <c r="AN285" s="103"/>
      <c r="AO285" s="103"/>
    </row>
    <row r="286" spans="26:41" s="5" customFormat="1" x14ac:dyDescent="0.2">
      <c r="Z286" s="103"/>
      <c r="AA286" s="103"/>
      <c r="AB286" s="103"/>
      <c r="AC286" s="103"/>
      <c r="AD286" s="103"/>
      <c r="AE286" s="103"/>
      <c r="AF286" s="103"/>
      <c r="AG286" s="103"/>
      <c r="AH286" s="103"/>
      <c r="AI286" s="103"/>
      <c r="AJ286" s="103"/>
      <c r="AK286" s="103"/>
      <c r="AL286" s="103"/>
      <c r="AM286" s="103"/>
      <c r="AN286" s="103"/>
      <c r="AO286" s="103"/>
    </row>
    <row r="287" spans="26:41" s="5" customFormat="1" x14ac:dyDescent="0.2">
      <c r="Z287" s="103"/>
      <c r="AA287" s="103"/>
      <c r="AB287" s="103"/>
      <c r="AC287" s="103"/>
      <c r="AD287" s="103"/>
      <c r="AE287" s="103"/>
      <c r="AF287" s="103"/>
      <c r="AG287" s="103"/>
      <c r="AH287" s="103"/>
      <c r="AI287" s="103"/>
      <c r="AJ287" s="103"/>
      <c r="AK287" s="103"/>
      <c r="AL287" s="103"/>
      <c r="AM287" s="103"/>
      <c r="AN287" s="103"/>
      <c r="AO287" s="103"/>
    </row>
    <row r="288" spans="26:41" s="5" customFormat="1" x14ac:dyDescent="0.2">
      <c r="Z288" s="103"/>
      <c r="AA288" s="103"/>
      <c r="AB288" s="103"/>
      <c r="AC288" s="103"/>
      <c r="AD288" s="103"/>
      <c r="AE288" s="103"/>
      <c r="AF288" s="103"/>
      <c r="AG288" s="103"/>
      <c r="AH288" s="103"/>
      <c r="AI288" s="103"/>
      <c r="AJ288" s="103"/>
      <c r="AK288" s="103"/>
      <c r="AL288" s="103"/>
      <c r="AM288" s="103"/>
      <c r="AN288" s="103"/>
      <c r="AO288" s="103"/>
    </row>
    <row r="289" spans="26:41" s="5" customFormat="1" x14ac:dyDescent="0.2">
      <c r="Z289" s="103"/>
      <c r="AA289" s="103"/>
      <c r="AB289" s="103"/>
      <c r="AC289" s="103"/>
      <c r="AD289" s="103"/>
      <c r="AE289" s="103"/>
      <c r="AF289" s="103"/>
      <c r="AG289" s="103"/>
      <c r="AH289" s="103"/>
      <c r="AI289" s="103"/>
      <c r="AJ289" s="103"/>
      <c r="AK289" s="103"/>
      <c r="AL289" s="103"/>
      <c r="AM289" s="103"/>
      <c r="AN289" s="103"/>
      <c r="AO289" s="103"/>
    </row>
    <row r="290" spans="26:41" s="5" customFormat="1" x14ac:dyDescent="0.2">
      <c r="Z290" s="103"/>
      <c r="AA290" s="103"/>
      <c r="AB290" s="103"/>
      <c r="AC290" s="103"/>
      <c r="AD290" s="103"/>
      <c r="AE290" s="103"/>
      <c r="AF290" s="103"/>
      <c r="AG290" s="103"/>
      <c r="AH290" s="103"/>
      <c r="AI290" s="103"/>
      <c r="AJ290" s="103"/>
      <c r="AK290" s="103"/>
      <c r="AL290" s="103"/>
      <c r="AM290" s="103"/>
      <c r="AN290" s="103"/>
      <c r="AO290" s="103"/>
    </row>
    <row r="291" spans="26:41" s="5" customFormat="1" x14ac:dyDescent="0.2">
      <c r="Z291" s="103"/>
      <c r="AA291" s="103"/>
      <c r="AB291" s="103"/>
      <c r="AC291" s="103"/>
      <c r="AD291" s="103"/>
      <c r="AE291" s="103"/>
      <c r="AF291" s="103"/>
      <c r="AG291" s="103"/>
      <c r="AH291" s="103"/>
      <c r="AI291" s="103"/>
      <c r="AJ291" s="103"/>
      <c r="AK291" s="103"/>
      <c r="AL291" s="103"/>
      <c r="AM291" s="103"/>
      <c r="AN291" s="103"/>
      <c r="AO291" s="103"/>
    </row>
    <row r="292" spans="26:41" s="5" customFormat="1" x14ac:dyDescent="0.2">
      <c r="Z292" s="103"/>
      <c r="AA292" s="103"/>
      <c r="AB292" s="103"/>
      <c r="AC292" s="103"/>
      <c r="AD292" s="103"/>
      <c r="AE292" s="103"/>
      <c r="AF292" s="103"/>
      <c r="AG292" s="103"/>
      <c r="AH292" s="103"/>
      <c r="AI292" s="103"/>
      <c r="AJ292" s="103"/>
      <c r="AK292" s="103"/>
      <c r="AL292" s="103"/>
      <c r="AM292" s="103"/>
      <c r="AN292" s="103"/>
      <c r="AO292" s="103"/>
    </row>
    <row r="293" spans="26:41" s="5" customFormat="1" x14ac:dyDescent="0.2">
      <c r="Z293" s="103"/>
      <c r="AA293" s="103"/>
      <c r="AB293" s="103"/>
      <c r="AC293" s="103"/>
      <c r="AD293" s="103"/>
      <c r="AE293" s="103"/>
      <c r="AF293" s="103"/>
      <c r="AG293" s="103"/>
      <c r="AH293" s="103"/>
      <c r="AI293" s="103"/>
      <c r="AJ293" s="103"/>
      <c r="AK293" s="103"/>
      <c r="AL293" s="103"/>
      <c r="AM293" s="103"/>
      <c r="AN293" s="103"/>
      <c r="AO293" s="103"/>
    </row>
    <row r="294" spans="26:41" s="5" customFormat="1" x14ac:dyDescent="0.2">
      <c r="Z294" s="103"/>
      <c r="AA294" s="103"/>
      <c r="AB294" s="103"/>
      <c r="AC294" s="103"/>
      <c r="AD294" s="103"/>
      <c r="AE294" s="103"/>
      <c r="AF294" s="103"/>
      <c r="AG294" s="103"/>
      <c r="AH294" s="103"/>
      <c r="AI294" s="103"/>
      <c r="AJ294" s="103"/>
      <c r="AK294" s="103"/>
      <c r="AL294" s="103"/>
      <c r="AM294" s="103"/>
      <c r="AN294" s="103"/>
      <c r="AO294" s="103"/>
    </row>
    <row r="295" spans="26:41" s="5" customFormat="1" x14ac:dyDescent="0.2">
      <c r="Z295" s="103"/>
      <c r="AA295" s="103"/>
      <c r="AB295" s="103"/>
      <c r="AC295" s="103"/>
      <c r="AD295" s="103"/>
      <c r="AE295" s="103"/>
      <c r="AF295" s="103"/>
      <c r="AG295" s="103"/>
      <c r="AH295" s="103"/>
      <c r="AI295" s="103"/>
      <c r="AJ295" s="103"/>
      <c r="AK295" s="103"/>
      <c r="AL295" s="103"/>
      <c r="AM295" s="103"/>
      <c r="AN295" s="103"/>
      <c r="AO295" s="103"/>
    </row>
    <row r="296" spans="26:41" s="5" customFormat="1" x14ac:dyDescent="0.2">
      <c r="Z296" s="103"/>
      <c r="AA296" s="103"/>
      <c r="AB296" s="103"/>
      <c r="AC296" s="103"/>
      <c r="AD296" s="103"/>
      <c r="AE296" s="103"/>
      <c r="AF296" s="103"/>
      <c r="AG296" s="103"/>
      <c r="AH296" s="103"/>
      <c r="AI296" s="103"/>
      <c r="AJ296" s="103"/>
      <c r="AK296" s="103"/>
      <c r="AL296" s="103"/>
      <c r="AM296" s="103"/>
      <c r="AN296" s="103"/>
      <c r="AO296" s="103"/>
    </row>
    <row r="297" spans="26:41" s="5" customFormat="1" x14ac:dyDescent="0.2">
      <c r="Z297" s="103"/>
      <c r="AA297" s="103"/>
      <c r="AB297" s="103"/>
      <c r="AC297" s="103"/>
      <c r="AD297" s="103"/>
      <c r="AE297" s="103"/>
      <c r="AF297" s="103"/>
      <c r="AG297" s="103"/>
      <c r="AH297" s="103"/>
      <c r="AI297" s="103"/>
      <c r="AJ297" s="103"/>
      <c r="AK297" s="103"/>
      <c r="AL297" s="103"/>
      <c r="AM297" s="103"/>
      <c r="AN297" s="103"/>
      <c r="AO297" s="103"/>
    </row>
    <row r="298" spans="26:41" s="5" customFormat="1" x14ac:dyDescent="0.2">
      <c r="Z298" s="103"/>
      <c r="AA298" s="103"/>
      <c r="AB298" s="103"/>
      <c r="AC298" s="103"/>
      <c r="AD298" s="103"/>
      <c r="AE298" s="103"/>
      <c r="AF298" s="103"/>
      <c r="AG298" s="103"/>
      <c r="AH298" s="103"/>
      <c r="AI298" s="103"/>
      <c r="AJ298" s="103"/>
      <c r="AK298" s="103"/>
      <c r="AL298" s="103"/>
      <c r="AM298" s="103"/>
      <c r="AN298" s="103"/>
      <c r="AO298" s="103"/>
    </row>
    <row r="299" spans="26:41" s="5" customFormat="1" x14ac:dyDescent="0.2">
      <c r="Z299" s="103"/>
      <c r="AA299" s="103"/>
      <c r="AB299" s="103"/>
      <c r="AC299" s="103"/>
      <c r="AD299" s="103"/>
      <c r="AE299" s="103"/>
      <c r="AF299" s="103"/>
      <c r="AG299" s="103"/>
      <c r="AH299" s="103"/>
      <c r="AI299" s="103"/>
      <c r="AJ299" s="103"/>
      <c r="AK299" s="103"/>
      <c r="AL299" s="103"/>
      <c r="AM299" s="103"/>
      <c r="AN299" s="103"/>
      <c r="AO299" s="103"/>
    </row>
    <row r="300" spans="26:41" s="5" customFormat="1" x14ac:dyDescent="0.2">
      <c r="Z300" s="103"/>
      <c r="AA300" s="103"/>
      <c r="AB300" s="103"/>
      <c r="AC300" s="103"/>
      <c r="AD300" s="103"/>
      <c r="AE300" s="103"/>
      <c r="AF300" s="103"/>
      <c r="AG300" s="103"/>
      <c r="AH300" s="103"/>
      <c r="AI300" s="103"/>
      <c r="AJ300" s="103"/>
      <c r="AK300" s="103"/>
      <c r="AL300" s="103"/>
      <c r="AM300" s="103"/>
      <c r="AN300" s="103"/>
      <c r="AO300" s="103"/>
    </row>
    <row r="301" spans="26:41" s="5" customFormat="1" x14ac:dyDescent="0.2">
      <c r="Z301" s="103"/>
      <c r="AA301" s="103"/>
      <c r="AB301" s="103"/>
      <c r="AC301" s="103"/>
      <c r="AD301" s="103"/>
      <c r="AE301" s="103"/>
      <c r="AF301" s="103"/>
      <c r="AG301" s="103"/>
      <c r="AH301" s="103"/>
      <c r="AI301" s="103"/>
      <c r="AJ301" s="103"/>
      <c r="AK301" s="103"/>
      <c r="AL301" s="103"/>
      <c r="AM301" s="103"/>
      <c r="AN301" s="103"/>
      <c r="AO301" s="103"/>
    </row>
    <row r="302" spans="26:41" s="5" customFormat="1" x14ac:dyDescent="0.2">
      <c r="Z302" s="103"/>
      <c r="AA302" s="103"/>
      <c r="AB302" s="103"/>
      <c r="AC302" s="103"/>
      <c r="AD302" s="103"/>
      <c r="AE302" s="103"/>
      <c r="AF302" s="103"/>
      <c r="AG302" s="103"/>
      <c r="AH302" s="103"/>
      <c r="AI302" s="103"/>
      <c r="AJ302" s="103"/>
      <c r="AK302" s="103"/>
      <c r="AL302" s="103"/>
      <c r="AM302" s="103"/>
      <c r="AN302" s="103"/>
      <c r="AO302" s="103"/>
    </row>
    <row r="303" spans="26:41" s="5" customFormat="1" x14ac:dyDescent="0.2">
      <c r="Z303" s="103"/>
      <c r="AA303" s="103"/>
      <c r="AB303" s="103"/>
      <c r="AC303" s="103"/>
      <c r="AD303" s="103"/>
      <c r="AE303" s="103"/>
      <c r="AF303" s="103"/>
      <c r="AG303" s="103"/>
      <c r="AH303" s="103"/>
      <c r="AI303" s="103"/>
      <c r="AJ303" s="103"/>
      <c r="AK303" s="103"/>
      <c r="AL303" s="103"/>
      <c r="AM303" s="103"/>
      <c r="AN303" s="103"/>
      <c r="AO303" s="103"/>
    </row>
    <row r="304" spans="26:41" s="5" customFormat="1" x14ac:dyDescent="0.2">
      <c r="Z304" s="103"/>
      <c r="AA304" s="103"/>
      <c r="AB304" s="103"/>
      <c r="AC304" s="103"/>
      <c r="AD304" s="103"/>
      <c r="AE304" s="103"/>
      <c r="AF304" s="103"/>
      <c r="AG304" s="103"/>
      <c r="AH304" s="103"/>
      <c r="AI304" s="103"/>
      <c r="AJ304" s="103"/>
      <c r="AK304" s="103"/>
      <c r="AL304" s="103"/>
      <c r="AM304" s="103"/>
      <c r="AN304" s="103"/>
      <c r="AO304" s="103"/>
    </row>
    <row r="305" spans="26:41" s="5" customFormat="1" x14ac:dyDescent="0.2">
      <c r="Z305" s="103"/>
      <c r="AA305" s="103"/>
      <c r="AB305" s="103"/>
      <c r="AC305" s="103"/>
      <c r="AD305" s="103"/>
      <c r="AE305" s="103"/>
      <c r="AF305" s="103"/>
      <c r="AG305" s="103"/>
      <c r="AH305" s="103"/>
      <c r="AI305" s="103"/>
      <c r="AJ305" s="103"/>
      <c r="AK305" s="103"/>
      <c r="AL305" s="103"/>
      <c r="AM305" s="103"/>
      <c r="AN305" s="103"/>
      <c r="AO305" s="103"/>
    </row>
    <row r="306" spans="26:41" s="5" customFormat="1" x14ac:dyDescent="0.2">
      <c r="Z306" s="103"/>
      <c r="AA306" s="103"/>
      <c r="AB306" s="103"/>
      <c r="AC306" s="103"/>
      <c r="AD306" s="103"/>
      <c r="AE306" s="103"/>
      <c r="AF306" s="103"/>
      <c r="AG306" s="103"/>
      <c r="AH306" s="103"/>
      <c r="AI306" s="103"/>
      <c r="AJ306" s="103"/>
      <c r="AK306" s="103"/>
      <c r="AL306" s="103"/>
      <c r="AM306" s="103"/>
      <c r="AN306" s="103"/>
      <c r="AO306" s="103"/>
    </row>
    <row r="307" spans="26:41" s="5" customFormat="1" x14ac:dyDescent="0.2">
      <c r="Z307" s="103"/>
      <c r="AA307" s="103"/>
      <c r="AB307" s="103"/>
      <c r="AC307" s="103"/>
      <c r="AD307" s="103"/>
      <c r="AE307" s="103"/>
      <c r="AF307" s="103"/>
      <c r="AG307" s="103"/>
      <c r="AH307" s="103"/>
      <c r="AI307" s="103"/>
      <c r="AJ307" s="103"/>
      <c r="AK307" s="103"/>
      <c r="AL307" s="103"/>
      <c r="AM307" s="103"/>
      <c r="AN307" s="103"/>
      <c r="AO307" s="103"/>
    </row>
    <row r="308" spans="26:41" s="5" customFormat="1" x14ac:dyDescent="0.2">
      <c r="Z308" s="103"/>
      <c r="AA308" s="103"/>
      <c r="AB308" s="103"/>
      <c r="AC308" s="103"/>
      <c r="AD308" s="103"/>
      <c r="AE308" s="103"/>
      <c r="AF308" s="103"/>
      <c r="AG308" s="103"/>
      <c r="AH308" s="103"/>
      <c r="AI308" s="103"/>
      <c r="AJ308" s="103"/>
      <c r="AK308" s="103"/>
      <c r="AL308" s="103"/>
      <c r="AM308" s="103"/>
      <c r="AN308" s="103"/>
      <c r="AO308" s="103"/>
    </row>
    <row r="309" spans="26:41" s="5" customFormat="1" x14ac:dyDescent="0.2">
      <c r="Z309" s="103"/>
      <c r="AA309" s="103"/>
      <c r="AB309" s="103"/>
      <c r="AC309" s="103"/>
      <c r="AD309" s="103"/>
      <c r="AE309" s="103"/>
      <c r="AF309" s="103"/>
      <c r="AG309" s="103"/>
      <c r="AH309" s="103"/>
      <c r="AI309" s="103"/>
      <c r="AJ309" s="103"/>
      <c r="AK309" s="103"/>
      <c r="AL309" s="103"/>
      <c r="AM309" s="103"/>
      <c r="AN309" s="103"/>
      <c r="AO309" s="103"/>
    </row>
    <row r="310" spans="26:41" s="5" customFormat="1" x14ac:dyDescent="0.2">
      <c r="Z310" s="103"/>
      <c r="AA310" s="103"/>
      <c r="AB310" s="103"/>
      <c r="AC310" s="103"/>
      <c r="AD310" s="103"/>
      <c r="AE310" s="103"/>
      <c r="AF310" s="103"/>
      <c r="AG310" s="103"/>
      <c r="AH310" s="103"/>
      <c r="AI310" s="103"/>
      <c r="AJ310" s="103"/>
      <c r="AK310" s="103"/>
      <c r="AL310" s="103"/>
      <c r="AM310" s="103"/>
      <c r="AN310" s="103"/>
      <c r="AO310" s="103"/>
    </row>
    <row r="311" spans="26:41" s="5" customFormat="1" x14ac:dyDescent="0.2">
      <c r="Z311" s="103"/>
      <c r="AA311" s="103"/>
      <c r="AB311" s="103"/>
      <c r="AC311" s="103"/>
      <c r="AD311" s="103"/>
      <c r="AE311" s="103"/>
      <c r="AF311" s="103"/>
      <c r="AG311" s="103"/>
      <c r="AH311" s="103"/>
      <c r="AI311" s="103"/>
      <c r="AJ311" s="103"/>
      <c r="AK311" s="103"/>
      <c r="AL311" s="103"/>
      <c r="AM311" s="103"/>
      <c r="AN311" s="103"/>
      <c r="AO311" s="103"/>
    </row>
    <row r="312" spans="26:41" s="5" customFormat="1" x14ac:dyDescent="0.2">
      <c r="Z312" s="103"/>
      <c r="AA312" s="103"/>
      <c r="AB312" s="103"/>
      <c r="AC312" s="103"/>
      <c r="AD312" s="103"/>
      <c r="AE312" s="103"/>
      <c r="AF312" s="103"/>
      <c r="AG312" s="103"/>
      <c r="AH312" s="103"/>
      <c r="AI312" s="103"/>
      <c r="AJ312" s="103"/>
      <c r="AK312" s="103"/>
      <c r="AL312" s="103"/>
      <c r="AM312" s="103"/>
      <c r="AN312" s="103"/>
      <c r="AO312" s="103"/>
    </row>
    <row r="313" spans="26:41" s="5" customFormat="1" x14ac:dyDescent="0.2">
      <c r="Z313" s="103"/>
      <c r="AA313" s="103"/>
      <c r="AB313" s="103"/>
      <c r="AC313" s="103"/>
      <c r="AD313" s="103"/>
      <c r="AE313" s="103"/>
      <c r="AF313" s="103"/>
      <c r="AG313" s="103"/>
      <c r="AH313" s="103"/>
      <c r="AI313" s="103"/>
      <c r="AJ313" s="103"/>
      <c r="AK313" s="103"/>
      <c r="AL313" s="103"/>
      <c r="AM313" s="103"/>
      <c r="AN313" s="103"/>
      <c r="AO313" s="103"/>
    </row>
    <row r="314" spans="26:41" s="5" customFormat="1" x14ac:dyDescent="0.2">
      <c r="Z314" s="103"/>
      <c r="AA314" s="103"/>
      <c r="AB314" s="103"/>
      <c r="AC314" s="103"/>
      <c r="AD314" s="103"/>
      <c r="AE314" s="103"/>
      <c r="AF314" s="103"/>
      <c r="AG314" s="103"/>
      <c r="AH314" s="103"/>
      <c r="AI314" s="103"/>
      <c r="AJ314" s="103"/>
      <c r="AK314" s="103"/>
      <c r="AL314" s="103"/>
      <c r="AM314" s="103"/>
      <c r="AN314" s="103"/>
      <c r="AO314" s="103"/>
    </row>
    <row r="315" spans="26:41" s="5" customFormat="1" x14ac:dyDescent="0.2">
      <c r="Z315" s="103"/>
      <c r="AA315" s="103"/>
      <c r="AB315" s="103"/>
      <c r="AC315" s="103"/>
      <c r="AD315" s="103"/>
      <c r="AE315" s="103"/>
      <c r="AF315" s="103"/>
      <c r="AG315" s="103"/>
      <c r="AH315" s="103"/>
      <c r="AI315" s="103"/>
      <c r="AJ315" s="103"/>
      <c r="AK315" s="103"/>
      <c r="AL315" s="103"/>
      <c r="AM315" s="103"/>
      <c r="AN315" s="103"/>
      <c r="AO315" s="103"/>
    </row>
    <row r="316" spans="26:41" s="5" customFormat="1" x14ac:dyDescent="0.2">
      <c r="Z316" s="103"/>
      <c r="AA316" s="103"/>
      <c r="AB316" s="103"/>
      <c r="AC316" s="103"/>
      <c r="AD316" s="103"/>
      <c r="AE316" s="103"/>
      <c r="AF316" s="103"/>
      <c r="AG316" s="103"/>
      <c r="AH316" s="103"/>
      <c r="AI316" s="103"/>
      <c r="AJ316" s="103"/>
      <c r="AK316" s="103"/>
      <c r="AL316" s="103"/>
      <c r="AM316" s="103"/>
      <c r="AN316" s="103"/>
      <c r="AO316" s="103"/>
    </row>
    <row r="317" spans="26:41" s="5" customFormat="1" x14ac:dyDescent="0.2">
      <c r="Z317" s="103"/>
      <c r="AA317" s="103"/>
      <c r="AB317" s="103"/>
      <c r="AC317" s="103"/>
      <c r="AD317" s="103"/>
      <c r="AE317" s="103"/>
      <c r="AF317" s="103"/>
      <c r="AG317" s="103"/>
      <c r="AH317" s="103"/>
      <c r="AI317" s="103"/>
      <c r="AJ317" s="103"/>
      <c r="AK317" s="103"/>
      <c r="AL317" s="103"/>
      <c r="AM317" s="103"/>
      <c r="AN317" s="103"/>
      <c r="AO317" s="103"/>
    </row>
    <row r="318" spans="26:41" s="5" customFormat="1" x14ac:dyDescent="0.2">
      <c r="Z318" s="103"/>
      <c r="AA318" s="103"/>
      <c r="AB318" s="103"/>
      <c r="AC318" s="103"/>
      <c r="AD318" s="103"/>
      <c r="AE318" s="103"/>
      <c r="AF318" s="103"/>
      <c r="AG318" s="103"/>
      <c r="AH318" s="103"/>
      <c r="AI318" s="103"/>
      <c r="AJ318" s="103"/>
      <c r="AK318" s="103"/>
      <c r="AL318" s="103"/>
      <c r="AM318" s="103"/>
      <c r="AN318" s="103"/>
      <c r="AO318" s="103"/>
    </row>
    <row r="319" spans="26:41" s="5" customFormat="1" x14ac:dyDescent="0.2">
      <c r="Z319" s="103"/>
      <c r="AA319" s="103"/>
      <c r="AB319" s="103"/>
      <c r="AC319" s="103"/>
      <c r="AD319" s="103"/>
      <c r="AE319" s="103"/>
      <c r="AF319" s="103"/>
      <c r="AG319" s="103"/>
      <c r="AH319" s="103"/>
      <c r="AI319" s="103"/>
      <c r="AJ319" s="103"/>
      <c r="AK319" s="103"/>
      <c r="AL319" s="103"/>
      <c r="AM319" s="103"/>
      <c r="AN319" s="103"/>
      <c r="AO319" s="103"/>
    </row>
    <row r="320" spans="26:41" s="5" customFormat="1" x14ac:dyDescent="0.2">
      <c r="Z320" s="103"/>
      <c r="AA320" s="103"/>
      <c r="AB320" s="103"/>
      <c r="AC320" s="103"/>
      <c r="AD320" s="103"/>
      <c r="AE320" s="103"/>
      <c r="AF320" s="103"/>
      <c r="AG320" s="103"/>
      <c r="AH320" s="103"/>
      <c r="AI320" s="103"/>
      <c r="AJ320" s="103"/>
      <c r="AK320" s="103"/>
      <c r="AL320" s="103"/>
      <c r="AM320" s="103"/>
      <c r="AN320" s="103"/>
      <c r="AO320" s="103"/>
    </row>
    <row r="321" spans="26:41" s="5" customFormat="1" x14ac:dyDescent="0.2">
      <c r="Z321" s="103"/>
      <c r="AA321" s="103"/>
      <c r="AB321" s="103"/>
      <c r="AC321" s="103"/>
      <c r="AD321" s="103"/>
      <c r="AE321" s="103"/>
      <c r="AF321" s="103"/>
      <c r="AG321" s="103"/>
      <c r="AH321" s="103"/>
      <c r="AI321" s="103"/>
      <c r="AJ321" s="103"/>
      <c r="AK321" s="103"/>
      <c r="AL321" s="103"/>
      <c r="AM321" s="103"/>
      <c r="AN321" s="103"/>
      <c r="AO321" s="103"/>
    </row>
    <row r="322" spans="26:41" s="5" customFormat="1" x14ac:dyDescent="0.2">
      <c r="Z322" s="103"/>
      <c r="AA322" s="103"/>
      <c r="AB322" s="103"/>
      <c r="AC322" s="103"/>
      <c r="AD322" s="103"/>
      <c r="AE322" s="103"/>
      <c r="AF322" s="103"/>
      <c r="AG322" s="103"/>
      <c r="AH322" s="103"/>
      <c r="AI322" s="103"/>
      <c r="AJ322" s="103"/>
      <c r="AK322" s="103"/>
      <c r="AL322" s="103"/>
      <c r="AM322" s="103"/>
      <c r="AN322" s="103"/>
      <c r="AO322" s="103"/>
    </row>
    <row r="323" spans="26:41" s="5" customFormat="1" ht="14.25" customHeight="1" x14ac:dyDescent="0.2">
      <c r="Z323" s="103"/>
      <c r="AA323" s="103"/>
      <c r="AB323" s="103"/>
      <c r="AC323" s="103"/>
      <c r="AD323" s="103"/>
      <c r="AE323" s="103"/>
      <c r="AF323" s="103"/>
      <c r="AG323" s="103"/>
      <c r="AH323" s="103"/>
      <c r="AI323" s="103"/>
      <c r="AJ323" s="103"/>
      <c r="AK323" s="103"/>
      <c r="AL323" s="103"/>
      <c r="AM323" s="103"/>
      <c r="AN323" s="103"/>
      <c r="AO323" s="103"/>
    </row>
    <row r="324" spans="26:41" s="5" customFormat="1" x14ac:dyDescent="0.2">
      <c r="Z324" s="103"/>
      <c r="AA324" s="103"/>
      <c r="AB324" s="103"/>
      <c r="AC324" s="103"/>
      <c r="AD324" s="103"/>
      <c r="AE324" s="103"/>
      <c r="AF324" s="103"/>
      <c r="AG324" s="103"/>
      <c r="AH324" s="103"/>
      <c r="AI324" s="103"/>
      <c r="AJ324" s="103"/>
      <c r="AK324" s="103"/>
      <c r="AL324" s="103"/>
      <c r="AM324" s="103"/>
      <c r="AN324" s="103"/>
      <c r="AO324" s="103"/>
    </row>
    <row r="325" spans="26:41" s="5" customFormat="1" x14ac:dyDescent="0.2">
      <c r="Z325" s="103"/>
      <c r="AA325" s="103"/>
      <c r="AB325" s="103"/>
      <c r="AC325" s="103"/>
      <c r="AD325" s="103"/>
      <c r="AE325" s="103"/>
      <c r="AF325" s="103"/>
      <c r="AG325" s="103"/>
      <c r="AH325" s="103"/>
      <c r="AI325" s="103"/>
      <c r="AJ325" s="103"/>
      <c r="AK325" s="103"/>
      <c r="AL325" s="103"/>
      <c r="AM325" s="103"/>
      <c r="AN325" s="103"/>
      <c r="AO325" s="103"/>
    </row>
    <row r="326" spans="26:41" s="5" customFormat="1" x14ac:dyDescent="0.2">
      <c r="Z326" s="103"/>
      <c r="AA326" s="103"/>
      <c r="AB326" s="103"/>
      <c r="AC326" s="103"/>
      <c r="AD326" s="103"/>
      <c r="AE326" s="103"/>
      <c r="AF326" s="103"/>
      <c r="AG326" s="103"/>
      <c r="AH326" s="103"/>
      <c r="AI326" s="103"/>
      <c r="AJ326" s="103"/>
      <c r="AK326" s="103"/>
      <c r="AL326" s="103"/>
      <c r="AM326" s="103"/>
      <c r="AN326" s="103"/>
      <c r="AO326" s="103"/>
    </row>
    <row r="327" spans="26:41" s="5" customFormat="1" x14ac:dyDescent="0.2">
      <c r="Z327" s="103"/>
      <c r="AA327" s="103"/>
      <c r="AB327" s="103"/>
      <c r="AC327" s="103"/>
      <c r="AD327" s="103"/>
      <c r="AE327" s="103"/>
      <c r="AF327" s="103"/>
      <c r="AG327" s="103"/>
      <c r="AH327" s="103"/>
      <c r="AI327" s="103"/>
      <c r="AJ327" s="103"/>
      <c r="AK327" s="103"/>
      <c r="AL327" s="103"/>
      <c r="AM327" s="103"/>
      <c r="AN327" s="103"/>
      <c r="AO327" s="103"/>
    </row>
    <row r="328" spans="26:41" s="5" customFormat="1" x14ac:dyDescent="0.2">
      <c r="Z328" s="103"/>
      <c r="AA328" s="103"/>
      <c r="AB328" s="103"/>
      <c r="AC328" s="103"/>
      <c r="AD328" s="103"/>
      <c r="AE328" s="103"/>
      <c r="AF328" s="103"/>
      <c r="AG328" s="103"/>
      <c r="AH328" s="103"/>
      <c r="AI328" s="103"/>
      <c r="AJ328" s="103"/>
      <c r="AK328" s="103"/>
      <c r="AL328" s="103"/>
      <c r="AM328" s="103"/>
      <c r="AN328" s="103"/>
      <c r="AO328" s="103"/>
    </row>
    <row r="329" spans="26:41" s="5" customFormat="1" x14ac:dyDescent="0.2">
      <c r="Z329" s="103"/>
      <c r="AA329" s="103"/>
      <c r="AB329" s="103"/>
      <c r="AC329" s="103"/>
      <c r="AD329" s="103"/>
      <c r="AE329" s="103"/>
      <c r="AF329" s="103"/>
      <c r="AG329" s="103"/>
      <c r="AH329" s="103"/>
      <c r="AI329" s="103"/>
      <c r="AJ329" s="103"/>
      <c r="AK329" s="103"/>
      <c r="AL329" s="103"/>
      <c r="AM329" s="103"/>
      <c r="AN329" s="103"/>
      <c r="AO329" s="103"/>
    </row>
    <row r="330" spans="26:41" s="5" customFormat="1" x14ac:dyDescent="0.2">
      <c r="Z330" s="103"/>
      <c r="AA330" s="103"/>
      <c r="AB330" s="103"/>
      <c r="AC330" s="103"/>
      <c r="AD330" s="103"/>
      <c r="AE330" s="103"/>
      <c r="AF330" s="103"/>
      <c r="AG330" s="103"/>
      <c r="AH330" s="103"/>
      <c r="AI330" s="103"/>
      <c r="AJ330" s="103"/>
      <c r="AK330" s="103"/>
      <c r="AL330" s="103"/>
      <c r="AM330" s="103"/>
      <c r="AN330" s="103"/>
      <c r="AO330" s="103"/>
    </row>
    <row r="331" spans="26:41" s="5" customFormat="1" x14ac:dyDescent="0.2">
      <c r="Z331" s="103"/>
      <c r="AA331" s="103"/>
      <c r="AB331" s="103"/>
      <c r="AC331" s="103"/>
      <c r="AD331" s="103"/>
      <c r="AE331" s="103"/>
      <c r="AF331" s="103"/>
      <c r="AG331" s="103"/>
      <c r="AH331" s="103"/>
      <c r="AI331" s="103"/>
      <c r="AJ331" s="103"/>
      <c r="AK331" s="103"/>
      <c r="AL331" s="103"/>
      <c r="AM331" s="103"/>
      <c r="AN331" s="103"/>
      <c r="AO331" s="103"/>
    </row>
    <row r="332" spans="26:41" s="5" customFormat="1" x14ac:dyDescent="0.2">
      <c r="Z332" s="103"/>
      <c r="AA332" s="103"/>
      <c r="AB332" s="103"/>
      <c r="AC332" s="103"/>
      <c r="AD332" s="103"/>
      <c r="AE332" s="103"/>
      <c r="AF332" s="103"/>
      <c r="AG332" s="103"/>
      <c r="AH332" s="103"/>
      <c r="AI332" s="103"/>
      <c r="AJ332" s="103"/>
      <c r="AK332" s="103"/>
      <c r="AL332" s="103"/>
      <c r="AM332" s="103"/>
      <c r="AN332" s="103"/>
      <c r="AO332" s="103"/>
    </row>
    <row r="333" spans="26:41" s="5" customFormat="1" x14ac:dyDescent="0.2">
      <c r="Z333" s="103"/>
      <c r="AA333" s="103"/>
      <c r="AB333" s="103"/>
      <c r="AC333" s="103"/>
      <c r="AD333" s="103"/>
      <c r="AE333" s="103"/>
      <c r="AF333" s="103"/>
      <c r="AG333" s="103"/>
      <c r="AH333" s="103"/>
      <c r="AI333" s="103"/>
      <c r="AJ333" s="103"/>
      <c r="AK333" s="103"/>
      <c r="AL333" s="103"/>
      <c r="AM333" s="103"/>
      <c r="AN333" s="103"/>
      <c r="AO333" s="103"/>
    </row>
    <row r="334" spans="26:41" s="5" customFormat="1" x14ac:dyDescent="0.2">
      <c r="Z334" s="103"/>
      <c r="AA334" s="103"/>
      <c r="AB334" s="103"/>
      <c r="AC334" s="103"/>
      <c r="AD334" s="103"/>
      <c r="AE334" s="103"/>
      <c r="AF334" s="103"/>
      <c r="AG334" s="103"/>
      <c r="AH334" s="103"/>
      <c r="AI334" s="103"/>
      <c r="AJ334" s="103"/>
      <c r="AK334" s="103"/>
      <c r="AL334" s="103"/>
      <c r="AM334" s="103"/>
      <c r="AN334" s="103"/>
      <c r="AO334" s="103"/>
    </row>
    <row r="335" spans="26:41" s="5" customFormat="1" x14ac:dyDescent="0.2">
      <c r="Z335" s="103"/>
      <c r="AA335" s="103"/>
      <c r="AB335" s="103"/>
      <c r="AC335" s="103"/>
      <c r="AD335" s="103"/>
      <c r="AE335" s="103"/>
      <c r="AF335" s="103"/>
      <c r="AG335" s="103"/>
      <c r="AH335" s="103"/>
      <c r="AI335" s="103"/>
      <c r="AJ335" s="103"/>
      <c r="AK335" s="103"/>
      <c r="AL335" s="103"/>
      <c r="AM335" s="103"/>
      <c r="AN335" s="103"/>
      <c r="AO335" s="103"/>
    </row>
    <row r="336" spans="26:41" s="5" customFormat="1" x14ac:dyDescent="0.2">
      <c r="Z336" s="103"/>
      <c r="AA336" s="103"/>
      <c r="AB336" s="103"/>
      <c r="AC336" s="103"/>
      <c r="AD336" s="103"/>
      <c r="AE336" s="103"/>
      <c r="AF336" s="103"/>
      <c r="AG336" s="103"/>
      <c r="AH336" s="103"/>
      <c r="AI336" s="103"/>
      <c r="AJ336" s="103"/>
      <c r="AK336" s="103"/>
      <c r="AL336" s="103"/>
      <c r="AM336" s="103"/>
      <c r="AN336" s="103"/>
      <c r="AO336" s="103"/>
    </row>
    <row r="337" spans="26:41" s="5" customFormat="1" x14ac:dyDescent="0.2">
      <c r="Z337" s="103"/>
      <c r="AA337" s="103"/>
      <c r="AB337" s="103"/>
      <c r="AC337" s="103"/>
      <c r="AD337" s="103"/>
      <c r="AE337" s="103"/>
      <c r="AF337" s="103"/>
      <c r="AG337" s="103"/>
      <c r="AH337" s="103"/>
      <c r="AI337" s="103"/>
      <c r="AJ337" s="103"/>
      <c r="AK337" s="103"/>
      <c r="AL337" s="103"/>
      <c r="AM337" s="103"/>
      <c r="AN337" s="103"/>
      <c r="AO337" s="103"/>
    </row>
    <row r="338" spans="26:41" s="5" customFormat="1" x14ac:dyDescent="0.2">
      <c r="Z338" s="103"/>
      <c r="AA338" s="103"/>
      <c r="AB338" s="103"/>
      <c r="AC338" s="103"/>
      <c r="AD338" s="103"/>
      <c r="AE338" s="103"/>
      <c r="AF338" s="103"/>
      <c r="AG338" s="103"/>
      <c r="AH338" s="103"/>
      <c r="AI338" s="103"/>
      <c r="AJ338" s="103"/>
      <c r="AK338" s="103"/>
      <c r="AL338" s="103"/>
      <c r="AM338" s="103"/>
      <c r="AN338" s="103"/>
      <c r="AO338" s="103"/>
    </row>
    <row r="339" spans="26:41" s="5" customFormat="1" ht="15.75" customHeight="1" x14ac:dyDescent="0.2">
      <c r="Z339" s="103"/>
      <c r="AA339" s="103"/>
      <c r="AB339" s="103"/>
      <c r="AC339" s="103"/>
      <c r="AD339" s="103"/>
      <c r="AE339" s="103"/>
      <c r="AF339" s="103"/>
      <c r="AG339" s="103"/>
      <c r="AH339" s="103"/>
      <c r="AI339" s="103"/>
      <c r="AJ339" s="103"/>
      <c r="AK339" s="103"/>
      <c r="AL339" s="103"/>
      <c r="AM339" s="103"/>
      <c r="AN339" s="103"/>
      <c r="AO339" s="103"/>
    </row>
    <row r="340" spans="26:41" s="5" customFormat="1" x14ac:dyDescent="0.2">
      <c r="Z340" s="103"/>
      <c r="AA340" s="103"/>
      <c r="AB340" s="103"/>
      <c r="AC340" s="103"/>
      <c r="AD340" s="103"/>
      <c r="AE340" s="103"/>
      <c r="AF340" s="103"/>
      <c r="AG340" s="103"/>
      <c r="AH340" s="103"/>
      <c r="AI340" s="103"/>
      <c r="AJ340" s="103"/>
      <c r="AK340" s="103"/>
      <c r="AL340" s="103"/>
      <c r="AM340" s="103"/>
      <c r="AN340" s="103"/>
      <c r="AO340" s="103"/>
    </row>
    <row r="341" spans="26:41" s="5" customFormat="1" x14ac:dyDescent="0.2">
      <c r="Z341" s="103"/>
      <c r="AA341" s="103"/>
      <c r="AB341" s="103"/>
      <c r="AC341" s="103"/>
      <c r="AD341" s="103"/>
      <c r="AE341" s="103"/>
      <c r="AF341" s="103"/>
      <c r="AG341" s="103"/>
      <c r="AH341" s="103"/>
      <c r="AI341" s="103"/>
      <c r="AJ341" s="103"/>
      <c r="AK341" s="103"/>
      <c r="AL341" s="103"/>
      <c r="AM341" s="103"/>
      <c r="AN341" s="103"/>
      <c r="AO341" s="103"/>
    </row>
    <row r="342" spans="26:41" s="5" customFormat="1" x14ac:dyDescent="0.2">
      <c r="Z342" s="103"/>
      <c r="AA342" s="103"/>
      <c r="AB342" s="103"/>
      <c r="AC342" s="103"/>
      <c r="AD342" s="103"/>
      <c r="AE342" s="103"/>
      <c r="AF342" s="103"/>
      <c r="AG342" s="103"/>
      <c r="AH342" s="103"/>
      <c r="AI342" s="103"/>
      <c r="AJ342" s="103"/>
      <c r="AK342" s="103"/>
      <c r="AL342" s="103"/>
      <c r="AM342" s="103"/>
      <c r="AN342" s="103"/>
      <c r="AO342" s="103"/>
    </row>
    <row r="343" spans="26:41" s="5" customFormat="1" x14ac:dyDescent="0.2">
      <c r="Z343" s="103"/>
      <c r="AA343" s="103"/>
      <c r="AB343" s="103"/>
      <c r="AC343" s="103"/>
      <c r="AD343" s="103"/>
      <c r="AE343" s="103"/>
      <c r="AF343" s="103"/>
      <c r="AG343" s="103"/>
      <c r="AH343" s="103"/>
      <c r="AI343" s="103"/>
      <c r="AJ343" s="103"/>
      <c r="AK343" s="103"/>
      <c r="AL343" s="103"/>
      <c r="AM343" s="103"/>
      <c r="AN343" s="103"/>
      <c r="AO343" s="103"/>
    </row>
    <row r="344" spans="26:41" s="5" customFormat="1" x14ac:dyDescent="0.2">
      <c r="Z344" s="103"/>
      <c r="AA344" s="103"/>
      <c r="AB344" s="103"/>
      <c r="AC344" s="103"/>
      <c r="AD344" s="103"/>
      <c r="AE344" s="103"/>
      <c r="AF344" s="103"/>
      <c r="AG344" s="103"/>
      <c r="AH344" s="103"/>
      <c r="AI344" s="103"/>
      <c r="AJ344" s="103"/>
      <c r="AK344" s="103"/>
      <c r="AL344" s="103"/>
      <c r="AM344" s="103"/>
      <c r="AN344" s="103"/>
      <c r="AO344" s="103"/>
    </row>
    <row r="345" spans="26:41" s="5" customFormat="1" x14ac:dyDescent="0.2">
      <c r="Z345" s="103"/>
      <c r="AA345" s="103"/>
      <c r="AB345" s="103"/>
      <c r="AC345" s="103"/>
      <c r="AD345" s="103"/>
      <c r="AE345" s="103"/>
      <c r="AF345" s="103"/>
      <c r="AG345" s="103"/>
      <c r="AH345" s="103"/>
      <c r="AI345" s="103"/>
      <c r="AJ345" s="103"/>
      <c r="AK345" s="103"/>
      <c r="AL345" s="103"/>
      <c r="AM345" s="103"/>
      <c r="AN345" s="103"/>
      <c r="AO345" s="103"/>
    </row>
    <row r="346" spans="26:41" s="5" customFormat="1" x14ac:dyDescent="0.2">
      <c r="Z346" s="103"/>
      <c r="AA346" s="103"/>
      <c r="AB346" s="103"/>
      <c r="AC346" s="103"/>
      <c r="AD346" s="103"/>
      <c r="AE346" s="103"/>
      <c r="AF346" s="103"/>
      <c r="AG346" s="103"/>
      <c r="AH346" s="103"/>
      <c r="AI346" s="103"/>
      <c r="AJ346" s="103"/>
      <c r="AK346" s="103"/>
      <c r="AL346" s="103"/>
      <c r="AM346" s="103"/>
      <c r="AN346" s="103"/>
      <c r="AO346" s="103"/>
    </row>
    <row r="347" spans="26:41" s="5" customFormat="1" x14ac:dyDescent="0.2">
      <c r="Z347" s="103"/>
      <c r="AA347" s="103"/>
      <c r="AB347" s="103"/>
      <c r="AC347" s="103"/>
      <c r="AD347" s="103"/>
      <c r="AE347" s="103"/>
      <c r="AF347" s="103"/>
      <c r="AG347" s="103"/>
      <c r="AH347" s="103"/>
      <c r="AI347" s="103"/>
      <c r="AJ347" s="103"/>
      <c r="AK347" s="103"/>
      <c r="AL347" s="103"/>
      <c r="AM347" s="103"/>
      <c r="AN347" s="103"/>
      <c r="AO347" s="103"/>
    </row>
    <row r="348" spans="26:41" s="5" customFormat="1" x14ac:dyDescent="0.2">
      <c r="Z348" s="103"/>
      <c r="AA348" s="103"/>
      <c r="AB348" s="103"/>
      <c r="AC348" s="103"/>
      <c r="AD348" s="103"/>
      <c r="AE348" s="103"/>
      <c r="AF348" s="103"/>
      <c r="AG348" s="103"/>
      <c r="AH348" s="103"/>
      <c r="AI348" s="103"/>
      <c r="AJ348" s="103"/>
      <c r="AK348" s="103"/>
      <c r="AL348" s="103"/>
      <c r="AM348" s="103"/>
      <c r="AN348" s="103"/>
      <c r="AO348" s="103"/>
    </row>
    <row r="349" spans="26:41" s="5" customFormat="1" x14ac:dyDescent="0.2">
      <c r="Z349" s="103"/>
      <c r="AA349" s="103"/>
      <c r="AB349" s="103"/>
      <c r="AC349" s="103"/>
      <c r="AD349" s="103"/>
      <c r="AE349" s="103"/>
      <c r="AF349" s="103"/>
      <c r="AG349" s="103"/>
      <c r="AH349" s="103"/>
      <c r="AI349" s="103"/>
      <c r="AJ349" s="103"/>
      <c r="AK349" s="103"/>
      <c r="AL349" s="103"/>
      <c r="AM349" s="103"/>
      <c r="AN349" s="103"/>
      <c r="AO349" s="103"/>
    </row>
    <row r="350" spans="26:41" s="5" customFormat="1" x14ac:dyDescent="0.2">
      <c r="Z350" s="103"/>
      <c r="AA350" s="103"/>
      <c r="AB350" s="103"/>
      <c r="AC350" s="103"/>
      <c r="AD350" s="103"/>
      <c r="AE350" s="103"/>
      <c r="AF350" s="103"/>
      <c r="AG350" s="103"/>
      <c r="AH350" s="103"/>
      <c r="AI350" s="103"/>
      <c r="AJ350" s="103"/>
      <c r="AK350" s="103"/>
      <c r="AL350" s="103"/>
      <c r="AM350" s="103"/>
      <c r="AN350" s="103"/>
      <c r="AO350" s="103"/>
    </row>
    <row r="351" spans="26:41" s="5" customFormat="1" x14ac:dyDescent="0.2">
      <c r="Z351" s="103"/>
      <c r="AA351" s="103"/>
      <c r="AB351" s="103"/>
      <c r="AC351" s="103"/>
      <c r="AD351" s="103"/>
      <c r="AE351" s="103"/>
      <c r="AF351" s="103"/>
      <c r="AG351" s="103"/>
      <c r="AH351" s="103"/>
      <c r="AI351" s="103"/>
      <c r="AJ351" s="103"/>
      <c r="AK351" s="103"/>
      <c r="AL351" s="103"/>
      <c r="AM351" s="103"/>
      <c r="AN351" s="103"/>
      <c r="AO351" s="103"/>
    </row>
    <row r="352" spans="26:41" s="5" customFormat="1" x14ac:dyDescent="0.2">
      <c r="Z352" s="103"/>
      <c r="AA352" s="103"/>
      <c r="AB352" s="103"/>
      <c r="AC352" s="103"/>
      <c r="AD352" s="103"/>
      <c r="AE352" s="103"/>
      <c r="AF352" s="103"/>
      <c r="AG352" s="103"/>
      <c r="AH352" s="103"/>
      <c r="AI352" s="103"/>
      <c r="AJ352" s="103"/>
      <c r="AK352" s="103"/>
      <c r="AL352" s="103"/>
      <c r="AM352" s="103"/>
      <c r="AN352" s="103"/>
      <c r="AO352" s="103"/>
    </row>
    <row r="353" spans="26:41" s="5" customFormat="1" x14ac:dyDescent="0.2">
      <c r="Z353" s="103"/>
      <c r="AA353" s="103"/>
      <c r="AB353" s="103"/>
      <c r="AC353" s="103"/>
      <c r="AD353" s="103"/>
      <c r="AE353" s="103"/>
      <c r="AF353" s="103"/>
      <c r="AG353" s="103"/>
      <c r="AH353" s="103"/>
      <c r="AI353" s="103"/>
      <c r="AJ353" s="103"/>
      <c r="AK353" s="103"/>
      <c r="AL353" s="103"/>
      <c r="AM353" s="103"/>
      <c r="AN353" s="103"/>
      <c r="AO353" s="103"/>
    </row>
    <row r="354" spans="26:41" s="5" customFormat="1" x14ac:dyDescent="0.2">
      <c r="Z354" s="103"/>
      <c r="AA354" s="103"/>
      <c r="AB354" s="103"/>
      <c r="AC354" s="103"/>
      <c r="AD354" s="103"/>
      <c r="AE354" s="103"/>
      <c r="AF354" s="103"/>
      <c r="AG354" s="103"/>
      <c r="AH354" s="103"/>
      <c r="AI354" s="103"/>
      <c r="AJ354" s="103"/>
      <c r="AK354" s="103"/>
      <c r="AL354" s="103"/>
      <c r="AM354" s="103"/>
      <c r="AN354" s="103"/>
      <c r="AO354" s="103"/>
    </row>
    <row r="355" spans="26:41" s="5" customFormat="1" x14ac:dyDescent="0.2">
      <c r="Z355" s="103"/>
      <c r="AA355" s="103"/>
      <c r="AB355" s="103"/>
      <c r="AC355" s="103"/>
      <c r="AD355" s="103"/>
      <c r="AE355" s="103"/>
      <c r="AF355" s="103"/>
      <c r="AG355" s="103"/>
      <c r="AH355" s="103"/>
      <c r="AI355" s="103"/>
      <c r="AJ355" s="103"/>
      <c r="AK355" s="103"/>
      <c r="AL355" s="103"/>
      <c r="AM355" s="103"/>
      <c r="AN355" s="103"/>
      <c r="AO355" s="103"/>
    </row>
    <row r="356" spans="26:41" s="5" customFormat="1" x14ac:dyDescent="0.2">
      <c r="Z356" s="103"/>
      <c r="AA356" s="103"/>
      <c r="AB356" s="103"/>
      <c r="AC356" s="103"/>
      <c r="AD356" s="103"/>
      <c r="AE356" s="103"/>
      <c r="AF356" s="103"/>
      <c r="AG356" s="103"/>
      <c r="AH356" s="103"/>
      <c r="AI356" s="103"/>
      <c r="AJ356" s="103"/>
      <c r="AK356" s="103"/>
      <c r="AL356" s="103"/>
      <c r="AM356" s="103"/>
      <c r="AN356" s="103"/>
      <c r="AO356" s="103"/>
    </row>
    <row r="357" spans="26:41" s="5" customFormat="1" x14ac:dyDescent="0.2">
      <c r="Z357" s="103"/>
      <c r="AA357" s="103"/>
      <c r="AB357" s="103"/>
      <c r="AC357" s="103"/>
      <c r="AD357" s="103"/>
      <c r="AE357" s="103"/>
      <c r="AF357" s="103"/>
      <c r="AG357" s="103"/>
      <c r="AH357" s="103"/>
      <c r="AI357" s="103"/>
      <c r="AJ357" s="103"/>
      <c r="AK357" s="103"/>
      <c r="AL357" s="103"/>
      <c r="AM357" s="103"/>
      <c r="AN357" s="103"/>
      <c r="AO357" s="103"/>
    </row>
    <row r="358" spans="26:41" s="5" customFormat="1" x14ac:dyDescent="0.2">
      <c r="Z358" s="103"/>
      <c r="AA358" s="103"/>
      <c r="AB358" s="103"/>
      <c r="AC358" s="103"/>
      <c r="AD358" s="103"/>
      <c r="AE358" s="103"/>
      <c r="AF358" s="103"/>
      <c r="AG358" s="103"/>
      <c r="AH358" s="103"/>
      <c r="AI358" s="103"/>
      <c r="AJ358" s="103"/>
      <c r="AK358" s="103"/>
      <c r="AL358" s="103"/>
      <c r="AM358" s="103"/>
      <c r="AN358" s="103"/>
      <c r="AO358" s="103"/>
    </row>
    <row r="359" spans="26:41" s="5" customFormat="1" x14ac:dyDescent="0.2">
      <c r="Z359" s="103"/>
      <c r="AA359" s="103"/>
      <c r="AB359" s="103"/>
      <c r="AC359" s="103"/>
      <c r="AD359" s="103"/>
      <c r="AE359" s="103"/>
      <c r="AF359" s="103"/>
      <c r="AG359" s="103"/>
      <c r="AH359" s="103"/>
      <c r="AI359" s="103"/>
      <c r="AJ359" s="103"/>
      <c r="AK359" s="103"/>
      <c r="AL359" s="103"/>
      <c r="AM359" s="103"/>
      <c r="AN359" s="103"/>
      <c r="AO359" s="103"/>
    </row>
    <row r="360" spans="26:41" s="5" customFormat="1" x14ac:dyDescent="0.2">
      <c r="Z360" s="103"/>
      <c r="AA360" s="103"/>
      <c r="AB360" s="103"/>
      <c r="AC360" s="103"/>
      <c r="AD360" s="103"/>
      <c r="AE360" s="103"/>
      <c r="AF360" s="103"/>
      <c r="AG360" s="103"/>
      <c r="AH360" s="103"/>
      <c r="AI360" s="103"/>
      <c r="AJ360" s="103"/>
      <c r="AK360" s="103"/>
      <c r="AL360" s="103"/>
      <c r="AM360" s="103"/>
      <c r="AN360" s="103"/>
      <c r="AO360" s="103"/>
    </row>
    <row r="361" spans="26:41" s="5" customFormat="1" x14ac:dyDescent="0.2">
      <c r="Z361" s="103"/>
      <c r="AA361" s="103"/>
      <c r="AB361" s="103"/>
      <c r="AC361" s="103"/>
      <c r="AD361" s="103"/>
      <c r="AE361" s="103"/>
      <c r="AF361" s="103"/>
      <c r="AG361" s="103"/>
      <c r="AH361" s="103"/>
      <c r="AI361" s="103"/>
      <c r="AJ361" s="103"/>
      <c r="AK361" s="103"/>
      <c r="AL361" s="103"/>
      <c r="AM361" s="103"/>
      <c r="AN361" s="103"/>
      <c r="AO361" s="103"/>
    </row>
    <row r="362" spans="26:41" s="5" customFormat="1" ht="15.75" customHeight="1" x14ac:dyDescent="0.2">
      <c r="Z362" s="103"/>
      <c r="AA362" s="103"/>
      <c r="AB362" s="103"/>
      <c r="AC362" s="103"/>
      <c r="AD362" s="103"/>
      <c r="AE362" s="103"/>
      <c r="AF362" s="103"/>
      <c r="AG362" s="103"/>
      <c r="AH362" s="103"/>
      <c r="AI362" s="103"/>
      <c r="AJ362" s="103"/>
      <c r="AK362" s="103"/>
      <c r="AL362" s="103"/>
      <c r="AM362" s="103"/>
      <c r="AN362" s="103"/>
      <c r="AO362" s="103"/>
    </row>
    <row r="363" spans="26:41" s="5" customFormat="1" x14ac:dyDescent="0.2">
      <c r="Z363" s="103"/>
      <c r="AA363" s="103"/>
      <c r="AB363" s="103"/>
      <c r="AC363" s="103"/>
      <c r="AD363" s="103"/>
      <c r="AE363" s="103"/>
      <c r="AF363" s="103"/>
      <c r="AG363" s="103"/>
      <c r="AH363" s="103"/>
      <c r="AI363" s="103"/>
      <c r="AJ363" s="103"/>
      <c r="AK363" s="103"/>
      <c r="AL363" s="103"/>
      <c r="AM363" s="103"/>
      <c r="AN363" s="103"/>
      <c r="AO363" s="103"/>
    </row>
    <row r="364" spans="26:41" s="5" customFormat="1" x14ac:dyDescent="0.2">
      <c r="Z364" s="103"/>
      <c r="AA364" s="103"/>
      <c r="AB364" s="103"/>
      <c r="AC364" s="103"/>
      <c r="AD364" s="103"/>
      <c r="AE364" s="103"/>
      <c r="AF364" s="103"/>
      <c r="AG364" s="103"/>
      <c r="AH364" s="103"/>
      <c r="AI364" s="103"/>
      <c r="AJ364" s="103"/>
      <c r="AK364" s="103"/>
      <c r="AL364" s="103"/>
      <c r="AM364" s="103"/>
      <c r="AN364" s="103"/>
      <c r="AO364" s="103"/>
    </row>
    <row r="365" spans="26:41" s="5" customFormat="1" x14ac:dyDescent="0.2">
      <c r="Z365" s="103"/>
      <c r="AA365" s="103"/>
      <c r="AB365" s="103"/>
      <c r="AC365" s="103"/>
      <c r="AD365" s="103"/>
      <c r="AE365" s="103"/>
      <c r="AF365" s="103"/>
      <c r="AG365" s="103"/>
      <c r="AH365" s="103"/>
      <c r="AI365" s="103"/>
      <c r="AJ365" s="103"/>
      <c r="AK365" s="103"/>
      <c r="AL365" s="103"/>
      <c r="AM365" s="103"/>
      <c r="AN365" s="103"/>
      <c r="AO365" s="103"/>
    </row>
    <row r="366" spans="26:41" s="5" customFormat="1" x14ac:dyDescent="0.2">
      <c r="Z366" s="103"/>
      <c r="AA366" s="103"/>
      <c r="AB366" s="103"/>
      <c r="AC366" s="103"/>
      <c r="AD366" s="103"/>
      <c r="AE366" s="103"/>
      <c r="AF366" s="103"/>
      <c r="AG366" s="103"/>
      <c r="AH366" s="103"/>
      <c r="AI366" s="103"/>
      <c r="AJ366" s="103"/>
      <c r="AK366" s="103"/>
      <c r="AL366" s="103"/>
      <c r="AM366" s="103"/>
      <c r="AN366" s="103"/>
      <c r="AO366" s="103"/>
    </row>
    <row r="367" spans="26:41" s="5" customFormat="1" x14ac:dyDescent="0.2">
      <c r="Z367" s="103"/>
      <c r="AA367" s="103"/>
      <c r="AB367" s="103"/>
      <c r="AC367" s="103"/>
      <c r="AD367" s="103"/>
      <c r="AE367" s="103"/>
      <c r="AF367" s="103"/>
      <c r="AG367" s="103"/>
      <c r="AH367" s="103"/>
      <c r="AI367" s="103"/>
      <c r="AJ367" s="103"/>
      <c r="AK367" s="103"/>
      <c r="AL367" s="103"/>
      <c r="AM367" s="103"/>
      <c r="AN367" s="103"/>
      <c r="AO367" s="103"/>
    </row>
    <row r="368" spans="26:41" s="5" customFormat="1" x14ac:dyDescent="0.2">
      <c r="Z368" s="103"/>
      <c r="AA368" s="103"/>
      <c r="AB368" s="103"/>
      <c r="AC368" s="103"/>
      <c r="AD368" s="103"/>
      <c r="AE368" s="103"/>
      <c r="AF368" s="103"/>
      <c r="AG368" s="103"/>
      <c r="AH368" s="103"/>
      <c r="AI368" s="103"/>
      <c r="AJ368" s="103"/>
      <c r="AK368" s="103"/>
      <c r="AL368" s="103"/>
      <c r="AM368" s="103"/>
      <c r="AN368" s="103"/>
      <c r="AO368" s="103"/>
    </row>
    <row r="369" spans="26:41" s="5" customFormat="1" x14ac:dyDescent="0.2">
      <c r="Z369" s="103"/>
      <c r="AA369" s="103"/>
      <c r="AB369" s="103"/>
      <c r="AC369" s="103"/>
      <c r="AD369" s="103"/>
      <c r="AE369" s="103"/>
      <c r="AF369" s="103"/>
      <c r="AG369" s="103"/>
      <c r="AH369" s="103"/>
      <c r="AI369" s="103"/>
      <c r="AJ369" s="103"/>
      <c r="AK369" s="103"/>
      <c r="AL369" s="103"/>
      <c r="AM369" s="103"/>
      <c r="AN369" s="103"/>
      <c r="AO369" s="103"/>
    </row>
    <row r="370" spans="26:41" s="5" customFormat="1" x14ac:dyDescent="0.2">
      <c r="Z370" s="103"/>
      <c r="AA370" s="103"/>
      <c r="AB370" s="103"/>
      <c r="AC370" s="103"/>
      <c r="AD370" s="103"/>
      <c r="AE370" s="103"/>
      <c r="AF370" s="103"/>
      <c r="AG370" s="103"/>
      <c r="AH370" s="103"/>
      <c r="AI370" s="103"/>
      <c r="AJ370" s="103"/>
      <c r="AK370" s="103"/>
      <c r="AL370" s="103"/>
      <c r="AM370" s="103"/>
      <c r="AN370" s="103"/>
      <c r="AO370" s="103"/>
    </row>
    <row r="371" spans="26:41" s="5" customFormat="1" x14ac:dyDescent="0.2">
      <c r="Z371" s="103"/>
      <c r="AA371" s="103"/>
      <c r="AB371" s="103"/>
      <c r="AC371" s="103"/>
      <c r="AD371" s="103"/>
      <c r="AE371" s="103"/>
      <c r="AF371" s="103"/>
      <c r="AG371" s="103"/>
      <c r="AH371" s="103"/>
      <c r="AI371" s="103"/>
      <c r="AJ371" s="103"/>
      <c r="AK371" s="103"/>
      <c r="AL371" s="103"/>
      <c r="AM371" s="103"/>
      <c r="AN371" s="103"/>
      <c r="AO371" s="103"/>
    </row>
    <row r="372" spans="26:41" s="5" customFormat="1" x14ac:dyDescent="0.2">
      <c r="Z372" s="103"/>
      <c r="AA372" s="103"/>
      <c r="AB372" s="103"/>
      <c r="AC372" s="103"/>
      <c r="AD372" s="103"/>
      <c r="AE372" s="103"/>
      <c r="AF372" s="103"/>
      <c r="AG372" s="103"/>
      <c r="AH372" s="103"/>
      <c r="AI372" s="103"/>
      <c r="AJ372" s="103"/>
      <c r="AK372" s="103"/>
      <c r="AL372" s="103"/>
      <c r="AM372" s="103"/>
      <c r="AN372" s="103"/>
      <c r="AO372" s="103"/>
    </row>
    <row r="373" spans="26:41" s="5" customFormat="1" x14ac:dyDescent="0.2">
      <c r="Z373" s="103"/>
      <c r="AA373" s="103"/>
      <c r="AB373" s="103"/>
      <c r="AC373" s="103"/>
      <c r="AD373" s="103"/>
      <c r="AE373" s="103"/>
      <c r="AF373" s="103"/>
      <c r="AG373" s="103"/>
      <c r="AH373" s="103"/>
      <c r="AI373" s="103"/>
      <c r="AJ373" s="103"/>
      <c r="AK373" s="103"/>
      <c r="AL373" s="103"/>
      <c r="AM373" s="103"/>
      <c r="AN373" s="103"/>
      <c r="AO373" s="103"/>
    </row>
    <row r="374" spans="26:41" s="5" customFormat="1" x14ac:dyDescent="0.2">
      <c r="Z374" s="103"/>
      <c r="AA374" s="103"/>
      <c r="AB374" s="103"/>
      <c r="AC374" s="103"/>
      <c r="AD374" s="103"/>
      <c r="AE374" s="103"/>
      <c r="AF374" s="103"/>
      <c r="AG374" s="103"/>
      <c r="AH374" s="103"/>
      <c r="AI374" s="103"/>
      <c r="AJ374" s="103"/>
      <c r="AK374" s="103"/>
      <c r="AL374" s="103"/>
      <c r="AM374" s="103"/>
      <c r="AN374" s="103"/>
      <c r="AO374" s="103"/>
    </row>
    <row r="375" spans="26:41" s="5" customFormat="1" x14ac:dyDescent="0.2">
      <c r="Z375" s="103"/>
      <c r="AA375" s="103"/>
      <c r="AB375" s="103"/>
      <c r="AC375" s="103"/>
      <c r="AD375" s="103"/>
      <c r="AE375" s="103"/>
      <c r="AF375" s="103"/>
      <c r="AG375" s="103"/>
      <c r="AH375" s="103"/>
      <c r="AI375" s="103"/>
      <c r="AJ375" s="103"/>
      <c r="AK375" s="103"/>
      <c r="AL375" s="103"/>
      <c r="AM375" s="103"/>
      <c r="AN375" s="103"/>
      <c r="AO375" s="103"/>
    </row>
    <row r="376" spans="26:41" s="5" customFormat="1" ht="14.25" customHeight="1" x14ac:dyDescent="0.2">
      <c r="Z376" s="103"/>
      <c r="AA376" s="103"/>
      <c r="AB376" s="103"/>
      <c r="AC376" s="103"/>
      <c r="AD376" s="103"/>
      <c r="AE376" s="103"/>
      <c r="AF376" s="103"/>
      <c r="AG376" s="103"/>
      <c r="AH376" s="103"/>
      <c r="AI376" s="103"/>
      <c r="AJ376" s="103"/>
      <c r="AK376" s="103"/>
      <c r="AL376" s="103"/>
      <c r="AM376" s="103"/>
      <c r="AN376" s="103"/>
      <c r="AO376" s="103"/>
    </row>
    <row r="377" spans="26:41" s="5" customFormat="1" x14ac:dyDescent="0.2">
      <c r="Z377" s="103"/>
      <c r="AA377" s="103"/>
      <c r="AB377" s="103"/>
      <c r="AC377" s="103"/>
      <c r="AD377" s="103"/>
      <c r="AE377" s="103"/>
      <c r="AF377" s="103"/>
      <c r="AG377" s="103"/>
      <c r="AH377" s="103"/>
      <c r="AI377" s="103"/>
      <c r="AJ377" s="103"/>
      <c r="AK377" s="103"/>
      <c r="AL377" s="103"/>
      <c r="AM377" s="103"/>
      <c r="AN377" s="103"/>
      <c r="AO377" s="103"/>
    </row>
    <row r="378" spans="26:41" s="5" customFormat="1" x14ac:dyDescent="0.2">
      <c r="Z378" s="103"/>
      <c r="AA378" s="103"/>
      <c r="AB378" s="103"/>
      <c r="AC378" s="103"/>
      <c r="AD378" s="103"/>
      <c r="AE378" s="103"/>
      <c r="AF378" s="103"/>
      <c r="AG378" s="103"/>
      <c r="AH378" s="103"/>
      <c r="AI378" s="103"/>
      <c r="AJ378" s="103"/>
      <c r="AK378" s="103"/>
      <c r="AL378" s="103"/>
      <c r="AM378" s="103"/>
      <c r="AN378" s="103"/>
      <c r="AO378" s="103"/>
    </row>
    <row r="379" spans="26:41" s="5" customFormat="1" x14ac:dyDescent="0.2">
      <c r="Z379" s="103"/>
      <c r="AA379" s="103"/>
      <c r="AB379" s="103"/>
      <c r="AC379" s="103"/>
      <c r="AD379" s="103"/>
      <c r="AE379" s="103"/>
      <c r="AF379" s="103"/>
      <c r="AG379" s="103"/>
      <c r="AH379" s="103"/>
      <c r="AI379" s="103"/>
      <c r="AJ379" s="103"/>
      <c r="AK379" s="103"/>
      <c r="AL379" s="103"/>
      <c r="AM379" s="103"/>
      <c r="AN379" s="103"/>
      <c r="AO379" s="103"/>
    </row>
    <row r="380" spans="26:41" s="5" customFormat="1" x14ac:dyDescent="0.2">
      <c r="Z380" s="103"/>
      <c r="AA380" s="103"/>
      <c r="AB380" s="103"/>
      <c r="AC380" s="103"/>
      <c r="AD380" s="103"/>
      <c r="AE380" s="103"/>
      <c r="AF380" s="103"/>
      <c r="AG380" s="103"/>
      <c r="AH380" s="103"/>
      <c r="AI380" s="103"/>
      <c r="AJ380" s="103"/>
      <c r="AK380" s="103"/>
      <c r="AL380" s="103"/>
      <c r="AM380" s="103"/>
      <c r="AN380" s="103"/>
      <c r="AO380" s="103"/>
    </row>
    <row r="381" spans="26:41" s="5" customFormat="1" x14ac:dyDescent="0.2">
      <c r="Z381" s="103"/>
      <c r="AA381" s="103"/>
      <c r="AB381" s="103"/>
      <c r="AC381" s="103"/>
      <c r="AD381" s="103"/>
      <c r="AE381" s="103"/>
      <c r="AF381" s="103"/>
      <c r="AG381" s="103"/>
      <c r="AH381" s="103"/>
      <c r="AI381" s="103"/>
      <c r="AJ381" s="103"/>
      <c r="AK381" s="103"/>
      <c r="AL381" s="103"/>
      <c r="AM381" s="103"/>
      <c r="AN381" s="103"/>
      <c r="AO381" s="103"/>
    </row>
    <row r="382" spans="26:41" s="5" customFormat="1" x14ac:dyDescent="0.2">
      <c r="Z382" s="103"/>
      <c r="AA382" s="103"/>
      <c r="AB382" s="103"/>
      <c r="AC382" s="103"/>
      <c r="AD382" s="103"/>
      <c r="AE382" s="103"/>
      <c r="AF382" s="103"/>
      <c r="AG382" s="103"/>
      <c r="AH382" s="103"/>
      <c r="AI382" s="103"/>
      <c r="AJ382" s="103"/>
      <c r="AK382" s="103"/>
      <c r="AL382" s="103"/>
      <c r="AM382" s="103"/>
      <c r="AN382" s="103"/>
      <c r="AO382" s="103"/>
    </row>
    <row r="383" spans="26:41" s="5" customFormat="1" x14ac:dyDescent="0.2">
      <c r="Z383" s="103"/>
      <c r="AA383" s="103"/>
      <c r="AB383" s="103"/>
      <c r="AC383" s="103"/>
      <c r="AD383" s="103"/>
      <c r="AE383" s="103"/>
      <c r="AF383" s="103"/>
      <c r="AG383" s="103"/>
      <c r="AH383" s="103"/>
      <c r="AI383" s="103"/>
      <c r="AJ383" s="103"/>
      <c r="AK383" s="103"/>
      <c r="AL383" s="103"/>
      <c r="AM383" s="103"/>
      <c r="AN383" s="103"/>
      <c r="AO383" s="103"/>
    </row>
    <row r="384" spans="26:41" s="5" customFormat="1" x14ac:dyDescent="0.2">
      <c r="Z384" s="103"/>
      <c r="AA384" s="103"/>
      <c r="AB384" s="103"/>
      <c r="AC384" s="103"/>
      <c r="AD384" s="103"/>
      <c r="AE384" s="103"/>
      <c r="AF384" s="103"/>
      <c r="AG384" s="103"/>
      <c r="AH384" s="103"/>
      <c r="AI384" s="103"/>
      <c r="AJ384" s="103"/>
      <c r="AK384" s="103"/>
      <c r="AL384" s="103"/>
      <c r="AM384" s="103"/>
      <c r="AN384" s="103"/>
      <c r="AO384" s="103"/>
    </row>
    <row r="385" spans="26:41" s="5" customFormat="1" x14ac:dyDescent="0.2">
      <c r="Z385" s="103"/>
      <c r="AA385" s="103"/>
      <c r="AB385" s="103"/>
      <c r="AC385" s="103"/>
      <c r="AD385" s="103"/>
      <c r="AE385" s="103"/>
      <c r="AF385" s="103"/>
      <c r="AG385" s="103"/>
      <c r="AH385" s="103"/>
      <c r="AI385" s="103"/>
      <c r="AJ385" s="103"/>
      <c r="AK385" s="103"/>
      <c r="AL385" s="103"/>
      <c r="AM385" s="103"/>
      <c r="AN385" s="103"/>
      <c r="AO385" s="103"/>
    </row>
    <row r="386" spans="26:41" s="5" customFormat="1" x14ac:dyDescent="0.2">
      <c r="Z386" s="103"/>
      <c r="AA386" s="103"/>
      <c r="AB386" s="103"/>
      <c r="AC386" s="103"/>
      <c r="AD386" s="103"/>
      <c r="AE386" s="103"/>
      <c r="AF386" s="103"/>
      <c r="AG386" s="103"/>
      <c r="AH386" s="103"/>
      <c r="AI386" s="103"/>
      <c r="AJ386" s="103"/>
      <c r="AK386" s="103"/>
      <c r="AL386" s="103"/>
      <c r="AM386" s="103"/>
      <c r="AN386" s="103"/>
      <c r="AO386" s="103"/>
    </row>
    <row r="387" spans="26:41" s="5" customFormat="1" x14ac:dyDescent="0.2">
      <c r="Z387" s="103"/>
      <c r="AA387" s="103"/>
      <c r="AB387" s="103"/>
      <c r="AC387" s="103"/>
      <c r="AD387" s="103"/>
      <c r="AE387" s="103"/>
      <c r="AF387" s="103"/>
      <c r="AG387" s="103"/>
      <c r="AH387" s="103"/>
      <c r="AI387" s="103"/>
      <c r="AJ387" s="103"/>
      <c r="AK387" s="103"/>
      <c r="AL387" s="103"/>
      <c r="AM387" s="103"/>
      <c r="AN387" s="103"/>
      <c r="AO387" s="103"/>
    </row>
    <row r="388" spans="26:41" s="5" customFormat="1" x14ac:dyDescent="0.2">
      <c r="Z388" s="103"/>
      <c r="AA388" s="103"/>
      <c r="AB388" s="103"/>
      <c r="AC388" s="103"/>
      <c r="AD388" s="103"/>
      <c r="AE388" s="103"/>
      <c r="AF388" s="103"/>
      <c r="AG388" s="103"/>
      <c r="AH388" s="103"/>
      <c r="AI388" s="103"/>
      <c r="AJ388" s="103"/>
      <c r="AK388" s="103"/>
      <c r="AL388" s="103"/>
      <c r="AM388" s="103"/>
      <c r="AN388" s="103"/>
      <c r="AO388" s="103"/>
    </row>
    <row r="389" spans="26:41" s="5" customFormat="1" x14ac:dyDescent="0.2">
      <c r="Z389" s="103"/>
      <c r="AA389" s="103"/>
      <c r="AB389" s="103"/>
      <c r="AC389" s="103"/>
      <c r="AD389" s="103"/>
      <c r="AE389" s="103"/>
      <c r="AF389" s="103"/>
      <c r="AG389" s="103"/>
      <c r="AH389" s="103"/>
      <c r="AI389" s="103"/>
      <c r="AJ389" s="103"/>
      <c r="AK389" s="103"/>
      <c r="AL389" s="103"/>
      <c r="AM389" s="103"/>
      <c r="AN389" s="103"/>
      <c r="AO389" s="103"/>
    </row>
    <row r="390" spans="26:41" s="5" customFormat="1" x14ac:dyDescent="0.2">
      <c r="Z390" s="103"/>
      <c r="AA390" s="103"/>
      <c r="AB390" s="103"/>
      <c r="AC390" s="103"/>
      <c r="AD390" s="103"/>
      <c r="AE390" s="103"/>
      <c r="AF390" s="103"/>
      <c r="AG390" s="103"/>
      <c r="AH390" s="103"/>
      <c r="AI390" s="103"/>
      <c r="AJ390" s="103"/>
      <c r="AK390" s="103"/>
      <c r="AL390" s="103"/>
      <c r="AM390" s="103"/>
      <c r="AN390" s="103"/>
      <c r="AO390" s="103"/>
    </row>
    <row r="391" spans="26:41" s="5" customFormat="1" x14ac:dyDescent="0.2">
      <c r="Z391" s="103"/>
      <c r="AA391" s="103"/>
      <c r="AB391" s="103"/>
      <c r="AC391" s="103"/>
      <c r="AD391" s="103"/>
      <c r="AE391" s="103"/>
      <c r="AF391" s="103"/>
      <c r="AG391" s="103"/>
      <c r="AH391" s="103"/>
      <c r="AI391" s="103"/>
      <c r="AJ391" s="103"/>
      <c r="AK391" s="103"/>
      <c r="AL391" s="103"/>
      <c r="AM391" s="103"/>
      <c r="AN391" s="103"/>
      <c r="AO391" s="103"/>
    </row>
    <row r="392" spans="26:41" s="5" customFormat="1" x14ac:dyDescent="0.2">
      <c r="Z392" s="103"/>
      <c r="AA392" s="103"/>
      <c r="AB392" s="103"/>
      <c r="AC392" s="103"/>
      <c r="AD392" s="103"/>
      <c r="AE392" s="103"/>
      <c r="AF392" s="103"/>
      <c r="AG392" s="103"/>
      <c r="AH392" s="103"/>
      <c r="AI392" s="103"/>
      <c r="AJ392" s="103"/>
      <c r="AK392" s="103"/>
      <c r="AL392" s="103"/>
      <c r="AM392" s="103"/>
      <c r="AN392" s="103"/>
      <c r="AO392" s="103"/>
    </row>
    <row r="393" spans="26:41" s="5" customFormat="1" x14ac:dyDescent="0.2">
      <c r="Z393" s="103"/>
      <c r="AA393" s="103"/>
      <c r="AB393" s="103"/>
      <c r="AC393" s="103"/>
      <c r="AD393" s="103"/>
      <c r="AE393" s="103"/>
      <c r="AF393" s="103"/>
      <c r="AG393" s="103"/>
      <c r="AH393" s="103"/>
      <c r="AI393" s="103"/>
      <c r="AJ393" s="103"/>
      <c r="AK393" s="103"/>
      <c r="AL393" s="103"/>
      <c r="AM393" s="103"/>
      <c r="AN393" s="103"/>
      <c r="AO393" s="103"/>
    </row>
    <row r="394" spans="26:41" s="5" customFormat="1" x14ac:dyDescent="0.2">
      <c r="Z394" s="103"/>
      <c r="AA394" s="103"/>
      <c r="AB394" s="103"/>
      <c r="AC394" s="103"/>
      <c r="AD394" s="103"/>
      <c r="AE394" s="103"/>
      <c r="AF394" s="103"/>
      <c r="AG394" s="103"/>
      <c r="AH394" s="103"/>
      <c r="AI394" s="103"/>
      <c r="AJ394" s="103"/>
      <c r="AK394" s="103"/>
      <c r="AL394" s="103"/>
      <c r="AM394" s="103"/>
      <c r="AN394" s="103"/>
      <c r="AO394" s="103"/>
    </row>
    <row r="395" spans="26:41" s="5" customFormat="1" x14ac:dyDescent="0.2">
      <c r="Z395" s="103"/>
      <c r="AA395" s="103"/>
      <c r="AB395" s="103"/>
      <c r="AC395" s="103"/>
      <c r="AD395" s="103"/>
      <c r="AE395" s="103"/>
      <c r="AF395" s="103"/>
      <c r="AG395" s="103"/>
      <c r="AH395" s="103"/>
      <c r="AI395" s="103"/>
      <c r="AJ395" s="103"/>
      <c r="AK395" s="103"/>
      <c r="AL395" s="103"/>
      <c r="AM395" s="103"/>
      <c r="AN395" s="103"/>
      <c r="AO395" s="103"/>
    </row>
    <row r="396" spans="26:41" s="5" customFormat="1" x14ac:dyDescent="0.2">
      <c r="Z396" s="103"/>
      <c r="AA396" s="103"/>
      <c r="AB396" s="103"/>
      <c r="AC396" s="103"/>
      <c r="AD396" s="103"/>
      <c r="AE396" s="103"/>
      <c r="AF396" s="103"/>
      <c r="AG396" s="103"/>
      <c r="AH396" s="103"/>
      <c r="AI396" s="103"/>
      <c r="AJ396" s="103"/>
      <c r="AK396" s="103"/>
      <c r="AL396" s="103"/>
      <c r="AM396" s="103"/>
      <c r="AN396" s="103"/>
      <c r="AO396" s="103"/>
    </row>
    <row r="397" spans="26:41" s="5" customFormat="1" ht="15.75" customHeight="1" x14ac:dyDescent="0.2">
      <c r="Z397" s="103"/>
      <c r="AA397" s="103"/>
      <c r="AB397" s="103"/>
      <c r="AC397" s="103"/>
      <c r="AD397" s="103"/>
      <c r="AE397" s="103"/>
      <c r="AF397" s="103"/>
      <c r="AG397" s="103"/>
      <c r="AH397" s="103"/>
      <c r="AI397" s="103"/>
      <c r="AJ397" s="103"/>
      <c r="AK397" s="103"/>
      <c r="AL397" s="103"/>
      <c r="AM397" s="103"/>
      <c r="AN397" s="103"/>
      <c r="AO397" s="103"/>
    </row>
    <row r="398" spans="26:41" s="5" customFormat="1" x14ac:dyDescent="0.2">
      <c r="Z398" s="103"/>
      <c r="AA398" s="103"/>
      <c r="AB398" s="103"/>
      <c r="AC398" s="103"/>
      <c r="AD398" s="103"/>
      <c r="AE398" s="103"/>
      <c r="AF398" s="103"/>
      <c r="AG398" s="103"/>
      <c r="AH398" s="103"/>
      <c r="AI398" s="103"/>
      <c r="AJ398" s="103"/>
      <c r="AK398" s="103"/>
      <c r="AL398" s="103"/>
      <c r="AM398" s="103"/>
      <c r="AN398" s="103"/>
      <c r="AO398" s="103"/>
    </row>
    <row r="399" spans="26:41" s="5" customFormat="1" x14ac:dyDescent="0.2">
      <c r="Z399" s="103"/>
      <c r="AA399" s="103"/>
      <c r="AB399" s="103"/>
      <c r="AC399" s="103"/>
      <c r="AD399" s="103"/>
      <c r="AE399" s="103"/>
      <c r="AF399" s="103"/>
      <c r="AG399" s="103"/>
      <c r="AH399" s="103"/>
      <c r="AI399" s="103"/>
      <c r="AJ399" s="103"/>
      <c r="AK399" s="103"/>
      <c r="AL399" s="103"/>
      <c r="AM399" s="103"/>
      <c r="AN399" s="103"/>
      <c r="AO399" s="103"/>
    </row>
    <row r="400" spans="26:41" s="5" customFormat="1" x14ac:dyDescent="0.2">
      <c r="Z400" s="103"/>
      <c r="AA400" s="103"/>
      <c r="AB400" s="103"/>
      <c r="AC400" s="103"/>
      <c r="AD400" s="103"/>
      <c r="AE400" s="103"/>
      <c r="AF400" s="103"/>
      <c r="AG400" s="103"/>
      <c r="AH400" s="103"/>
      <c r="AI400" s="103"/>
      <c r="AJ400" s="103"/>
      <c r="AK400" s="103"/>
      <c r="AL400" s="103"/>
      <c r="AM400" s="103"/>
      <c r="AN400" s="103"/>
      <c r="AO400" s="103"/>
    </row>
    <row r="401" spans="26:41" s="5" customFormat="1" x14ac:dyDescent="0.2">
      <c r="Z401" s="103"/>
      <c r="AA401" s="103"/>
      <c r="AB401" s="103"/>
      <c r="AC401" s="103"/>
      <c r="AD401" s="103"/>
      <c r="AE401" s="103"/>
      <c r="AF401" s="103"/>
      <c r="AG401" s="103"/>
      <c r="AH401" s="103"/>
      <c r="AI401" s="103"/>
      <c r="AJ401" s="103"/>
      <c r="AK401" s="103"/>
      <c r="AL401" s="103"/>
      <c r="AM401" s="103"/>
      <c r="AN401" s="103"/>
      <c r="AO401" s="103"/>
    </row>
    <row r="402" spans="26:41" s="5" customFormat="1" x14ac:dyDescent="0.2">
      <c r="Z402" s="103"/>
      <c r="AA402" s="103"/>
      <c r="AB402" s="103"/>
      <c r="AC402" s="103"/>
      <c r="AD402" s="103"/>
      <c r="AE402" s="103"/>
      <c r="AF402" s="103"/>
      <c r="AG402" s="103"/>
      <c r="AH402" s="103"/>
      <c r="AI402" s="103"/>
      <c r="AJ402" s="103"/>
      <c r="AK402" s="103"/>
      <c r="AL402" s="103"/>
      <c r="AM402" s="103"/>
      <c r="AN402" s="103"/>
      <c r="AO402" s="103"/>
    </row>
    <row r="403" spans="26:41" s="5" customFormat="1" x14ac:dyDescent="0.2">
      <c r="Z403" s="103"/>
      <c r="AA403" s="103"/>
      <c r="AB403" s="103"/>
      <c r="AC403" s="103"/>
      <c r="AD403" s="103"/>
      <c r="AE403" s="103"/>
      <c r="AF403" s="103"/>
      <c r="AG403" s="103"/>
      <c r="AH403" s="103"/>
      <c r="AI403" s="103"/>
      <c r="AJ403" s="103"/>
      <c r="AK403" s="103"/>
      <c r="AL403" s="103"/>
      <c r="AM403" s="103"/>
      <c r="AN403" s="103"/>
      <c r="AO403" s="103"/>
    </row>
    <row r="404" spans="26:41" s="5" customFormat="1" x14ac:dyDescent="0.2">
      <c r="Z404" s="103"/>
      <c r="AA404" s="103"/>
      <c r="AB404" s="103"/>
      <c r="AC404" s="103"/>
      <c r="AD404" s="103"/>
      <c r="AE404" s="103"/>
      <c r="AF404" s="103"/>
      <c r="AG404" s="103"/>
      <c r="AH404" s="103"/>
      <c r="AI404" s="103"/>
      <c r="AJ404" s="103"/>
      <c r="AK404" s="103"/>
      <c r="AL404" s="103"/>
      <c r="AM404" s="103"/>
      <c r="AN404" s="103"/>
      <c r="AO404" s="103"/>
    </row>
    <row r="405" spans="26:41" s="5" customFormat="1" x14ac:dyDescent="0.2">
      <c r="Z405" s="103"/>
      <c r="AA405" s="103"/>
      <c r="AB405" s="103"/>
      <c r="AC405" s="103"/>
      <c r="AD405" s="103"/>
      <c r="AE405" s="103"/>
      <c r="AF405" s="103"/>
      <c r="AG405" s="103"/>
      <c r="AH405" s="103"/>
      <c r="AI405" s="103"/>
      <c r="AJ405" s="103"/>
      <c r="AK405" s="103"/>
      <c r="AL405" s="103"/>
      <c r="AM405" s="103"/>
      <c r="AN405" s="103"/>
      <c r="AO405" s="103"/>
    </row>
    <row r="406" spans="26:41" s="5" customFormat="1" x14ac:dyDescent="0.2">
      <c r="Z406" s="103"/>
      <c r="AA406" s="103"/>
      <c r="AB406" s="103"/>
      <c r="AC406" s="103"/>
      <c r="AD406" s="103"/>
      <c r="AE406" s="103"/>
      <c r="AF406" s="103"/>
      <c r="AG406" s="103"/>
      <c r="AH406" s="103"/>
      <c r="AI406" s="103"/>
      <c r="AJ406" s="103"/>
      <c r="AK406" s="103"/>
      <c r="AL406" s="103"/>
      <c r="AM406" s="103"/>
      <c r="AN406" s="103"/>
      <c r="AO406" s="103"/>
    </row>
    <row r="407" spans="26:41" s="5" customFormat="1" x14ac:dyDescent="0.2">
      <c r="Z407" s="103"/>
      <c r="AA407" s="103"/>
      <c r="AB407" s="103"/>
      <c r="AC407" s="103"/>
      <c r="AD407" s="103"/>
      <c r="AE407" s="103"/>
      <c r="AF407" s="103"/>
      <c r="AG407" s="103"/>
      <c r="AH407" s="103"/>
      <c r="AI407" s="103"/>
      <c r="AJ407" s="103"/>
      <c r="AK407" s="103"/>
      <c r="AL407" s="103"/>
      <c r="AM407" s="103"/>
      <c r="AN407" s="103"/>
      <c r="AO407" s="103"/>
    </row>
    <row r="408" spans="26:41" s="5" customFormat="1" x14ac:dyDescent="0.2">
      <c r="Z408" s="103"/>
      <c r="AA408" s="103"/>
      <c r="AB408" s="103"/>
      <c r="AC408" s="103"/>
      <c r="AD408" s="103"/>
      <c r="AE408" s="103"/>
      <c r="AF408" s="103"/>
      <c r="AG408" s="103"/>
      <c r="AH408" s="103"/>
      <c r="AI408" s="103"/>
      <c r="AJ408" s="103"/>
      <c r="AK408" s="103"/>
      <c r="AL408" s="103"/>
      <c r="AM408" s="103"/>
      <c r="AN408" s="103"/>
      <c r="AO408" s="103"/>
    </row>
    <row r="409" spans="26:41" s="5" customFormat="1" x14ac:dyDescent="0.2">
      <c r="Z409" s="103"/>
      <c r="AA409" s="103"/>
      <c r="AB409" s="103"/>
      <c r="AC409" s="103"/>
      <c r="AD409" s="103"/>
      <c r="AE409" s="103"/>
      <c r="AF409" s="103"/>
      <c r="AG409" s="103"/>
      <c r="AH409" s="103"/>
      <c r="AI409" s="103"/>
      <c r="AJ409" s="103"/>
      <c r="AK409" s="103"/>
      <c r="AL409" s="103"/>
      <c r="AM409" s="103"/>
      <c r="AN409" s="103"/>
      <c r="AO409" s="103"/>
    </row>
    <row r="410" spans="26:41" s="5" customFormat="1" x14ac:dyDescent="0.2">
      <c r="Z410" s="103"/>
      <c r="AA410" s="103"/>
      <c r="AB410" s="103"/>
      <c r="AC410" s="103"/>
      <c r="AD410" s="103"/>
      <c r="AE410" s="103"/>
      <c r="AF410" s="103"/>
      <c r="AG410" s="103"/>
      <c r="AH410" s="103"/>
      <c r="AI410" s="103"/>
      <c r="AJ410" s="103"/>
      <c r="AK410" s="103"/>
      <c r="AL410" s="103"/>
      <c r="AM410" s="103"/>
      <c r="AN410" s="103"/>
      <c r="AO410" s="103"/>
    </row>
    <row r="411" spans="26:41" s="5" customFormat="1" x14ac:dyDescent="0.2">
      <c r="Z411" s="103"/>
      <c r="AA411" s="103"/>
      <c r="AB411" s="103"/>
      <c r="AC411" s="103"/>
      <c r="AD411" s="103"/>
      <c r="AE411" s="103"/>
      <c r="AF411" s="103"/>
      <c r="AG411" s="103"/>
      <c r="AH411" s="103"/>
      <c r="AI411" s="103"/>
      <c r="AJ411" s="103"/>
      <c r="AK411" s="103"/>
      <c r="AL411" s="103"/>
      <c r="AM411" s="103"/>
      <c r="AN411" s="103"/>
      <c r="AO411" s="103"/>
    </row>
    <row r="412" spans="26:41" s="5" customFormat="1" x14ac:dyDescent="0.2">
      <c r="Z412" s="103"/>
      <c r="AA412" s="103"/>
      <c r="AB412" s="103"/>
      <c r="AC412" s="103"/>
      <c r="AD412" s="103"/>
      <c r="AE412" s="103"/>
      <c r="AF412" s="103"/>
      <c r="AG412" s="103"/>
      <c r="AH412" s="103"/>
      <c r="AI412" s="103"/>
      <c r="AJ412" s="103"/>
      <c r="AK412" s="103"/>
      <c r="AL412" s="103"/>
      <c r="AM412" s="103"/>
      <c r="AN412" s="103"/>
      <c r="AO412" s="103"/>
    </row>
    <row r="413" spans="26:41" s="5" customFormat="1" x14ac:dyDescent="0.2">
      <c r="Z413" s="103"/>
      <c r="AA413" s="103"/>
      <c r="AB413" s="103"/>
      <c r="AC413" s="103"/>
      <c r="AD413" s="103"/>
      <c r="AE413" s="103"/>
      <c r="AF413" s="103"/>
      <c r="AG413" s="103"/>
      <c r="AH413" s="103"/>
      <c r="AI413" s="103"/>
      <c r="AJ413" s="103"/>
      <c r="AK413" s="103"/>
      <c r="AL413" s="103"/>
      <c r="AM413" s="103"/>
      <c r="AN413" s="103"/>
      <c r="AO413" s="103"/>
    </row>
    <row r="414" spans="26:41" s="5" customFormat="1" x14ac:dyDescent="0.2">
      <c r="Z414" s="103"/>
      <c r="AA414" s="103"/>
      <c r="AB414" s="103"/>
      <c r="AC414" s="103"/>
      <c r="AD414" s="103"/>
      <c r="AE414" s="103"/>
      <c r="AF414" s="103"/>
      <c r="AG414" s="103"/>
      <c r="AH414" s="103"/>
      <c r="AI414" s="103"/>
      <c r="AJ414" s="103"/>
      <c r="AK414" s="103"/>
      <c r="AL414" s="103"/>
      <c r="AM414" s="103"/>
      <c r="AN414" s="103"/>
      <c r="AO414" s="103"/>
    </row>
    <row r="415" spans="26:41" s="5" customFormat="1" x14ac:dyDescent="0.2">
      <c r="Z415" s="103"/>
      <c r="AA415" s="103"/>
      <c r="AB415" s="103"/>
      <c r="AC415" s="103"/>
      <c r="AD415" s="103"/>
      <c r="AE415" s="103"/>
      <c r="AF415" s="103"/>
      <c r="AG415" s="103"/>
      <c r="AH415" s="103"/>
      <c r="AI415" s="103"/>
      <c r="AJ415" s="103"/>
      <c r="AK415" s="103"/>
      <c r="AL415" s="103"/>
      <c r="AM415" s="103"/>
      <c r="AN415" s="103"/>
      <c r="AO415" s="103"/>
    </row>
    <row r="416" spans="26:41" s="5" customFormat="1" x14ac:dyDescent="0.2">
      <c r="Z416" s="103"/>
      <c r="AA416" s="103"/>
      <c r="AB416" s="103"/>
      <c r="AC416" s="103"/>
      <c r="AD416" s="103"/>
      <c r="AE416" s="103"/>
      <c r="AF416" s="103"/>
      <c r="AG416" s="103"/>
      <c r="AH416" s="103"/>
      <c r="AI416" s="103"/>
      <c r="AJ416" s="103"/>
      <c r="AK416" s="103"/>
      <c r="AL416" s="103"/>
      <c r="AM416" s="103"/>
      <c r="AN416" s="103"/>
      <c r="AO416" s="103"/>
    </row>
    <row r="417" spans="26:41" s="5" customFormat="1" x14ac:dyDescent="0.2">
      <c r="Z417" s="103"/>
      <c r="AA417" s="103"/>
      <c r="AB417" s="103"/>
      <c r="AC417" s="103"/>
      <c r="AD417" s="103"/>
      <c r="AE417" s="103"/>
      <c r="AF417" s="103"/>
      <c r="AG417" s="103"/>
      <c r="AH417" s="103"/>
      <c r="AI417" s="103"/>
      <c r="AJ417" s="103"/>
      <c r="AK417" s="103"/>
      <c r="AL417" s="103"/>
      <c r="AM417" s="103"/>
      <c r="AN417" s="103"/>
      <c r="AO417" s="103"/>
    </row>
    <row r="418" spans="26:41" s="5" customFormat="1" x14ac:dyDescent="0.2">
      <c r="Z418" s="103"/>
      <c r="AA418" s="103"/>
      <c r="AB418" s="103"/>
      <c r="AC418" s="103"/>
      <c r="AD418" s="103"/>
      <c r="AE418" s="103"/>
      <c r="AF418" s="103"/>
      <c r="AG418" s="103"/>
      <c r="AH418" s="103"/>
      <c r="AI418" s="103"/>
      <c r="AJ418" s="103"/>
      <c r="AK418" s="103"/>
      <c r="AL418" s="103"/>
      <c r="AM418" s="103"/>
      <c r="AN418" s="103"/>
      <c r="AO418" s="103"/>
    </row>
    <row r="419" spans="26:41" s="5" customFormat="1" x14ac:dyDescent="0.2">
      <c r="Z419" s="103"/>
      <c r="AA419" s="103"/>
      <c r="AB419" s="103"/>
      <c r="AC419" s="103"/>
      <c r="AD419" s="103"/>
      <c r="AE419" s="103"/>
      <c r="AF419" s="103"/>
      <c r="AG419" s="103"/>
      <c r="AH419" s="103"/>
      <c r="AI419" s="103"/>
      <c r="AJ419" s="103"/>
      <c r="AK419" s="103"/>
      <c r="AL419" s="103"/>
      <c r="AM419" s="103"/>
      <c r="AN419" s="103"/>
      <c r="AO419" s="103"/>
    </row>
    <row r="420" spans="26:41" s="5" customFormat="1" x14ac:dyDescent="0.2">
      <c r="Z420" s="103"/>
      <c r="AA420" s="103"/>
      <c r="AB420" s="103"/>
      <c r="AC420" s="103"/>
      <c r="AD420" s="103"/>
      <c r="AE420" s="103"/>
      <c r="AF420" s="103"/>
      <c r="AG420" s="103"/>
      <c r="AH420" s="103"/>
      <c r="AI420" s="103"/>
      <c r="AJ420" s="103"/>
      <c r="AK420" s="103"/>
      <c r="AL420" s="103"/>
      <c r="AM420" s="103"/>
      <c r="AN420" s="103"/>
      <c r="AO420" s="103"/>
    </row>
    <row r="421" spans="26:41" s="5" customFormat="1" x14ac:dyDescent="0.2">
      <c r="Z421" s="103"/>
      <c r="AA421" s="103"/>
      <c r="AB421" s="103"/>
      <c r="AC421" s="103"/>
      <c r="AD421" s="103"/>
      <c r="AE421" s="103"/>
      <c r="AF421" s="103"/>
      <c r="AG421" s="103"/>
      <c r="AH421" s="103"/>
      <c r="AI421" s="103"/>
      <c r="AJ421" s="103"/>
      <c r="AK421" s="103"/>
      <c r="AL421" s="103"/>
      <c r="AM421" s="103"/>
      <c r="AN421" s="103"/>
      <c r="AO421" s="103"/>
    </row>
    <row r="422" spans="26:41" s="5" customFormat="1" x14ac:dyDescent="0.2">
      <c r="Z422" s="103"/>
      <c r="AA422" s="103"/>
      <c r="AB422" s="103"/>
      <c r="AC422" s="103"/>
      <c r="AD422" s="103"/>
      <c r="AE422" s="103"/>
      <c r="AF422" s="103"/>
      <c r="AG422" s="103"/>
      <c r="AH422" s="103"/>
      <c r="AI422" s="103"/>
      <c r="AJ422" s="103"/>
      <c r="AK422" s="103"/>
      <c r="AL422" s="103"/>
      <c r="AM422" s="103"/>
      <c r="AN422" s="103"/>
      <c r="AO422" s="103"/>
    </row>
    <row r="423" spans="26:41" s="5" customFormat="1" x14ac:dyDescent="0.2">
      <c r="Z423" s="103"/>
      <c r="AA423" s="103"/>
      <c r="AB423" s="103"/>
      <c r="AC423" s="103"/>
      <c r="AD423" s="103"/>
      <c r="AE423" s="103"/>
      <c r="AF423" s="103"/>
      <c r="AG423" s="103"/>
      <c r="AH423" s="103"/>
      <c r="AI423" s="103"/>
      <c r="AJ423" s="103"/>
      <c r="AK423" s="103"/>
      <c r="AL423" s="103"/>
      <c r="AM423" s="103"/>
      <c r="AN423" s="103"/>
      <c r="AO423" s="103"/>
    </row>
    <row r="424" spans="26:41" s="5" customFormat="1" x14ac:dyDescent="0.2">
      <c r="Z424" s="103"/>
      <c r="AA424" s="103"/>
      <c r="AB424" s="103"/>
      <c r="AC424" s="103"/>
      <c r="AD424" s="103"/>
      <c r="AE424" s="103"/>
      <c r="AF424" s="103"/>
      <c r="AG424" s="103"/>
      <c r="AH424" s="103"/>
      <c r="AI424" s="103"/>
      <c r="AJ424" s="103"/>
      <c r="AK424" s="103"/>
      <c r="AL424" s="103"/>
      <c r="AM424" s="103"/>
      <c r="AN424" s="103"/>
      <c r="AO424" s="103"/>
    </row>
    <row r="425" spans="26:41" s="5" customFormat="1" x14ac:dyDescent="0.2">
      <c r="Z425" s="103"/>
      <c r="AA425" s="103"/>
      <c r="AB425" s="103"/>
      <c r="AC425" s="103"/>
      <c r="AD425" s="103"/>
      <c r="AE425" s="103"/>
      <c r="AF425" s="103"/>
      <c r="AG425" s="103"/>
      <c r="AH425" s="103"/>
      <c r="AI425" s="103"/>
      <c r="AJ425" s="103"/>
      <c r="AK425" s="103"/>
      <c r="AL425" s="103"/>
      <c r="AM425" s="103"/>
      <c r="AN425" s="103"/>
      <c r="AO425" s="103"/>
    </row>
    <row r="426" spans="26:41" s="5" customFormat="1" x14ac:dyDescent="0.2">
      <c r="Z426" s="103"/>
      <c r="AA426" s="103"/>
      <c r="AB426" s="103"/>
      <c r="AC426" s="103"/>
      <c r="AD426" s="103"/>
      <c r="AE426" s="103"/>
      <c r="AF426" s="103"/>
      <c r="AG426" s="103"/>
      <c r="AH426" s="103"/>
      <c r="AI426" s="103"/>
      <c r="AJ426" s="103"/>
      <c r="AK426" s="103"/>
      <c r="AL426" s="103"/>
      <c r="AM426" s="103"/>
      <c r="AN426" s="103"/>
      <c r="AO426" s="103"/>
    </row>
    <row r="427" spans="26:41" s="5" customFormat="1" x14ac:dyDescent="0.2">
      <c r="Z427" s="103"/>
      <c r="AA427" s="103"/>
      <c r="AB427" s="103"/>
      <c r="AC427" s="103"/>
      <c r="AD427" s="103"/>
      <c r="AE427" s="103"/>
      <c r="AF427" s="103"/>
      <c r="AG427" s="103"/>
      <c r="AH427" s="103"/>
      <c r="AI427" s="103"/>
      <c r="AJ427" s="103"/>
      <c r="AK427" s="103"/>
      <c r="AL427" s="103"/>
      <c r="AM427" s="103"/>
      <c r="AN427" s="103"/>
      <c r="AO427" s="103"/>
    </row>
    <row r="428" spans="26:41" s="5" customFormat="1" x14ac:dyDescent="0.2">
      <c r="Z428" s="103"/>
      <c r="AA428" s="103"/>
      <c r="AB428" s="103"/>
      <c r="AC428" s="103"/>
      <c r="AD428" s="103"/>
      <c r="AE428" s="103"/>
      <c r="AF428" s="103"/>
      <c r="AG428" s="103"/>
      <c r="AH428" s="103"/>
      <c r="AI428" s="103"/>
      <c r="AJ428" s="103"/>
      <c r="AK428" s="103"/>
      <c r="AL428" s="103"/>
      <c r="AM428" s="103"/>
      <c r="AN428" s="103"/>
      <c r="AO428" s="103"/>
    </row>
    <row r="429" spans="26:41" s="5" customFormat="1" x14ac:dyDescent="0.2">
      <c r="Z429" s="103"/>
      <c r="AA429" s="103"/>
      <c r="AB429" s="103"/>
      <c r="AC429" s="103"/>
      <c r="AD429" s="103"/>
      <c r="AE429" s="103"/>
      <c r="AF429" s="103"/>
      <c r="AG429" s="103"/>
      <c r="AH429" s="103"/>
      <c r="AI429" s="103"/>
      <c r="AJ429" s="103"/>
      <c r="AK429" s="103"/>
      <c r="AL429" s="103"/>
      <c r="AM429" s="103"/>
      <c r="AN429" s="103"/>
      <c r="AO429" s="103"/>
    </row>
    <row r="430" spans="26:41" s="5" customFormat="1" x14ac:dyDescent="0.2">
      <c r="Z430" s="103"/>
      <c r="AA430" s="103"/>
      <c r="AB430" s="103"/>
      <c r="AC430" s="103"/>
      <c r="AD430" s="103"/>
      <c r="AE430" s="103"/>
      <c r="AF430" s="103"/>
      <c r="AG430" s="103"/>
      <c r="AH430" s="103"/>
      <c r="AI430" s="103"/>
      <c r="AJ430" s="103"/>
      <c r="AK430" s="103"/>
      <c r="AL430" s="103"/>
      <c r="AM430" s="103"/>
      <c r="AN430" s="103"/>
      <c r="AO430" s="103"/>
    </row>
    <row r="431" spans="26:41" s="5" customFormat="1" x14ac:dyDescent="0.2">
      <c r="Z431" s="103"/>
      <c r="AA431" s="103"/>
      <c r="AB431" s="103"/>
      <c r="AC431" s="103"/>
      <c r="AD431" s="103"/>
      <c r="AE431" s="103"/>
      <c r="AF431" s="103"/>
      <c r="AG431" s="103"/>
      <c r="AH431" s="103"/>
      <c r="AI431" s="103"/>
      <c r="AJ431" s="103"/>
      <c r="AK431" s="103"/>
      <c r="AL431" s="103"/>
      <c r="AM431" s="103"/>
      <c r="AN431" s="103"/>
      <c r="AO431" s="103"/>
    </row>
    <row r="432" spans="26:41" s="5" customFormat="1" x14ac:dyDescent="0.2">
      <c r="Z432" s="103"/>
      <c r="AA432" s="103"/>
      <c r="AB432" s="103"/>
      <c r="AC432" s="103"/>
      <c r="AD432" s="103"/>
      <c r="AE432" s="103"/>
      <c r="AF432" s="103"/>
      <c r="AG432" s="103"/>
      <c r="AH432" s="103"/>
      <c r="AI432" s="103"/>
      <c r="AJ432" s="103"/>
      <c r="AK432" s="103"/>
      <c r="AL432" s="103"/>
      <c r="AM432" s="103"/>
      <c r="AN432" s="103"/>
      <c r="AO432" s="103"/>
    </row>
    <row r="433" spans="26:41" s="5" customFormat="1" x14ac:dyDescent="0.2">
      <c r="Z433" s="103"/>
      <c r="AA433" s="103"/>
      <c r="AB433" s="103"/>
      <c r="AC433" s="103"/>
      <c r="AD433" s="103"/>
      <c r="AE433" s="103"/>
      <c r="AF433" s="103"/>
      <c r="AG433" s="103"/>
      <c r="AH433" s="103"/>
      <c r="AI433" s="103"/>
      <c r="AJ433" s="103"/>
      <c r="AK433" s="103"/>
      <c r="AL433" s="103"/>
      <c r="AM433" s="103"/>
      <c r="AN433" s="103"/>
      <c r="AO433" s="103"/>
    </row>
    <row r="434" spans="26:41" s="5" customFormat="1" x14ac:dyDescent="0.2">
      <c r="Z434" s="103"/>
      <c r="AA434" s="103"/>
      <c r="AB434" s="103"/>
      <c r="AC434" s="103"/>
      <c r="AD434" s="103"/>
      <c r="AE434" s="103"/>
      <c r="AF434" s="103"/>
      <c r="AG434" s="103"/>
      <c r="AH434" s="103"/>
      <c r="AI434" s="103"/>
      <c r="AJ434" s="103"/>
      <c r="AK434" s="103"/>
      <c r="AL434" s="103"/>
      <c r="AM434" s="103"/>
      <c r="AN434" s="103"/>
      <c r="AO434" s="103"/>
    </row>
    <row r="435" spans="26:41" s="5" customFormat="1" x14ac:dyDescent="0.2">
      <c r="Z435" s="103"/>
      <c r="AA435" s="103"/>
      <c r="AB435" s="103"/>
      <c r="AC435" s="103"/>
      <c r="AD435" s="103"/>
      <c r="AE435" s="103"/>
      <c r="AF435" s="103"/>
      <c r="AG435" s="103"/>
      <c r="AH435" s="103"/>
      <c r="AI435" s="103"/>
      <c r="AJ435" s="103"/>
      <c r="AK435" s="103"/>
      <c r="AL435" s="103"/>
      <c r="AM435" s="103"/>
      <c r="AN435" s="103"/>
      <c r="AO435" s="103"/>
    </row>
    <row r="436" spans="26:41" s="5" customFormat="1" x14ac:dyDescent="0.2">
      <c r="Z436" s="103"/>
      <c r="AA436" s="103"/>
      <c r="AB436" s="103"/>
      <c r="AC436" s="103"/>
      <c r="AD436" s="103"/>
      <c r="AE436" s="103"/>
      <c r="AF436" s="103"/>
      <c r="AG436" s="103"/>
      <c r="AH436" s="103"/>
      <c r="AI436" s="103"/>
      <c r="AJ436" s="103"/>
      <c r="AK436" s="103"/>
      <c r="AL436" s="103"/>
      <c r="AM436" s="103"/>
      <c r="AN436" s="103"/>
      <c r="AO436" s="103"/>
    </row>
    <row r="437" spans="26:41" s="5" customFormat="1" x14ac:dyDescent="0.2">
      <c r="Z437" s="103"/>
      <c r="AA437" s="103"/>
      <c r="AB437" s="103"/>
      <c r="AC437" s="103"/>
      <c r="AD437" s="103"/>
      <c r="AE437" s="103"/>
      <c r="AF437" s="103"/>
      <c r="AG437" s="103"/>
      <c r="AH437" s="103"/>
      <c r="AI437" s="103"/>
      <c r="AJ437" s="103"/>
      <c r="AK437" s="103"/>
      <c r="AL437" s="103"/>
      <c r="AM437" s="103"/>
      <c r="AN437" s="103"/>
      <c r="AO437" s="103"/>
    </row>
    <row r="438" spans="26:41" s="5" customFormat="1" x14ac:dyDescent="0.2">
      <c r="Z438" s="103"/>
      <c r="AA438" s="103"/>
      <c r="AB438" s="103"/>
      <c r="AC438" s="103"/>
      <c r="AD438" s="103"/>
      <c r="AE438" s="103"/>
      <c r="AF438" s="103"/>
      <c r="AG438" s="103"/>
      <c r="AH438" s="103"/>
      <c r="AI438" s="103"/>
      <c r="AJ438" s="103"/>
      <c r="AK438" s="103"/>
      <c r="AL438" s="103"/>
      <c r="AM438" s="103"/>
      <c r="AN438" s="103"/>
      <c r="AO438" s="103"/>
    </row>
    <row r="439" spans="26:41" s="5" customFormat="1" x14ac:dyDescent="0.2">
      <c r="Z439" s="103"/>
      <c r="AA439" s="103"/>
      <c r="AB439" s="103"/>
      <c r="AC439" s="103"/>
      <c r="AD439" s="103"/>
      <c r="AE439" s="103"/>
      <c r="AF439" s="103"/>
      <c r="AG439" s="103"/>
      <c r="AH439" s="103"/>
      <c r="AI439" s="103"/>
      <c r="AJ439" s="103"/>
      <c r="AK439" s="103"/>
      <c r="AL439" s="103"/>
      <c r="AM439" s="103"/>
      <c r="AN439" s="103"/>
      <c r="AO439" s="103"/>
    </row>
    <row r="440" spans="26:41" s="5" customFormat="1" ht="15.75" customHeight="1" x14ac:dyDescent="0.2">
      <c r="Z440" s="103"/>
      <c r="AA440" s="103"/>
      <c r="AB440" s="103"/>
      <c r="AC440" s="103"/>
      <c r="AD440" s="103"/>
      <c r="AE440" s="103"/>
      <c r="AF440" s="103"/>
      <c r="AG440" s="103"/>
      <c r="AH440" s="103"/>
      <c r="AI440" s="103"/>
      <c r="AJ440" s="103"/>
      <c r="AK440" s="103"/>
      <c r="AL440" s="103"/>
      <c r="AM440" s="103"/>
      <c r="AN440" s="103"/>
      <c r="AO440" s="103"/>
    </row>
    <row r="441" spans="26:41" s="5" customFormat="1" x14ac:dyDescent="0.2">
      <c r="Z441" s="103"/>
      <c r="AA441" s="103"/>
      <c r="AB441" s="103"/>
      <c r="AC441" s="103"/>
      <c r="AD441" s="103"/>
      <c r="AE441" s="103"/>
      <c r="AF441" s="103"/>
      <c r="AG441" s="103"/>
      <c r="AH441" s="103"/>
      <c r="AI441" s="103"/>
      <c r="AJ441" s="103"/>
      <c r="AK441" s="103"/>
      <c r="AL441" s="103"/>
      <c r="AM441" s="103"/>
      <c r="AN441" s="103"/>
      <c r="AO441" s="103"/>
    </row>
    <row r="442" spans="26:41" s="5" customFormat="1" x14ac:dyDescent="0.2">
      <c r="Z442" s="103"/>
      <c r="AA442" s="103"/>
      <c r="AB442" s="103"/>
      <c r="AC442" s="103"/>
      <c r="AD442" s="103"/>
      <c r="AE442" s="103"/>
      <c r="AF442" s="103"/>
      <c r="AG442" s="103"/>
      <c r="AH442" s="103"/>
      <c r="AI442" s="103"/>
      <c r="AJ442" s="103"/>
      <c r="AK442" s="103"/>
      <c r="AL442" s="103"/>
      <c r="AM442" s="103"/>
      <c r="AN442" s="103"/>
      <c r="AO442" s="103"/>
    </row>
    <row r="443" spans="26:41" s="5" customFormat="1" x14ac:dyDescent="0.2">
      <c r="Z443" s="103"/>
      <c r="AA443" s="103"/>
      <c r="AB443" s="103"/>
      <c r="AC443" s="103"/>
      <c r="AD443" s="103"/>
      <c r="AE443" s="103"/>
      <c r="AF443" s="103"/>
      <c r="AG443" s="103"/>
      <c r="AH443" s="103"/>
      <c r="AI443" s="103"/>
      <c r="AJ443" s="103"/>
      <c r="AK443" s="103"/>
      <c r="AL443" s="103"/>
      <c r="AM443" s="103"/>
      <c r="AN443" s="103"/>
      <c r="AO443" s="103"/>
    </row>
    <row r="444" spans="26:41" s="5" customFormat="1" x14ac:dyDescent="0.2">
      <c r="Z444" s="103"/>
      <c r="AA444" s="103"/>
      <c r="AB444" s="103"/>
      <c r="AC444" s="103"/>
      <c r="AD444" s="103"/>
      <c r="AE444" s="103"/>
      <c r="AF444" s="103"/>
      <c r="AG444" s="103"/>
      <c r="AH444" s="103"/>
      <c r="AI444" s="103"/>
      <c r="AJ444" s="103"/>
      <c r="AK444" s="103"/>
      <c r="AL444" s="103"/>
      <c r="AM444" s="103"/>
      <c r="AN444" s="103"/>
      <c r="AO444" s="103"/>
    </row>
    <row r="445" spans="26:41" s="5" customFormat="1" x14ac:dyDescent="0.2">
      <c r="Z445" s="103"/>
      <c r="AA445" s="103"/>
      <c r="AB445" s="103"/>
      <c r="AC445" s="103"/>
      <c r="AD445" s="103"/>
      <c r="AE445" s="103"/>
      <c r="AF445" s="103"/>
      <c r="AG445" s="103"/>
      <c r="AH445" s="103"/>
      <c r="AI445" s="103"/>
      <c r="AJ445" s="103"/>
      <c r="AK445" s="103"/>
      <c r="AL445" s="103"/>
      <c r="AM445" s="103"/>
      <c r="AN445" s="103"/>
      <c r="AO445" s="103"/>
    </row>
    <row r="446" spans="26:41" s="5" customFormat="1" x14ac:dyDescent="0.2">
      <c r="Z446" s="103"/>
      <c r="AA446" s="103"/>
      <c r="AB446" s="103"/>
      <c r="AC446" s="103"/>
      <c r="AD446" s="103"/>
      <c r="AE446" s="103"/>
      <c r="AF446" s="103"/>
      <c r="AG446" s="103"/>
      <c r="AH446" s="103"/>
      <c r="AI446" s="103"/>
      <c r="AJ446" s="103"/>
      <c r="AK446" s="103"/>
      <c r="AL446" s="103"/>
      <c r="AM446" s="103"/>
      <c r="AN446" s="103"/>
      <c r="AO446" s="103"/>
    </row>
    <row r="447" spans="26:41" s="5" customFormat="1" x14ac:dyDescent="0.2">
      <c r="Z447" s="103"/>
      <c r="AA447" s="103"/>
      <c r="AB447" s="103"/>
      <c r="AC447" s="103"/>
      <c r="AD447" s="103"/>
      <c r="AE447" s="103"/>
      <c r="AF447" s="103"/>
      <c r="AG447" s="103"/>
      <c r="AH447" s="103"/>
      <c r="AI447" s="103"/>
      <c r="AJ447" s="103"/>
      <c r="AK447" s="103"/>
      <c r="AL447" s="103"/>
      <c r="AM447" s="103"/>
      <c r="AN447" s="103"/>
      <c r="AO447" s="103"/>
    </row>
    <row r="448" spans="26:41" s="5" customFormat="1" x14ac:dyDescent="0.2">
      <c r="Z448" s="103"/>
      <c r="AA448" s="103"/>
      <c r="AB448" s="103"/>
      <c r="AC448" s="103"/>
      <c r="AD448" s="103"/>
      <c r="AE448" s="103"/>
      <c r="AF448" s="103"/>
      <c r="AG448" s="103"/>
      <c r="AH448" s="103"/>
      <c r="AI448" s="103"/>
      <c r="AJ448" s="103"/>
      <c r="AK448" s="103"/>
      <c r="AL448" s="103"/>
      <c r="AM448" s="103"/>
      <c r="AN448" s="103"/>
      <c r="AO448" s="103"/>
    </row>
    <row r="449" spans="26:41" s="5" customFormat="1" x14ac:dyDescent="0.2">
      <c r="Z449" s="103"/>
      <c r="AA449" s="103"/>
      <c r="AB449" s="103"/>
      <c r="AC449" s="103"/>
      <c r="AD449" s="103"/>
      <c r="AE449" s="103"/>
      <c r="AF449" s="103"/>
      <c r="AG449" s="103"/>
      <c r="AH449" s="103"/>
      <c r="AI449" s="103"/>
      <c r="AJ449" s="103"/>
      <c r="AK449" s="103"/>
      <c r="AL449" s="103"/>
      <c r="AM449" s="103"/>
      <c r="AN449" s="103"/>
      <c r="AO449" s="103"/>
    </row>
    <row r="450" spans="26:41" s="5" customFormat="1" x14ac:dyDescent="0.2">
      <c r="Z450" s="103"/>
      <c r="AA450" s="103"/>
      <c r="AB450" s="103"/>
      <c r="AC450" s="103"/>
      <c r="AD450" s="103"/>
      <c r="AE450" s="103"/>
      <c r="AF450" s="103"/>
      <c r="AG450" s="103"/>
      <c r="AH450" s="103"/>
      <c r="AI450" s="103"/>
      <c r="AJ450" s="103"/>
      <c r="AK450" s="103"/>
      <c r="AL450" s="103"/>
      <c r="AM450" s="103"/>
      <c r="AN450" s="103"/>
      <c r="AO450" s="103"/>
    </row>
    <row r="451" spans="26:41" s="5" customFormat="1" x14ac:dyDescent="0.2">
      <c r="Z451" s="103"/>
      <c r="AA451" s="103"/>
      <c r="AB451" s="103"/>
      <c r="AC451" s="103"/>
      <c r="AD451" s="103"/>
      <c r="AE451" s="103"/>
      <c r="AF451" s="103"/>
      <c r="AG451" s="103"/>
      <c r="AH451" s="103"/>
      <c r="AI451" s="103"/>
      <c r="AJ451" s="103"/>
      <c r="AK451" s="103"/>
      <c r="AL451" s="103"/>
      <c r="AM451" s="103"/>
      <c r="AN451" s="103"/>
      <c r="AO451" s="103"/>
    </row>
    <row r="452" spans="26:41" s="5" customFormat="1" x14ac:dyDescent="0.2">
      <c r="Z452" s="103"/>
      <c r="AA452" s="103"/>
      <c r="AB452" s="103"/>
      <c r="AC452" s="103"/>
      <c r="AD452" s="103"/>
      <c r="AE452" s="103"/>
      <c r="AF452" s="103"/>
      <c r="AG452" s="103"/>
      <c r="AH452" s="103"/>
      <c r="AI452" s="103"/>
      <c r="AJ452" s="103"/>
      <c r="AK452" s="103"/>
      <c r="AL452" s="103"/>
      <c r="AM452" s="103"/>
      <c r="AN452" s="103"/>
      <c r="AO452" s="103"/>
    </row>
    <row r="453" spans="26:41" s="5" customFormat="1" x14ac:dyDescent="0.2">
      <c r="Z453" s="103"/>
      <c r="AA453" s="103"/>
      <c r="AB453" s="103"/>
      <c r="AC453" s="103"/>
      <c r="AD453" s="103"/>
      <c r="AE453" s="103"/>
      <c r="AF453" s="103"/>
      <c r="AG453" s="103"/>
      <c r="AH453" s="103"/>
      <c r="AI453" s="103"/>
      <c r="AJ453" s="103"/>
      <c r="AK453" s="103"/>
      <c r="AL453" s="103"/>
      <c r="AM453" s="103"/>
      <c r="AN453" s="103"/>
      <c r="AO453" s="103"/>
    </row>
    <row r="454" spans="26:41" s="5" customFormat="1" x14ac:dyDescent="0.2">
      <c r="Z454" s="103"/>
      <c r="AA454" s="103"/>
      <c r="AB454" s="103"/>
      <c r="AC454" s="103"/>
      <c r="AD454" s="103"/>
      <c r="AE454" s="103"/>
      <c r="AF454" s="103"/>
      <c r="AG454" s="103"/>
      <c r="AH454" s="103"/>
      <c r="AI454" s="103"/>
      <c r="AJ454" s="103"/>
      <c r="AK454" s="103"/>
      <c r="AL454" s="103"/>
      <c r="AM454" s="103"/>
      <c r="AN454" s="103"/>
      <c r="AO454" s="103"/>
    </row>
    <row r="455" spans="26:41" s="5" customFormat="1" x14ac:dyDescent="0.2">
      <c r="Z455" s="103"/>
      <c r="AA455" s="103"/>
      <c r="AB455" s="103"/>
      <c r="AC455" s="103"/>
      <c r="AD455" s="103"/>
      <c r="AE455" s="103"/>
      <c r="AF455" s="103"/>
      <c r="AG455" s="103"/>
      <c r="AH455" s="103"/>
      <c r="AI455" s="103"/>
      <c r="AJ455" s="103"/>
      <c r="AK455" s="103"/>
      <c r="AL455" s="103"/>
      <c r="AM455" s="103"/>
      <c r="AN455" s="103"/>
      <c r="AO455" s="103"/>
    </row>
    <row r="456" spans="26:41" s="5" customFormat="1" x14ac:dyDescent="0.2">
      <c r="Z456" s="103"/>
      <c r="AA456" s="103"/>
      <c r="AB456" s="103"/>
      <c r="AC456" s="103"/>
      <c r="AD456" s="103"/>
      <c r="AE456" s="103"/>
      <c r="AF456" s="103"/>
      <c r="AG456" s="103"/>
      <c r="AH456" s="103"/>
      <c r="AI456" s="103"/>
      <c r="AJ456" s="103"/>
      <c r="AK456" s="103"/>
      <c r="AL456" s="103"/>
      <c r="AM456" s="103"/>
      <c r="AN456" s="103"/>
      <c r="AO456" s="103"/>
    </row>
    <row r="457" spans="26:41" s="5" customFormat="1" x14ac:dyDescent="0.2">
      <c r="Z457" s="103"/>
      <c r="AA457" s="103"/>
      <c r="AB457" s="103"/>
      <c r="AC457" s="103"/>
      <c r="AD457" s="103"/>
      <c r="AE457" s="103"/>
      <c r="AF457" s="103"/>
      <c r="AG457" s="103"/>
      <c r="AH457" s="103"/>
      <c r="AI457" s="103"/>
      <c r="AJ457" s="103"/>
      <c r="AK457" s="103"/>
      <c r="AL457" s="103"/>
      <c r="AM457" s="103"/>
      <c r="AN457" s="103"/>
      <c r="AO457" s="103"/>
    </row>
    <row r="458" spans="26:41" s="5" customFormat="1" x14ac:dyDescent="0.2">
      <c r="Z458" s="103"/>
      <c r="AA458" s="103"/>
      <c r="AB458" s="103"/>
      <c r="AC458" s="103"/>
      <c r="AD458" s="103"/>
      <c r="AE458" s="103"/>
      <c r="AF458" s="103"/>
      <c r="AG458" s="103"/>
      <c r="AH458" s="103"/>
      <c r="AI458" s="103"/>
      <c r="AJ458" s="103"/>
      <c r="AK458" s="103"/>
      <c r="AL458" s="103"/>
      <c r="AM458" s="103"/>
      <c r="AN458" s="103"/>
      <c r="AO458" s="103"/>
    </row>
    <row r="459" spans="26:41" s="5" customFormat="1" x14ac:dyDescent="0.2">
      <c r="Z459" s="103"/>
      <c r="AA459" s="103"/>
      <c r="AB459" s="103"/>
      <c r="AC459" s="103"/>
      <c r="AD459" s="103"/>
      <c r="AE459" s="103"/>
      <c r="AF459" s="103"/>
      <c r="AG459" s="103"/>
      <c r="AH459" s="103"/>
      <c r="AI459" s="103"/>
      <c r="AJ459" s="103"/>
      <c r="AK459" s="103"/>
      <c r="AL459" s="103"/>
      <c r="AM459" s="103"/>
      <c r="AN459" s="103"/>
      <c r="AO459" s="103"/>
    </row>
    <row r="460" spans="26:41" s="5" customFormat="1" x14ac:dyDescent="0.2">
      <c r="Z460" s="103"/>
      <c r="AA460" s="103"/>
      <c r="AB460" s="103"/>
      <c r="AC460" s="103"/>
      <c r="AD460" s="103"/>
      <c r="AE460" s="103"/>
      <c r="AF460" s="103"/>
      <c r="AG460" s="103"/>
      <c r="AH460" s="103"/>
      <c r="AI460" s="103"/>
      <c r="AJ460" s="103"/>
      <c r="AK460" s="103"/>
      <c r="AL460" s="103"/>
      <c r="AM460" s="103"/>
      <c r="AN460" s="103"/>
      <c r="AO460" s="103"/>
    </row>
    <row r="461" spans="26:41" s="5" customFormat="1" x14ac:dyDescent="0.2">
      <c r="Z461" s="103"/>
      <c r="AA461" s="103"/>
      <c r="AB461" s="103"/>
      <c r="AC461" s="103"/>
      <c r="AD461" s="103"/>
      <c r="AE461" s="103"/>
      <c r="AF461" s="103"/>
      <c r="AG461" s="103"/>
      <c r="AH461" s="103"/>
      <c r="AI461" s="103"/>
      <c r="AJ461" s="103"/>
      <c r="AK461" s="103"/>
      <c r="AL461" s="103"/>
      <c r="AM461" s="103"/>
      <c r="AN461" s="103"/>
      <c r="AO461" s="103"/>
    </row>
    <row r="462" spans="26:41" s="5" customFormat="1" x14ac:dyDescent="0.2">
      <c r="Z462" s="103"/>
      <c r="AA462" s="103"/>
      <c r="AB462" s="103"/>
      <c r="AC462" s="103"/>
      <c r="AD462" s="103"/>
      <c r="AE462" s="103"/>
      <c r="AF462" s="103"/>
      <c r="AG462" s="103"/>
      <c r="AH462" s="103"/>
      <c r="AI462" s="103"/>
      <c r="AJ462" s="103"/>
      <c r="AK462" s="103"/>
      <c r="AL462" s="103"/>
      <c r="AM462" s="103"/>
      <c r="AN462" s="103"/>
      <c r="AO462" s="103"/>
    </row>
    <row r="463" spans="26:41" s="5" customFormat="1" x14ac:dyDescent="0.2">
      <c r="Z463" s="103"/>
      <c r="AA463" s="103"/>
      <c r="AB463" s="103"/>
      <c r="AC463" s="103"/>
      <c r="AD463" s="103"/>
      <c r="AE463" s="103"/>
      <c r="AF463" s="103"/>
      <c r="AG463" s="103"/>
      <c r="AH463" s="103"/>
      <c r="AI463" s="103"/>
      <c r="AJ463" s="103"/>
      <c r="AK463" s="103"/>
      <c r="AL463" s="103"/>
      <c r="AM463" s="103"/>
      <c r="AN463" s="103"/>
      <c r="AO463" s="103"/>
    </row>
    <row r="464" spans="26:41" s="5" customFormat="1" x14ac:dyDescent="0.2">
      <c r="Z464" s="103"/>
      <c r="AA464" s="103"/>
      <c r="AB464" s="103"/>
      <c r="AC464" s="103"/>
      <c r="AD464" s="103"/>
      <c r="AE464" s="103"/>
      <c r="AF464" s="103"/>
      <c r="AG464" s="103"/>
      <c r="AH464" s="103"/>
      <c r="AI464" s="103"/>
      <c r="AJ464" s="103"/>
      <c r="AK464" s="103"/>
      <c r="AL464" s="103"/>
      <c r="AM464" s="103"/>
      <c r="AN464" s="103"/>
      <c r="AO464" s="103"/>
    </row>
    <row r="465" spans="26:41" s="5" customFormat="1" x14ac:dyDescent="0.2">
      <c r="Z465" s="103"/>
      <c r="AA465" s="103"/>
      <c r="AB465" s="103"/>
      <c r="AC465" s="103"/>
      <c r="AD465" s="103"/>
      <c r="AE465" s="103"/>
      <c r="AF465" s="103"/>
      <c r="AG465" s="103"/>
      <c r="AH465" s="103"/>
      <c r="AI465" s="103"/>
      <c r="AJ465" s="103"/>
      <c r="AK465" s="103"/>
      <c r="AL465" s="103"/>
      <c r="AM465" s="103"/>
      <c r="AN465" s="103"/>
      <c r="AO465" s="103"/>
    </row>
    <row r="466" spans="26:41" s="5" customFormat="1" x14ac:dyDescent="0.2">
      <c r="Z466" s="103"/>
      <c r="AA466" s="103"/>
      <c r="AB466" s="103"/>
      <c r="AC466" s="103"/>
      <c r="AD466" s="103"/>
      <c r="AE466" s="103"/>
      <c r="AF466" s="103"/>
      <c r="AG466" s="103"/>
      <c r="AH466" s="103"/>
      <c r="AI466" s="103"/>
      <c r="AJ466" s="103"/>
      <c r="AK466" s="103"/>
      <c r="AL466" s="103"/>
      <c r="AM466" s="103"/>
      <c r="AN466" s="103"/>
      <c r="AO466" s="103"/>
    </row>
    <row r="467" spans="26:41" s="5" customFormat="1" x14ac:dyDescent="0.2">
      <c r="Z467" s="103"/>
      <c r="AA467" s="103"/>
      <c r="AB467" s="103"/>
      <c r="AC467" s="103"/>
      <c r="AD467" s="103"/>
      <c r="AE467" s="103"/>
      <c r="AF467" s="103"/>
      <c r="AG467" s="103"/>
      <c r="AH467" s="103"/>
      <c r="AI467" s="103"/>
      <c r="AJ467" s="103"/>
      <c r="AK467" s="103"/>
      <c r="AL467" s="103"/>
      <c r="AM467" s="103"/>
      <c r="AN467" s="103"/>
      <c r="AO467" s="103"/>
    </row>
    <row r="468" spans="26:41" s="5" customFormat="1" x14ac:dyDescent="0.2">
      <c r="Z468" s="103"/>
      <c r="AA468" s="103"/>
      <c r="AB468" s="103"/>
      <c r="AC468" s="103"/>
      <c r="AD468" s="103"/>
      <c r="AE468" s="103"/>
      <c r="AF468" s="103"/>
      <c r="AG468" s="103"/>
      <c r="AH468" s="103"/>
      <c r="AI468" s="103"/>
      <c r="AJ468" s="103"/>
      <c r="AK468" s="103"/>
      <c r="AL468" s="103"/>
      <c r="AM468" s="103"/>
      <c r="AN468" s="103"/>
      <c r="AO468" s="103"/>
    </row>
    <row r="469" spans="26:41" s="5" customFormat="1" x14ac:dyDescent="0.2">
      <c r="Z469" s="103"/>
      <c r="AA469" s="103"/>
      <c r="AB469" s="103"/>
      <c r="AC469" s="103"/>
      <c r="AD469" s="103"/>
      <c r="AE469" s="103"/>
      <c r="AF469" s="103"/>
      <c r="AG469" s="103"/>
      <c r="AH469" s="103"/>
      <c r="AI469" s="103"/>
      <c r="AJ469" s="103"/>
      <c r="AK469" s="103"/>
      <c r="AL469" s="103"/>
      <c r="AM469" s="103"/>
      <c r="AN469" s="103"/>
      <c r="AO469" s="103"/>
    </row>
    <row r="470" spans="26:41" s="5" customFormat="1" x14ac:dyDescent="0.2">
      <c r="Z470" s="103"/>
      <c r="AA470" s="103"/>
      <c r="AB470" s="103"/>
      <c r="AC470" s="103"/>
      <c r="AD470" s="103"/>
      <c r="AE470" s="103"/>
      <c r="AF470" s="103"/>
      <c r="AG470" s="103"/>
      <c r="AH470" s="103"/>
      <c r="AI470" s="103"/>
      <c r="AJ470" s="103"/>
      <c r="AK470" s="103"/>
      <c r="AL470" s="103"/>
      <c r="AM470" s="103"/>
      <c r="AN470" s="103"/>
      <c r="AO470" s="103"/>
    </row>
    <row r="471" spans="26:41" s="5" customFormat="1" x14ac:dyDescent="0.2">
      <c r="Z471" s="103"/>
      <c r="AA471" s="103"/>
      <c r="AB471" s="103"/>
      <c r="AC471" s="103"/>
      <c r="AD471" s="103"/>
      <c r="AE471" s="103"/>
      <c r="AF471" s="103"/>
      <c r="AG471" s="103"/>
      <c r="AH471" s="103"/>
      <c r="AI471" s="103"/>
      <c r="AJ471" s="103"/>
      <c r="AK471" s="103"/>
      <c r="AL471" s="103"/>
      <c r="AM471" s="103"/>
      <c r="AN471" s="103"/>
      <c r="AO471" s="103"/>
    </row>
    <row r="472" spans="26:41" s="5" customFormat="1" x14ac:dyDescent="0.2">
      <c r="Z472" s="103"/>
      <c r="AA472" s="103"/>
      <c r="AB472" s="103"/>
      <c r="AC472" s="103"/>
      <c r="AD472" s="103"/>
      <c r="AE472" s="103"/>
      <c r="AF472" s="103"/>
      <c r="AG472" s="103"/>
      <c r="AH472" s="103"/>
      <c r="AI472" s="103"/>
      <c r="AJ472" s="103"/>
      <c r="AK472" s="103"/>
      <c r="AL472" s="103"/>
      <c r="AM472" s="103"/>
      <c r="AN472" s="103"/>
      <c r="AO472" s="103"/>
    </row>
    <row r="473" spans="26:41" s="5" customFormat="1" x14ac:dyDescent="0.2">
      <c r="Z473" s="103"/>
      <c r="AA473" s="103"/>
      <c r="AB473" s="103"/>
      <c r="AC473" s="103"/>
      <c r="AD473" s="103"/>
      <c r="AE473" s="103"/>
      <c r="AF473" s="103"/>
      <c r="AG473" s="103"/>
      <c r="AH473" s="103"/>
      <c r="AI473" s="103"/>
      <c r="AJ473" s="103"/>
      <c r="AK473" s="103"/>
      <c r="AL473" s="103"/>
      <c r="AM473" s="103"/>
      <c r="AN473" s="103"/>
      <c r="AO473" s="103"/>
    </row>
    <row r="474" spans="26:41" s="5" customFormat="1" x14ac:dyDescent="0.2">
      <c r="Z474" s="103"/>
      <c r="AA474" s="103"/>
      <c r="AB474" s="103"/>
      <c r="AC474" s="103"/>
      <c r="AD474" s="103"/>
      <c r="AE474" s="103"/>
      <c r="AF474" s="103"/>
      <c r="AG474" s="103"/>
      <c r="AH474" s="103"/>
      <c r="AI474" s="103"/>
      <c r="AJ474" s="103"/>
      <c r="AK474" s="103"/>
      <c r="AL474" s="103"/>
      <c r="AM474" s="103"/>
      <c r="AN474" s="103"/>
      <c r="AO474" s="103"/>
    </row>
    <row r="475" spans="26:41" s="5" customFormat="1" x14ac:dyDescent="0.2">
      <c r="Z475" s="103"/>
      <c r="AA475" s="103"/>
      <c r="AB475" s="103"/>
      <c r="AC475" s="103"/>
      <c r="AD475" s="103"/>
      <c r="AE475" s="103"/>
      <c r="AF475" s="103"/>
      <c r="AG475" s="103"/>
      <c r="AH475" s="103"/>
      <c r="AI475" s="103"/>
      <c r="AJ475" s="103"/>
      <c r="AK475" s="103"/>
      <c r="AL475" s="103"/>
      <c r="AM475" s="103"/>
      <c r="AN475" s="103"/>
      <c r="AO475" s="103"/>
    </row>
    <row r="476" spans="26:41" s="5" customFormat="1" x14ac:dyDescent="0.2">
      <c r="Z476" s="103"/>
      <c r="AA476" s="103"/>
      <c r="AB476" s="103"/>
      <c r="AC476" s="103"/>
      <c r="AD476" s="103"/>
      <c r="AE476" s="103"/>
      <c r="AF476" s="103"/>
      <c r="AG476" s="103"/>
      <c r="AH476" s="103"/>
      <c r="AI476" s="103"/>
      <c r="AJ476" s="103"/>
      <c r="AK476" s="103"/>
      <c r="AL476" s="103"/>
      <c r="AM476" s="103"/>
      <c r="AN476" s="103"/>
      <c r="AO476" s="103"/>
    </row>
    <row r="477" spans="26:41" s="5" customFormat="1" x14ac:dyDescent="0.2">
      <c r="Z477" s="103"/>
      <c r="AA477" s="103"/>
      <c r="AB477" s="103"/>
      <c r="AC477" s="103"/>
      <c r="AD477" s="103"/>
      <c r="AE477" s="103"/>
      <c r="AF477" s="103"/>
      <c r="AG477" s="103"/>
      <c r="AH477" s="103"/>
      <c r="AI477" s="103"/>
      <c r="AJ477" s="103"/>
      <c r="AK477" s="103"/>
      <c r="AL477" s="103"/>
      <c r="AM477" s="103"/>
      <c r="AN477" s="103"/>
      <c r="AO477" s="103"/>
    </row>
    <row r="478" spans="26:41" s="5" customFormat="1" x14ac:dyDescent="0.2">
      <c r="Z478" s="103"/>
      <c r="AA478" s="103"/>
      <c r="AB478" s="103"/>
      <c r="AC478" s="103"/>
      <c r="AD478" s="103"/>
      <c r="AE478" s="103"/>
      <c r="AF478" s="103"/>
      <c r="AG478" s="103"/>
      <c r="AH478" s="103"/>
      <c r="AI478" s="103"/>
      <c r="AJ478" s="103"/>
      <c r="AK478" s="103"/>
      <c r="AL478" s="103"/>
      <c r="AM478" s="103"/>
      <c r="AN478" s="103"/>
      <c r="AO478" s="103"/>
    </row>
    <row r="479" spans="26:41" s="5" customFormat="1" x14ac:dyDescent="0.2">
      <c r="Z479" s="103"/>
      <c r="AA479" s="103"/>
      <c r="AB479" s="103"/>
      <c r="AC479" s="103"/>
      <c r="AD479" s="103"/>
      <c r="AE479" s="103"/>
      <c r="AF479" s="103"/>
      <c r="AG479" s="103"/>
      <c r="AH479" s="103"/>
      <c r="AI479" s="103"/>
      <c r="AJ479" s="103"/>
      <c r="AK479" s="103"/>
      <c r="AL479" s="103"/>
      <c r="AM479" s="103"/>
      <c r="AN479" s="103"/>
      <c r="AO479" s="103"/>
    </row>
    <row r="480" spans="26:41" s="5" customFormat="1" x14ac:dyDescent="0.2">
      <c r="Z480" s="103"/>
      <c r="AA480" s="103"/>
      <c r="AB480" s="103"/>
      <c r="AC480" s="103"/>
      <c r="AD480" s="103"/>
      <c r="AE480" s="103"/>
      <c r="AF480" s="103"/>
      <c r="AG480" s="103"/>
      <c r="AH480" s="103"/>
      <c r="AI480" s="103"/>
      <c r="AJ480" s="103"/>
      <c r="AK480" s="103"/>
      <c r="AL480" s="103"/>
      <c r="AM480" s="103"/>
      <c r="AN480" s="103"/>
      <c r="AO480" s="103"/>
    </row>
    <row r="481" spans="26:41" s="5" customFormat="1" x14ac:dyDescent="0.2">
      <c r="Z481" s="103"/>
      <c r="AA481" s="103"/>
      <c r="AB481" s="103"/>
      <c r="AC481" s="103"/>
      <c r="AD481" s="103"/>
      <c r="AE481" s="103"/>
      <c r="AF481" s="103"/>
      <c r="AG481" s="103"/>
      <c r="AH481" s="103"/>
      <c r="AI481" s="103"/>
      <c r="AJ481" s="103"/>
      <c r="AK481" s="103"/>
      <c r="AL481" s="103"/>
      <c r="AM481" s="103"/>
      <c r="AN481" s="103"/>
      <c r="AO481" s="103"/>
    </row>
    <row r="482" spans="26:41" s="5" customFormat="1" x14ac:dyDescent="0.2">
      <c r="Z482" s="103"/>
      <c r="AA482" s="103"/>
      <c r="AB482" s="103"/>
      <c r="AC482" s="103"/>
      <c r="AD482" s="103"/>
      <c r="AE482" s="103"/>
      <c r="AF482" s="103"/>
      <c r="AG482" s="103"/>
      <c r="AH482" s="103"/>
      <c r="AI482" s="103"/>
      <c r="AJ482" s="103"/>
      <c r="AK482" s="103"/>
      <c r="AL482" s="103"/>
      <c r="AM482" s="103"/>
      <c r="AN482" s="103"/>
      <c r="AO482" s="103"/>
    </row>
    <row r="483" spans="26:41" s="5" customFormat="1" x14ac:dyDescent="0.2">
      <c r="Z483" s="103"/>
      <c r="AA483" s="103"/>
      <c r="AB483" s="103"/>
      <c r="AC483" s="103"/>
      <c r="AD483" s="103"/>
      <c r="AE483" s="103"/>
      <c r="AF483" s="103"/>
      <c r="AG483" s="103"/>
      <c r="AH483" s="103"/>
      <c r="AI483" s="103"/>
      <c r="AJ483" s="103"/>
      <c r="AK483" s="103"/>
      <c r="AL483" s="103"/>
      <c r="AM483" s="103"/>
      <c r="AN483" s="103"/>
      <c r="AO483" s="103"/>
    </row>
    <row r="484" spans="26:41" s="5" customFormat="1" x14ac:dyDescent="0.2">
      <c r="Z484" s="103"/>
      <c r="AA484" s="103"/>
      <c r="AB484" s="103"/>
      <c r="AC484" s="103"/>
      <c r="AD484" s="103"/>
      <c r="AE484" s="103"/>
      <c r="AF484" s="103"/>
      <c r="AG484" s="103"/>
      <c r="AH484" s="103"/>
      <c r="AI484" s="103"/>
      <c r="AJ484" s="103"/>
      <c r="AK484" s="103"/>
      <c r="AL484" s="103"/>
      <c r="AM484" s="103"/>
      <c r="AN484" s="103"/>
      <c r="AO484" s="103"/>
    </row>
    <row r="485" spans="26:41" s="5" customFormat="1" x14ac:dyDescent="0.2">
      <c r="Z485" s="103"/>
      <c r="AA485" s="103"/>
      <c r="AB485" s="103"/>
      <c r="AC485" s="103"/>
      <c r="AD485" s="103"/>
      <c r="AE485" s="103"/>
      <c r="AF485" s="103"/>
      <c r="AG485" s="103"/>
      <c r="AH485" s="103"/>
      <c r="AI485" s="103"/>
      <c r="AJ485" s="103"/>
      <c r="AK485" s="103"/>
      <c r="AL485" s="103"/>
      <c r="AM485" s="103"/>
      <c r="AN485" s="103"/>
      <c r="AO485" s="103"/>
    </row>
    <row r="486" spans="26:41" s="5" customFormat="1" x14ac:dyDescent="0.2">
      <c r="Z486" s="103"/>
      <c r="AA486" s="103"/>
      <c r="AB486" s="103"/>
      <c r="AC486" s="103"/>
      <c r="AD486" s="103"/>
      <c r="AE486" s="103"/>
      <c r="AF486" s="103"/>
      <c r="AG486" s="103"/>
      <c r="AH486" s="103"/>
      <c r="AI486" s="103"/>
      <c r="AJ486" s="103"/>
      <c r="AK486" s="103"/>
      <c r="AL486" s="103"/>
      <c r="AM486" s="103"/>
      <c r="AN486" s="103"/>
      <c r="AO486" s="103"/>
    </row>
    <row r="487" spans="26:41" s="5" customFormat="1" x14ac:dyDescent="0.2">
      <c r="Z487" s="103"/>
      <c r="AA487" s="103"/>
      <c r="AB487" s="103"/>
      <c r="AC487" s="103"/>
      <c r="AD487" s="103"/>
      <c r="AE487" s="103"/>
      <c r="AF487" s="103"/>
      <c r="AG487" s="103"/>
      <c r="AH487" s="103"/>
      <c r="AI487" s="103"/>
      <c r="AJ487" s="103"/>
      <c r="AK487" s="103"/>
      <c r="AL487" s="103"/>
      <c r="AM487" s="103"/>
      <c r="AN487" s="103"/>
      <c r="AO487" s="103"/>
    </row>
    <row r="488" spans="26:41" s="5" customFormat="1" x14ac:dyDescent="0.2">
      <c r="Z488" s="103"/>
      <c r="AA488" s="103"/>
      <c r="AB488" s="103"/>
      <c r="AC488" s="103"/>
      <c r="AD488" s="103"/>
      <c r="AE488" s="103"/>
      <c r="AF488" s="103"/>
      <c r="AG488" s="103"/>
      <c r="AH488" s="103"/>
      <c r="AI488" s="103"/>
      <c r="AJ488" s="103"/>
      <c r="AK488" s="103"/>
      <c r="AL488" s="103"/>
      <c r="AM488" s="103"/>
      <c r="AN488" s="103"/>
      <c r="AO488" s="103"/>
    </row>
    <row r="489" spans="26:41" s="5" customFormat="1" x14ac:dyDescent="0.2">
      <c r="Z489" s="103"/>
      <c r="AA489" s="103"/>
      <c r="AB489" s="103"/>
      <c r="AC489" s="103"/>
      <c r="AD489" s="103"/>
      <c r="AE489" s="103"/>
      <c r="AF489" s="103"/>
      <c r="AG489" s="103"/>
      <c r="AH489" s="103"/>
      <c r="AI489" s="103"/>
      <c r="AJ489" s="103"/>
      <c r="AK489" s="103"/>
      <c r="AL489" s="103"/>
      <c r="AM489" s="103"/>
      <c r="AN489" s="103"/>
      <c r="AO489" s="103"/>
    </row>
    <row r="490" spans="26:41" s="5" customFormat="1" x14ac:dyDescent="0.2">
      <c r="Z490" s="103"/>
      <c r="AA490" s="103"/>
      <c r="AB490" s="103"/>
      <c r="AC490" s="103"/>
      <c r="AD490" s="103"/>
      <c r="AE490" s="103"/>
      <c r="AF490" s="103"/>
      <c r="AG490" s="103"/>
      <c r="AH490" s="103"/>
      <c r="AI490" s="103"/>
      <c r="AJ490" s="103"/>
      <c r="AK490" s="103"/>
      <c r="AL490" s="103"/>
      <c r="AM490" s="103"/>
      <c r="AN490" s="103"/>
      <c r="AO490" s="103"/>
    </row>
    <row r="491" spans="26:41" s="5" customFormat="1" x14ac:dyDescent="0.2">
      <c r="Z491" s="103"/>
      <c r="AA491" s="103"/>
      <c r="AB491" s="103"/>
      <c r="AC491" s="103"/>
      <c r="AD491" s="103"/>
      <c r="AE491" s="103"/>
      <c r="AF491" s="103"/>
      <c r="AG491" s="103"/>
      <c r="AH491" s="103"/>
      <c r="AI491" s="103"/>
      <c r="AJ491" s="103"/>
      <c r="AK491" s="103"/>
      <c r="AL491" s="103"/>
      <c r="AM491" s="103"/>
      <c r="AN491" s="103"/>
      <c r="AO491" s="103"/>
    </row>
    <row r="492" spans="26:41" s="5" customFormat="1" x14ac:dyDescent="0.2">
      <c r="Z492" s="103"/>
      <c r="AA492" s="103"/>
      <c r="AB492" s="103"/>
      <c r="AC492" s="103"/>
      <c r="AD492" s="103"/>
      <c r="AE492" s="103"/>
      <c r="AF492" s="103"/>
      <c r="AG492" s="103"/>
      <c r="AH492" s="103"/>
      <c r="AI492" s="103"/>
      <c r="AJ492" s="103"/>
      <c r="AK492" s="103"/>
      <c r="AL492" s="103"/>
      <c r="AM492" s="103"/>
      <c r="AN492" s="103"/>
      <c r="AO492" s="103"/>
    </row>
    <row r="493" spans="26:41" s="5" customFormat="1" x14ac:dyDescent="0.2">
      <c r="Z493" s="103"/>
      <c r="AA493" s="103"/>
      <c r="AB493" s="103"/>
      <c r="AC493" s="103"/>
      <c r="AD493" s="103"/>
      <c r="AE493" s="103"/>
      <c r="AF493" s="103"/>
      <c r="AG493" s="103"/>
      <c r="AH493" s="103"/>
      <c r="AI493" s="103"/>
      <c r="AJ493" s="103"/>
      <c r="AK493" s="103"/>
      <c r="AL493" s="103"/>
      <c r="AM493" s="103"/>
      <c r="AN493" s="103"/>
      <c r="AO493" s="103"/>
    </row>
    <row r="494" spans="26:41" s="5" customFormat="1" x14ac:dyDescent="0.2">
      <c r="Z494" s="103"/>
      <c r="AA494" s="103"/>
      <c r="AB494" s="103"/>
      <c r="AC494" s="103"/>
      <c r="AD494" s="103"/>
      <c r="AE494" s="103"/>
      <c r="AF494" s="103"/>
      <c r="AG494" s="103"/>
      <c r="AH494" s="103"/>
      <c r="AI494" s="103"/>
      <c r="AJ494" s="103"/>
      <c r="AK494" s="103"/>
      <c r="AL494" s="103"/>
      <c r="AM494" s="103"/>
      <c r="AN494" s="103"/>
      <c r="AO494" s="103"/>
    </row>
    <row r="495" spans="26:41" s="5" customFormat="1" x14ac:dyDescent="0.2">
      <c r="Z495" s="103"/>
      <c r="AA495" s="103"/>
      <c r="AB495" s="103"/>
      <c r="AC495" s="103"/>
      <c r="AD495" s="103"/>
      <c r="AE495" s="103"/>
      <c r="AF495" s="103"/>
      <c r="AG495" s="103"/>
      <c r="AH495" s="103"/>
      <c r="AI495" s="103"/>
      <c r="AJ495" s="103"/>
      <c r="AK495" s="103"/>
      <c r="AL495" s="103"/>
      <c r="AM495" s="103"/>
      <c r="AN495" s="103"/>
      <c r="AO495" s="103"/>
    </row>
    <row r="496" spans="26:41" s="5" customFormat="1" x14ac:dyDescent="0.2">
      <c r="Z496" s="103"/>
      <c r="AA496" s="103"/>
      <c r="AB496" s="103"/>
      <c r="AC496" s="103"/>
      <c r="AD496" s="103"/>
      <c r="AE496" s="103"/>
      <c r="AF496" s="103"/>
      <c r="AG496" s="103"/>
      <c r="AH496" s="103"/>
      <c r="AI496" s="103"/>
      <c r="AJ496" s="103"/>
      <c r="AK496" s="103"/>
      <c r="AL496" s="103"/>
      <c r="AM496" s="103"/>
      <c r="AN496" s="103"/>
      <c r="AO496" s="103"/>
    </row>
    <row r="497" spans="26:41" s="5" customFormat="1" x14ac:dyDescent="0.2">
      <c r="Z497" s="103"/>
      <c r="AA497" s="103"/>
      <c r="AB497" s="103"/>
      <c r="AC497" s="103"/>
      <c r="AD497" s="103"/>
      <c r="AE497" s="103"/>
      <c r="AF497" s="103"/>
      <c r="AG497" s="103"/>
      <c r="AH497" s="103"/>
      <c r="AI497" s="103"/>
      <c r="AJ497" s="103"/>
      <c r="AK497" s="103"/>
      <c r="AL497" s="103"/>
      <c r="AM497" s="103"/>
      <c r="AN497" s="103"/>
      <c r="AO497" s="103"/>
    </row>
    <row r="498" spans="26:41" s="5" customFormat="1" x14ac:dyDescent="0.2">
      <c r="Z498" s="103"/>
      <c r="AA498" s="103"/>
      <c r="AB498" s="103"/>
      <c r="AC498" s="103"/>
      <c r="AD498" s="103"/>
      <c r="AE498" s="103"/>
      <c r="AF498" s="103"/>
      <c r="AG498" s="103"/>
      <c r="AH498" s="103"/>
      <c r="AI498" s="103"/>
      <c r="AJ498" s="103"/>
      <c r="AK498" s="103"/>
      <c r="AL498" s="103"/>
      <c r="AM498" s="103"/>
      <c r="AN498" s="103"/>
      <c r="AO498" s="103"/>
    </row>
    <row r="499" spans="26:41" s="5" customFormat="1" x14ac:dyDescent="0.2">
      <c r="Z499" s="103"/>
      <c r="AA499" s="103"/>
      <c r="AB499" s="103"/>
      <c r="AC499" s="103"/>
      <c r="AD499" s="103"/>
      <c r="AE499" s="103"/>
      <c r="AF499" s="103"/>
      <c r="AG499" s="103"/>
      <c r="AH499" s="103"/>
      <c r="AI499" s="103"/>
      <c r="AJ499" s="103"/>
      <c r="AK499" s="103"/>
      <c r="AL499" s="103"/>
      <c r="AM499" s="103"/>
      <c r="AN499" s="103"/>
      <c r="AO499" s="103"/>
    </row>
    <row r="500" spans="26:41" s="5" customFormat="1" x14ac:dyDescent="0.2">
      <c r="Z500" s="103"/>
      <c r="AA500" s="103"/>
      <c r="AB500" s="103"/>
      <c r="AC500" s="103"/>
      <c r="AD500" s="103"/>
      <c r="AE500" s="103"/>
      <c r="AF500" s="103"/>
      <c r="AG500" s="103"/>
      <c r="AH500" s="103"/>
      <c r="AI500" s="103"/>
      <c r="AJ500" s="103"/>
      <c r="AK500" s="103"/>
      <c r="AL500" s="103"/>
      <c r="AM500" s="103"/>
      <c r="AN500" s="103"/>
      <c r="AO500" s="103"/>
    </row>
    <row r="501" spans="26:41" s="5" customFormat="1" x14ac:dyDescent="0.2">
      <c r="Z501" s="103"/>
      <c r="AA501" s="103"/>
      <c r="AB501" s="103"/>
      <c r="AC501" s="103"/>
      <c r="AD501" s="103"/>
      <c r="AE501" s="103"/>
      <c r="AF501" s="103"/>
      <c r="AG501" s="103"/>
      <c r="AH501" s="103"/>
      <c r="AI501" s="103"/>
      <c r="AJ501" s="103"/>
      <c r="AK501" s="103"/>
      <c r="AL501" s="103"/>
      <c r="AM501" s="103"/>
      <c r="AN501" s="103"/>
      <c r="AO501" s="103"/>
    </row>
    <row r="502" spans="26:41" s="5" customFormat="1" x14ac:dyDescent="0.2">
      <c r="Z502" s="103"/>
      <c r="AA502" s="103"/>
      <c r="AB502" s="103"/>
      <c r="AC502" s="103"/>
      <c r="AD502" s="103"/>
      <c r="AE502" s="103"/>
      <c r="AF502" s="103"/>
      <c r="AG502" s="103"/>
      <c r="AH502" s="103"/>
      <c r="AI502" s="103"/>
      <c r="AJ502" s="103"/>
      <c r="AK502" s="103"/>
      <c r="AL502" s="103"/>
      <c r="AM502" s="103"/>
      <c r="AN502" s="103"/>
      <c r="AO502" s="103"/>
    </row>
    <row r="503" spans="26:41" s="5" customFormat="1" x14ac:dyDescent="0.2">
      <c r="Z503" s="103"/>
      <c r="AA503" s="103"/>
      <c r="AB503" s="103"/>
      <c r="AC503" s="103"/>
      <c r="AD503" s="103"/>
      <c r="AE503" s="103"/>
      <c r="AF503" s="103"/>
      <c r="AG503" s="103"/>
      <c r="AH503" s="103"/>
      <c r="AI503" s="103"/>
      <c r="AJ503" s="103"/>
      <c r="AK503" s="103"/>
      <c r="AL503" s="103"/>
      <c r="AM503" s="103"/>
      <c r="AN503" s="103"/>
      <c r="AO503" s="103"/>
    </row>
    <row r="504" spans="26:41" s="5" customFormat="1" x14ac:dyDescent="0.2">
      <c r="Z504" s="103"/>
      <c r="AA504" s="103"/>
      <c r="AB504" s="103"/>
      <c r="AC504" s="103"/>
      <c r="AD504" s="103"/>
      <c r="AE504" s="103"/>
      <c r="AF504" s="103"/>
      <c r="AG504" s="103"/>
      <c r="AH504" s="103"/>
      <c r="AI504" s="103"/>
      <c r="AJ504" s="103"/>
      <c r="AK504" s="103"/>
      <c r="AL504" s="103"/>
      <c r="AM504" s="103"/>
      <c r="AN504" s="103"/>
      <c r="AO504" s="103"/>
    </row>
    <row r="505" spans="26:41" s="5" customFormat="1" x14ac:dyDescent="0.2">
      <c r="Z505" s="103"/>
      <c r="AA505" s="103"/>
      <c r="AB505" s="103"/>
      <c r="AC505" s="103"/>
      <c r="AD505" s="103"/>
      <c r="AE505" s="103"/>
      <c r="AF505" s="103"/>
      <c r="AG505" s="103"/>
      <c r="AH505" s="103"/>
      <c r="AI505" s="103"/>
      <c r="AJ505" s="103"/>
      <c r="AK505" s="103"/>
      <c r="AL505" s="103"/>
      <c r="AM505" s="103"/>
      <c r="AN505" s="103"/>
      <c r="AO505" s="103"/>
    </row>
    <row r="506" spans="26:41" s="5" customFormat="1" x14ac:dyDescent="0.2">
      <c r="Z506" s="103"/>
      <c r="AA506" s="103"/>
      <c r="AB506" s="103"/>
      <c r="AC506" s="103"/>
      <c r="AD506" s="103"/>
      <c r="AE506" s="103"/>
      <c r="AF506" s="103"/>
      <c r="AG506" s="103"/>
      <c r="AH506" s="103"/>
      <c r="AI506" s="103"/>
      <c r="AJ506" s="103"/>
      <c r="AK506" s="103"/>
      <c r="AL506" s="103"/>
      <c r="AM506" s="103"/>
      <c r="AN506" s="103"/>
      <c r="AO506" s="103"/>
    </row>
    <row r="507" spans="26:41" s="5" customFormat="1" x14ac:dyDescent="0.2">
      <c r="Z507" s="103"/>
      <c r="AA507" s="103"/>
      <c r="AB507" s="103"/>
      <c r="AC507" s="103"/>
      <c r="AD507" s="103"/>
      <c r="AE507" s="103"/>
      <c r="AF507" s="103"/>
      <c r="AG507" s="103"/>
      <c r="AH507" s="103"/>
      <c r="AI507" s="103"/>
      <c r="AJ507" s="103"/>
      <c r="AK507" s="103"/>
      <c r="AL507" s="103"/>
      <c r="AM507" s="103"/>
      <c r="AN507" s="103"/>
      <c r="AO507" s="103"/>
    </row>
    <row r="508" spans="26:41" s="5" customFormat="1" x14ac:dyDescent="0.2">
      <c r="Z508" s="103"/>
      <c r="AA508" s="103"/>
      <c r="AB508" s="103"/>
      <c r="AC508" s="103"/>
      <c r="AD508" s="103"/>
      <c r="AE508" s="103"/>
      <c r="AF508" s="103"/>
      <c r="AG508" s="103"/>
      <c r="AH508" s="103"/>
      <c r="AI508" s="103"/>
      <c r="AJ508" s="103"/>
      <c r="AK508" s="103"/>
      <c r="AL508" s="103"/>
      <c r="AM508" s="103"/>
      <c r="AN508" s="103"/>
      <c r="AO508" s="103"/>
    </row>
    <row r="509" spans="26:41" s="5" customFormat="1" x14ac:dyDescent="0.2">
      <c r="Z509" s="103"/>
      <c r="AA509" s="103"/>
      <c r="AB509" s="103"/>
      <c r="AC509" s="103"/>
      <c r="AD509" s="103"/>
      <c r="AE509" s="103"/>
      <c r="AF509" s="103"/>
      <c r="AG509" s="103"/>
      <c r="AH509" s="103"/>
      <c r="AI509" s="103"/>
      <c r="AJ509" s="103"/>
      <c r="AK509" s="103"/>
      <c r="AL509" s="103"/>
      <c r="AM509" s="103"/>
      <c r="AN509" s="103"/>
      <c r="AO509" s="103"/>
    </row>
    <row r="510" spans="26:41" s="5" customFormat="1" x14ac:dyDescent="0.2">
      <c r="Z510" s="103"/>
      <c r="AA510" s="103"/>
      <c r="AB510" s="103"/>
      <c r="AC510" s="103"/>
      <c r="AD510" s="103"/>
      <c r="AE510" s="103"/>
      <c r="AF510" s="103"/>
      <c r="AG510" s="103"/>
      <c r="AH510" s="103"/>
      <c r="AI510" s="103"/>
      <c r="AJ510" s="103"/>
      <c r="AK510" s="103"/>
      <c r="AL510" s="103"/>
      <c r="AM510" s="103"/>
      <c r="AN510" s="103"/>
      <c r="AO510" s="103"/>
    </row>
    <row r="511" spans="26:41" s="5" customFormat="1" x14ac:dyDescent="0.2">
      <c r="Z511" s="103"/>
      <c r="AA511" s="103"/>
      <c r="AB511" s="103"/>
      <c r="AC511" s="103"/>
      <c r="AD511" s="103"/>
      <c r="AE511" s="103"/>
      <c r="AF511" s="103"/>
      <c r="AG511" s="103"/>
      <c r="AH511" s="103"/>
      <c r="AI511" s="103"/>
      <c r="AJ511" s="103"/>
      <c r="AK511" s="103"/>
      <c r="AL511" s="103"/>
      <c r="AM511" s="103"/>
      <c r="AN511" s="103"/>
      <c r="AO511" s="103"/>
    </row>
    <row r="512" spans="26:41" s="5" customFormat="1" x14ac:dyDescent="0.2">
      <c r="Z512" s="103"/>
      <c r="AA512" s="103"/>
      <c r="AB512" s="103"/>
      <c r="AC512" s="103"/>
      <c r="AD512" s="103"/>
      <c r="AE512" s="103"/>
      <c r="AF512" s="103"/>
      <c r="AG512" s="103"/>
      <c r="AH512" s="103"/>
      <c r="AI512" s="103"/>
      <c r="AJ512" s="103"/>
      <c r="AK512" s="103"/>
      <c r="AL512" s="103"/>
      <c r="AM512" s="103"/>
      <c r="AN512" s="103"/>
      <c r="AO512" s="103"/>
    </row>
    <row r="513" spans="26:41" s="5" customFormat="1" x14ac:dyDescent="0.2">
      <c r="Z513" s="103"/>
      <c r="AA513" s="103"/>
      <c r="AB513" s="103"/>
      <c r="AC513" s="103"/>
      <c r="AD513" s="103"/>
      <c r="AE513" s="103"/>
      <c r="AF513" s="103"/>
      <c r="AG513" s="103"/>
      <c r="AH513" s="103"/>
      <c r="AI513" s="103"/>
      <c r="AJ513" s="103"/>
      <c r="AK513" s="103"/>
      <c r="AL513" s="103"/>
      <c r="AM513" s="103"/>
      <c r="AN513" s="103"/>
      <c r="AO513" s="103"/>
    </row>
    <row r="514" spans="26:41" s="5" customFormat="1" x14ac:dyDescent="0.2">
      <c r="Z514" s="103"/>
      <c r="AA514" s="103"/>
      <c r="AB514" s="103"/>
      <c r="AC514" s="103"/>
      <c r="AD514" s="103"/>
      <c r="AE514" s="103"/>
      <c r="AF514" s="103"/>
      <c r="AG514" s="103"/>
      <c r="AH514" s="103"/>
      <c r="AI514" s="103"/>
      <c r="AJ514" s="103"/>
      <c r="AK514" s="103"/>
      <c r="AL514" s="103"/>
      <c r="AM514" s="103"/>
      <c r="AN514" s="103"/>
      <c r="AO514" s="103"/>
    </row>
    <row r="515" spans="26:41" s="5" customFormat="1" x14ac:dyDescent="0.2">
      <c r="Z515" s="103"/>
      <c r="AA515" s="103"/>
      <c r="AB515" s="103"/>
      <c r="AC515" s="103"/>
      <c r="AD515" s="103"/>
      <c r="AE515" s="103"/>
      <c r="AF515" s="103"/>
      <c r="AG515" s="103"/>
      <c r="AH515" s="103"/>
      <c r="AI515" s="103"/>
      <c r="AJ515" s="103"/>
      <c r="AK515" s="103"/>
      <c r="AL515" s="103"/>
      <c r="AM515" s="103"/>
      <c r="AN515" s="103"/>
      <c r="AO515" s="103"/>
    </row>
    <row r="516" spans="26:41" s="5" customFormat="1" x14ac:dyDescent="0.2">
      <c r="Z516" s="103"/>
      <c r="AA516" s="103"/>
      <c r="AB516" s="103"/>
      <c r="AC516" s="103"/>
      <c r="AD516" s="103"/>
      <c r="AE516" s="103"/>
      <c r="AF516" s="103"/>
      <c r="AG516" s="103"/>
      <c r="AH516" s="103"/>
      <c r="AI516" s="103"/>
      <c r="AJ516" s="103"/>
      <c r="AK516" s="103"/>
      <c r="AL516" s="103"/>
      <c r="AM516" s="103"/>
      <c r="AN516" s="103"/>
      <c r="AO516" s="103"/>
    </row>
    <row r="517" spans="26:41" s="5" customFormat="1" x14ac:dyDescent="0.2">
      <c r="Z517" s="103"/>
      <c r="AA517" s="103"/>
      <c r="AB517" s="103"/>
      <c r="AC517" s="103"/>
      <c r="AD517" s="103"/>
      <c r="AE517" s="103"/>
      <c r="AF517" s="103"/>
      <c r="AG517" s="103"/>
      <c r="AH517" s="103"/>
      <c r="AI517" s="103"/>
      <c r="AJ517" s="103"/>
      <c r="AK517" s="103"/>
      <c r="AL517" s="103"/>
      <c r="AM517" s="103"/>
      <c r="AN517" s="103"/>
      <c r="AO517" s="103"/>
    </row>
    <row r="518" spans="26:41" s="5" customFormat="1" x14ac:dyDescent="0.2">
      <c r="Z518" s="103"/>
      <c r="AA518" s="103"/>
      <c r="AB518" s="103"/>
      <c r="AC518" s="103"/>
      <c r="AD518" s="103"/>
      <c r="AE518" s="103"/>
      <c r="AF518" s="103"/>
      <c r="AG518" s="103"/>
      <c r="AH518" s="103"/>
      <c r="AI518" s="103"/>
      <c r="AJ518" s="103"/>
      <c r="AK518" s="103"/>
      <c r="AL518" s="103"/>
      <c r="AM518" s="103"/>
      <c r="AN518" s="103"/>
      <c r="AO518" s="103"/>
    </row>
    <row r="519" spans="26:41" s="5" customFormat="1" x14ac:dyDescent="0.2">
      <c r="Z519" s="103"/>
      <c r="AA519" s="103"/>
      <c r="AB519" s="103"/>
      <c r="AC519" s="103"/>
      <c r="AD519" s="103"/>
      <c r="AE519" s="103"/>
      <c r="AF519" s="103"/>
      <c r="AG519" s="103"/>
      <c r="AH519" s="103"/>
      <c r="AI519" s="103"/>
      <c r="AJ519" s="103"/>
      <c r="AK519" s="103"/>
      <c r="AL519" s="103"/>
      <c r="AM519" s="103"/>
      <c r="AN519" s="103"/>
      <c r="AO519" s="103"/>
    </row>
    <row r="520" spans="26:41" s="5" customFormat="1" x14ac:dyDescent="0.2">
      <c r="Z520" s="103"/>
      <c r="AA520" s="103"/>
      <c r="AB520" s="103"/>
      <c r="AC520" s="103"/>
      <c r="AD520" s="103"/>
      <c r="AE520" s="103"/>
      <c r="AF520" s="103"/>
      <c r="AG520" s="103"/>
      <c r="AH520" s="103"/>
      <c r="AI520" s="103"/>
      <c r="AJ520" s="103"/>
      <c r="AK520" s="103"/>
      <c r="AL520" s="103"/>
      <c r="AM520" s="103"/>
      <c r="AN520" s="103"/>
      <c r="AO520" s="103"/>
    </row>
    <row r="521" spans="26:41" s="5" customFormat="1" x14ac:dyDescent="0.2">
      <c r="Z521" s="103"/>
      <c r="AA521" s="103"/>
      <c r="AB521" s="103"/>
      <c r="AC521" s="103"/>
      <c r="AD521" s="103"/>
      <c r="AE521" s="103"/>
      <c r="AF521" s="103"/>
      <c r="AG521" s="103"/>
      <c r="AH521" s="103"/>
      <c r="AI521" s="103"/>
      <c r="AJ521" s="103"/>
      <c r="AK521" s="103"/>
      <c r="AL521" s="103"/>
      <c r="AM521" s="103"/>
      <c r="AN521" s="103"/>
      <c r="AO521" s="103"/>
    </row>
    <row r="522" spans="26:41" s="5" customFormat="1" x14ac:dyDescent="0.2">
      <c r="Z522" s="103"/>
      <c r="AA522" s="103"/>
      <c r="AB522" s="103"/>
      <c r="AC522" s="103"/>
      <c r="AD522" s="103"/>
      <c r="AE522" s="103"/>
      <c r="AF522" s="103"/>
      <c r="AG522" s="103"/>
      <c r="AH522" s="103"/>
      <c r="AI522" s="103"/>
      <c r="AJ522" s="103"/>
      <c r="AK522" s="103"/>
      <c r="AL522" s="103"/>
      <c r="AM522" s="103"/>
      <c r="AN522" s="103"/>
      <c r="AO522" s="103"/>
    </row>
    <row r="523" spans="26:41" s="5" customFormat="1" x14ac:dyDescent="0.2">
      <c r="Z523" s="103"/>
      <c r="AA523" s="103"/>
      <c r="AB523" s="103"/>
      <c r="AC523" s="103"/>
      <c r="AD523" s="103"/>
      <c r="AE523" s="103"/>
      <c r="AF523" s="103"/>
      <c r="AG523" s="103"/>
      <c r="AH523" s="103"/>
      <c r="AI523" s="103"/>
      <c r="AJ523" s="103"/>
      <c r="AK523" s="103"/>
      <c r="AL523" s="103"/>
      <c r="AM523" s="103"/>
      <c r="AN523" s="103"/>
      <c r="AO523" s="103"/>
    </row>
    <row r="524" spans="26:41" s="5" customFormat="1" x14ac:dyDescent="0.2">
      <c r="Z524" s="103"/>
      <c r="AA524" s="103"/>
      <c r="AB524" s="103"/>
      <c r="AC524" s="103"/>
      <c r="AD524" s="103"/>
      <c r="AE524" s="103"/>
      <c r="AF524" s="103"/>
      <c r="AG524" s="103"/>
      <c r="AH524" s="103"/>
      <c r="AI524" s="103"/>
      <c r="AJ524" s="103"/>
      <c r="AK524" s="103"/>
      <c r="AL524" s="103"/>
      <c r="AM524" s="103"/>
      <c r="AN524" s="103"/>
      <c r="AO524" s="103"/>
    </row>
    <row r="525" spans="26:41" s="5" customFormat="1" x14ac:dyDescent="0.2">
      <c r="Z525" s="103"/>
      <c r="AA525" s="103"/>
      <c r="AB525" s="103"/>
      <c r="AC525" s="103"/>
      <c r="AD525" s="103"/>
      <c r="AE525" s="103"/>
      <c r="AF525" s="103"/>
      <c r="AG525" s="103"/>
      <c r="AH525" s="103"/>
      <c r="AI525" s="103"/>
      <c r="AJ525" s="103"/>
      <c r="AK525" s="103"/>
      <c r="AL525" s="103"/>
      <c r="AM525" s="103"/>
      <c r="AN525" s="103"/>
      <c r="AO525" s="103"/>
    </row>
    <row r="526" spans="26:41" s="5" customFormat="1" x14ac:dyDescent="0.2">
      <c r="Z526" s="103"/>
      <c r="AA526" s="103"/>
      <c r="AB526" s="103"/>
      <c r="AC526" s="103"/>
      <c r="AD526" s="103"/>
      <c r="AE526" s="103"/>
      <c r="AF526" s="103"/>
      <c r="AG526" s="103"/>
      <c r="AH526" s="103"/>
      <c r="AI526" s="103"/>
      <c r="AJ526" s="103"/>
      <c r="AK526" s="103"/>
      <c r="AL526" s="103"/>
      <c r="AM526" s="103"/>
      <c r="AN526" s="103"/>
      <c r="AO526" s="103"/>
    </row>
    <row r="527" spans="26:41" s="5" customFormat="1" x14ac:dyDescent="0.2">
      <c r="Z527" s="103"/>
      <c r="AA527" s="103"/>
      <c r="AB527" s="103"/>
      <c r="AC527" s="103"/>
      <c r="AD527" s="103"/>
      <c r="AE527" s="103"/>
      <c r="AF527" s="103"/>
      <c r="AG527" s="103"/>
      <c r="AH527" s="103"/>
      <c r="AI527" s="103"/>
      <c r="AJ527" s="103"/>
      <c r="AK527" s="103"/>
      <c r="AL527" s="103"/>
      <c r="AM527" s="103"/>
      <c r="AN527" s="103"/>
      <c r="AO527" s="103"/>
    </row>
    <row r="528" spans="26:41" s="5" customFormat="1" x14ac:dyDescent="0.2">
      <c r="Z528" s="103"/>
      <c r="AA528" s="103"/>
      <c r="AB528" s="103"/>
      <c r="AC528" s="103"/>
      <c r="AD528" s="103"/>
      <c r="AE528" s="103"/>
      <c r="AF528" s="103"/>
      <c r="AG528" s="103"/>
      <c r="AH528" s="103"/>
      <c r="AI528" s="103"/>
      <c r="AJ528" s="103"/>
      <c r="AK528" s="103"/>
      <c r="AL528" s="103"/>
      <c r="AM528" s="103"/>
      <c r="AN528" s="103"/>
      <c r="AO528" s="103"/>
    </row>
    <row r="529" spans="26:41" s="5" customFormat="1" x14ac:dyDescent="0.2">
      <c r="Z529" s="103"/>
      <c r="AA529" s="103"/>
      <c r="AB529" s="103"/>
      <c r="AC529" s="103"/>
      <c r="AD529" s="103"/>
      <c r="AE529" s="103"/>
      <c r="AF529" s="103"/>
      <c r="AG529" s="103"/>
      <c r="AH529" s="103"/>
      <c r="AI529" s="103"/>
      <c r="AJ529" s="103"/>
      <c r="AK529" s="103"/>
      <c r="AL529" s="103"/>
      <c r="AM529" s="103"/>
      <c r="AN529" s="103"/>
      <c r="AO529" s="103"/>
    </row>
    <row r="530" spans="26:41" s="5" customFormat="1" x14ac:dyDescent="0.2">
      <c r="Z530" s="103"/>
      <c r="AA530" s="103"/>
      <c r="AB530" s="103"/>
      <c r="AC530" s="103"/>
      <c r="AD530" s="103"/>
      <c r="AE530" s="103"/>
      <c r="AF530" s="103"/>
      <c r="AG530" s="103"/>
      <c r="AH530" s="103"/>
      <c r="AI530" s="103"/>
      <c r="AJ530" s="103"/>
      <c r="AK530" s="103"/>
      <c r="AL530" s="103"/>
      <c r="AM530" s="103"/>
      <c r="AN530" s="103"/>
      <c r="AO530" s="103"/>
    </row>
    <row r="531" spans="26:41" s="5" customFormat="1" x14ac:dyDescent="0.2">
      <c r="Z531" s="103"/>
      <c r="AA531" s="103"/>
      <c r="AB531" s="103"/>
      <c r="AC531" s="103"/>
      <c r="AD531" s="103"/>
      <c r="AE531" s="103"/>
      <c r="AF531" s="103"/>
      <c r="AG531" s="103"/>
      <c r="AH531" s="103"/>
      <c r="AI531" s="103"/>
      <c r="AJ531" s="103"/>
      <c r="AK531" s="103"/>
      <c r="AL531" s="103"/>
      <c r="AM531" s="103"/>
      <c r="AN531" s="103"/>
      <c r="AO531" s="103"/>
    </row>
    <row r="532" spans="26:41" s="5" customFormat="1" x14ac:dyDescent="0.2">
      <c r="Z532" s="103"/>
      <c r="AA532" s="103"/>
      <c r="AB532" s="103"/>
      <c r="AC532" s="103"/>
      <c r="AD532" s="103"/>
      <c r="AE532" s="103"/>
      <c r="AF532" s="103"/>
      <c r="AG532" s="103"/>
      <c r="AH532" s="103"/>
      <c r="AI532" s="103"/>
      <c r="AJ532" s="103"/>
      <c r="AK532" s="103"/>
      <c r="AL532" s="103"/>
      <c r="AM532" s="103"/>
      <c r="AN532" s="103"/>
      <c r="AO532" s="103"/>
    </row>
    <row r="533" spans="26:41" s="5" customFormat="1" x14ac:dyDescent="0.2">
      <c r="Z533" s="103"/>
      <c r="AA533" s="103"/>
      <c r="AB533" s="103"/>
      <c r="AC533" s="103"/>
      <c r="AD533" s="103"/>
      <c r="AE533" s="103"/>
      <c r="AF533" s="103"/>
      <c r="AG533" s="103"/>
      <c r="AH533" s="103"/>
      <c r="AI533" s="103"/>
      <c r="AJ533" s="103"/>
      <c r="AK533" s="103"/>
      <c r="AL533" s="103"/>
      <c r="AM533" s="103"/>
      <c r="AN533" s="103"/>
      <c r="AO533" s="103"/>
    </row>
    <row r="534" spans="26:41" s="5" customFormat="1" x14ac:dyDescent="0.2">
      <c r="Z534" s="103"/>
      <c r="AA534" s="103"/>
      <c r="AB534" s="103"/>
      <c r="AC534" s="103"/>
      <c r="AD534" s="103"/>
      <c r="AE534" s="103"/>
      <c r="AF534" s="103"/>
      <c r="AG534" s="103"/>
      <c r="AH534" s="103"/>
      <c r="AI534" s="103"/>
      <c r="AJ534" s="103"/>
      <c r="AK534" s="103"/>
      <c r="AL534" s="103"/>
      <c r="AM534" s="103"/>
      <c r="AN534" s="103"/>
      <c r="AO534" s="103"/>
    </row>
    <row r="535" spans="26:41" s="5" customFormat="1" x14ac:dyDescent="0.2">
      <c r="Z535" s="103"/>
      <c r="AA535" s="103"/>
      <c r="AB535" s="103"/>
      <c r="AC535" s="103"/>
      <c r="AD535" s="103"/>
      <c r="AE535" s="103"/>
      <c r="AF535" s="103"/>
      <c r="AG535" s="103"/>
      <c r="AH535" s="103"/>
      <c r="AI535" s="103"/>
      <c r="AJ535" s="103"/>
      <c r="AK535" s="103"/>
      <c r="AL535" s="103"/>
      <c r="AM535" s="103"/>
      <c r="AN535" s="103"/>
      <c r="AO535" s="103"/>
    </row>
    <row r="536" spans="26:41" s="5" customFormat="1" x14ac:dyDescent="0.2">
      <c r="Z536" s="103"/>
      <c r="AA536" s="103"/>
      <c r="AB536" s="103"/>
      <c r="AC536" s="103"/>
      <c r="AD536" s="103"/>
      <c r="AE536" s="103"/>
      <c r="AF536" s="103"/>
      <c r="AG536" s="103"/>
      <c r="AH536" s="103"/>
      <c r="AI536" s="103"/>
      <c r="AJ536" s="103"/>
      <c r="AK536" s="103"/>
      <c r="AL536" s="103"/>
      <c r="AM536" s="103"/>
      <c r="AN536" s="103"/>
      <c r="AO536" s="103"/>
    </row>
    <row r="537" spans="26:41" s="5" customFormat="1" x14ac:dyDescent="0.2">
      <c r="Z537" s="103"/>
      <c r="AA537" s="103"/>
      <c r="AB537" s="103"/>
      <c r="AC537" s="103"/>
      <c r="AD537" s="103"/>
      <c r="AE537" s="103"/>
      <c r="AF537" s="103"/>
      <c r="AG537" s="103"/>
      <c r="AH537" s="103"/>
      <c r="AI537" s="103"/>
      <c r="AJ537" s="103"/>
      <c r="AK537" s="103"/>
      <c r="AL537" s="103"/>
      <c r="AM537" s="103"/>
      <c r="AN537" s="103"/>
      <c r="AO537" s="103"/>
    </row>
    <row r="538" spans="26:41" s="5" customFormat="1" x14ac:dyDescent="0.2">
      <c r="Z538" s="103"/>
      <c r="AA538" s="103"/>
      <c r="AB538" s="103"/>
      <c r="AC538" s="103"/>
      <c r="AD538" s="103"/>
      <c r="AE538" s="103"/>
      <c r="AF538" s="103"/>
      <c r="AG538" s="103"/>
      <c r="AH538" s="103"/>
      <c r="AI538" s="103"/>
      <c r="AJ538" s="103"/>
      <c r="AK538" s="103"/>
      <c r="AL538" s="103"/>
      <c r="AM538" s="103"/>
      <c r="AN538" s="103"/>
      <c r="AO538" s="103"/>
    </row>
    <row r="539" spans="26:41" s="5" customFormat="1" x14ac:dyDescent="0.2">
      <c r="Z539" s="103"/>
      <c r="AA539" s="103"/>
      <c r="AB539" s="103"/>
      <c r="AC539" s="103"/>
      <c r="AD539" s="103"/>
      <c r="AE539" s="103"/>
      <c r="AF539" s="103"/>
      <c r="AG539" s="103"/>
      <c r="AH539" s="103"/>
      <c r="AI539" s="103"/>
      <c r="AJ539" s="103"/>
      <c r="AK539" s="103"/>
      <c r="AL539" s="103"/>
      <c r="AM539" s="103"/>
      <c r="AN539" s="103"/>
      <c r="AO539" s="103"/>
    </row>
    <row r="540" spans="26:41" s="5" customFormat="1" x14ac:dyDescent="0.2">
      <c r="Z540" s="103"/>
      <c r="AA540" s="103"/>
      <c r="AB540" s="103"/>
      <c r="AC540" s="103"/>
      <c r="AD540" s="103"/>
      <c r="AE540" s="103"/>
      <c r="AF540" s="103"/>
      <c r="AG540" s="103"/>
      <c r="AH540" s="103"/>
      <c r="AI540" s="103"/>
      <c r="AJ540" s="103"/>
      <c r="AK540" s="103"/>
      <c r="AL540" s="103"/>
      <c r="AM540" s="103"/>
      <c r="AN540" s="103"/>
      <c r="AO540" s="103"/>
    </row>
    <row r="541" spans="26:41" s="5" customFormat="1" x14ac:dyDescent="0.2">
      <c r="Z541" s="103"/>
      <c r="AA541" s="103"/>
      <c r="AB541" s="103"/>
      <c r="AC541" s="103"/>
      <c r="AD541" s="103"/>
      <c r="AE541" s="103"/>
      <c r="AF541" s="103"/>
      <c r="AG541" s="103"/>
      <c r="AH541" s="103"/>
      <c r="AI541" s="103"/>
      <c r="AJ541" s="103"/>
      <c r="AK541" s="103"/>
      <c r="AL541" s="103"/>
      <c r="AM541" s="103"/>
      <c r="AN541" s="103"/>
      <c r="AO541" s="103"/>
    </row>
    <row r="542" spans="26:41" s="5" customFormat="1" x14ac:dyDescent="0.2">
      <c r="Z542" s="103"/>
      <c r="AA542" s="103"/>
      <c r="AB542" s="103"/>
      <c r="AC542" s="103"/>
      <c r="AD542" s="103"/>
      <c r="AE542" s="103"/>
      <c r="AF542" s="103"/>
      <c r="AG542" s="103"/>
      <c r="AH542" s="103"/>
      <c r="AI542" s="103"/>
      <c r="AJ542" s="103"/>
      <c r="AK542" s="103"/>
      <c r="AL542" s="103"/>
      <c r="AM542" s="103"/>
      <c r="AN542" s="103"/>
      <c r="AO542" s="103"/>
    </row>
    <row r="543" spans="26:41" s="5" customFormat="1" x14ac:dyDescent="0.2">
      <c r="Z543" s="103"/>
      <c r="AA543" s="103"/>
      <c r="AB543" s="103"/>
      <c r="AC543" s="103"/>
      <c r="AD543" s="103"/>
      <c r="AE543" s="103"/>
      <c r="AF543" s="103"/>
      <c r="AG543" s="103"/>
      <c r="AH543" s="103"/>
      <c r="AI543" s="103"/>
      <c r="AJ543" s="103"/>
      <c r="AK543" s="103"/>
      <c r="AL543" s="103"/>
      <c r="AM543" s="103"/>
      <c r="AN543" s="103"/>
      <c r="AO543" s="103"/>
    </row>
    <row r="544" spans="26:41" s="5" customFormat="1" x14ac:dyDescent="0.2">
      <c r="Z544" s="103"/>
      <c r="AA544" s="103"/>
      <c r="AB544" s="103"/>
      <c r="AC544" s="103"/>
      <c r="AD544" s="103"/>
      <c r="AE544" s="103"/>
      <c r="AF544" s="103"/>
      <c r="AG544" s="103"/>
      <c r="AH544" s="103"/>
      <c r="AI544" s="103"/>
      <c r="AJ544" s="103"/>
      <c r="AK544" s="103"/>
      <c r="AL544" s="103"/>
      <c r="AM544" s="103"/>
      <c r="AN544" s="103"/>
      <c r="AO544" s="103"/>
    </row>
    <row r="545" spans="26:41" s="5" customFormat="1" x14ac:dyDescent="0.2">
      <c r="Z545" s="103"/>
      <c r="AA545" s="103"/>
      <c r="AB545" s="103"/>
      <c r="AC545" s="103"/>
      <c r="AD545" s="103"/>
      <c r="AE545" s="103"/>
      <c r="AF545" s="103"/>
      <c r="AG545" s="103"/>
      <c r="AH545" s="103"/>
      <c r="AI545" s="103"/>
      <c r="AJ545" s="103"/>
      <c r="AK545" s="103"/>
      <c r="AL545" s="103"/>
      <c r="AM545" s="103"/>
      <c r="AN545" s="103"/>
      <c r="AO545" s="103"/>
    </row>
    <row r="546" spans="26:41" s="5" customFormat="1" x14ac:dyDescent="0.2">
      <c r="Z546" s="103"/>
      <c r="AA546" s="103"/>
      <c r="AB546" s="103"/>
      <c r="AC546" s="103"/>
      <c r="AD546" s="103"/>
      <c r="AE546" s="103"/>
      <c r="AF546" s="103"/>
      <c r="AG546" s="103"/>
      <c r="AH546" s="103"/>
      <c r="AI546" s="103"/>
      <c r="AJ546" s="103"/>
      <c r="AK546" s="103"/>
      <c r="AL546" s="103"/>
      <c r="AM546" s="103"/>
      <c r="AN546" s="103"/>
      <c r="AO546" s="103"/>
    </row>
    <row r="547" spans="26:41" s="5" customFormat="1" x14ac:dyDescent="0.2">
      <c r="Z547" s="103"/>
      <c r="AA547" s="103"/>
      <c r="AB547" s="103"/>
      <c r="AC547" s="103"/>
      <c r="AD547" s="103"/>
      <c r="AE547" s="103"/>
      <c r="AF547" s="103"/>
      <c r="AG547" s="103"/>
      <c r="AH547" s="103"/>
      <c r="AI547" s="103"/>
      <c r="AJ547" s="103"/>
      <c r="AK547" s="103"/>
      <c r="AL547" s="103"/>
      <c r="AM547" s="103"/>
      <c r="AN547" s="103"/>
      <c r="AO547" s="103"/>
    </row>
    <row r="548" spans="26:41" s="5" customFormat="1" x14ac:dyDescent="0.2">
      <c r="Z548" s="103"/>
      <c r="AA548" s="103"/>
      <c r="AB548" s="103"/>
      <c r="AC548" s="103"/>
      <c r="AD548" s="103"/>
      <c r="AE548" s="103"/>
      <c r="AF548" s="103"/>
      <c r="AG548" s="103"/>
      <c r="AH548" s="103"/>
      <c r="AI548" s="103"/>
      <c r="AJ548" s="103"/>
      <c r="AK548" s="103"/>
      <c r="AL548" s="103"/>
      <c r="AM548" s="103"/>
      <c r="AN548" s="103"/>
      <c r="AO548" s="103"/>
    </row>
    <row r="549" spans="26:41" s="5" customFormat="1" x14ac:dyDescent="0.2">
      <c r="Z549" s="103"/>
      <c r="AA549" s="103"/>
      <c r="AB549" s="103"/>
      <c r="AC549" s="103"/>
      <c r="AD549" s="103"/>
      <c r="AE549" s="103"/>
      <c r="AF549" s="103"/>
      <c r="AG549" s="103"/>
      <c r="AH549" s="103"/>
      <c r="AI549" s="103"/>
      <c r="AJ549" s="103"/>
      <c r="AK549" s="103"/>
      <c r="AL549" s="103"/>
      <c r="AM549" s="103"/>
      <c r="AN549" s="103"/>
      <c r="AO549" s="103"/>
    </row>
    <row r="550" spans="26:41" s="5" customFormat="1" x14ac:dyDescent="0.2">
      <c r="Z550" s="103"/>
      <c r="AA550" s="103"/>
      <c r="AB550" s="103"/>
      <c r="AC550" s="103"/>
      <c r="AD550" s="103"/>
      <c r="AE550" s="103"/>
      <c r="AF550" s="103"/>
      <c r="AG550" s="103"/>
      <c r="AH550" s="103"/>
      <c r="AI550" s="103"/>
      <c r="AJ550" s="103"/>
      <c r="AK550" s="103"/>
      <c r="AL550" s="103"/>
      <c r="AM550" s="103"/>
      <c r="AN550" s="103"/>
      <c r="AO550" s="103"/>
    </row>
    <row r="551" spans="26:41" s="5" customFormat="1" x14ac:dyDescent="0.2">
      <c r="Z551" s="103"/>
      <c r="AA551" s="103"/>
      <c r="AB551" s="103"/>
      <c r="AC551" s="103"/>
      <c r="AD551" s="103"/>
      <c r="AE551" s="103"/>
      <c r="AF551" s="103"/>
      <c r="AG551" s="103"/>
      <c r="AH551" s="103"/>
      <c r="AI551" s="103"/>
      <c r="AJ551" s="103"/>
      <c r="AK551" s="103"/>
      <c r="AL551" s="103"/>
      <c r="AM551" s="103"/>
      <c r="AN551" s="103"/>
      <c r="AO551" s="103"/>
    </row>
    <row r="552" spans="26:41" s="5" customFormat="1" x14ac:dyDescent="0.2">
      <c r="Z552" s="103"/>
      <c r="AA552" s="103"/>
      <c r="AB552" s="103"/>
      <c r="AC552" s="103"/>
      <c r="AD552" s="103"/>
      <c r="AE552" s="103"/>
      <c r="AF552" s="103"/>
      <c r="AG552" s="103"/>
      <c r="AH552" s="103"/>
      <c r="AI552" s="103"/>
      <c r="AJ552" s="103"/>
      <c r="AK552" s="103"/>
      <c r="AL552" s="103"/>
      <c r="AM552" s="103"/>
      <c r="AN552" s="103"/>
      <c r="AO552" s="103"/>
    </row>
    <row r="553" spans="26:41" s="5" customFormat="1" x14ac:dyDescent="0.2">
      <c r="Z553" s="103"/>
      <c r="AA553" s="103"/>
      <c r="AB553" s="103"/>
      <c r="AC553" s="103"/>
      <c r="AD553" s="103"/>
      <c r="AE553" s="103"/>
      <c r="AF553" s="103"/>
      <c r="AG553" s="103"/>
      <c r="AH553" s="103"/>
      <c r="AI553" s="103"/>
      <c r="AJ553" s="103"/>
      <c r="AK553" s="103"/>
      <c r="AL553" s="103"/>
      <c r="AM553" s="103"/>
      <c r="AN553" s="103"/>
      <c r="AO553" s="103"/>
    </row>
    <row r="554" spans="26:41" s="5" customFormat="1" x14ac:dyDescent="0.2">
      <c r="Z554" s="103"/>
      <c r="AA554" s="103"/>
      <c r="AB554" s="103"/>
      <c r="AC554" s="103"/>
      <c r="AD554" s="103"/>
      <c r="AE554" s="103"/>
      <c r="AF554" s="103"/>
      <c r="AG554" s="103"/>
      <c r="AH554" s="103"/>
      <c r="AI554" s="103"/>
      <c r="AJ554" s="103"/>
      <c r="AK554" s="103"/>
      <c r="AL554" s="103"/>
      <c r="AM554" s="103"/>
      <c r="AN554" s="103"/>
      <c r="AO554" s="103"/>
    </row>
    <row r="555" spans="26:41" s="5" customFormat="1" x14ac:dyDescent="0.2">
      <c r="Z555" s="103"/>
      <c r="AA555" s="103"/>
      <c r="AB555" s="103"/>
      <c r="AC555" s="103"/>
      <c r="AD555" s="103"/>
      <c r="AE555" s="103"/>
      <c r="AF555" s="103"/>
      <c r="AG555" s="103"/>
      <c r="AH555" s="103"/>
      <c r="AI555" s="103"/>
      <c r="AJ555" s="103"/>
      <c r="AK555" s="103"/>
      <c r="AL555" s="103"/>
      <c r="AM555" s="103"/>
      <c r="AN555" s="103"/>
      <c r="AO555" s="103"/>
    </row>
    <row r="556" spans="26:41" s="5" customFormat="1" x14ac:dyDescent="0.2">
      <c r="Z556" s="103"/>
      <c r="AA556" s="103"/>
      <c r="AB556" s="103"/>
      <c r="AC556" s="103"/>
      <c r="AD556" s="103"/>
      <c r="AE556" s="103"/>
      <c r="AF556" s="103"/>
      <c r="AG556" s="103"/>
      <c r="AH556" s="103"/>
      <c r="AI556" s="103"/>
      <c r="AJ556" s="103"/>
      <c r="AK556" s="103"/>
      <c r="AL556" s="103"/>
      <c r="AM556" s="103"/>
      <c r="AN556" s="103"/>
      <c r="AO556" s="103"/>
    </row>
    <row r="557" spans="26:41" s="5" customFormat="1" x14ac:dyDescent="0.2">
      <c r="Z557" s="103"/>
      <c r="AA557" s="103"/>
      <c r="AB557" s="103"/>
      <c r="AC557" s="103"/>
      <c r="AD557" s="103"/>
      <c r="AE557" s="103"/>
      <c r="AF557" s="103"/>
      <c r="AG557" s="103"/>
      <c r="AH557" s="103"/>
      <c r="AI557" s="103"/>
      <c r="AJ557" s="103"/>
      <c r="AK557" s="103"/>
      <c r="AL557" s="103"/>
      <c r="AM557" s="103"/>
      <c r="AN557" s="103"/>
      <c r="AO557" s="103"/>
    </row>
    <row r="558" spans="26:41" s="5" customFormat="1" x14ac:dyDescent="0.2">
      <c r="Z558" s="103"/>
      <c r="AA558" s="103"/>
      <c r="AB558" s="103"/>
      <c r="AC558" s="103"/>
      <c r="AD558" s="103"/>
      <c r="AE558" s="103"/>
      <c r="AF558" s="103"/>
      <c r="AG558" s="103"/>
      <c r="AH558" s="103"/>
      <c r="AI558" s="103"/>
      <c r="AJ558" s="103"/>
      <c r="AK558" s="103"/>
      <c r="AL558" s="103"/>
      <c r="AM558" s="103"/>
      <c r="AN558" s="103"/>
      <c r="AO558" s="103"/>
    </row>
    <row r="559" spans="26:41" s="5" customFormat="1" x14ac:dyDescent="0.2">
      <c r="Z559" s="103"/>
      <c r="AA559" s="103"/>
      <c r="AB559" s="103"/>
      <c r="AC559" s="103"/>
      <c r="AD559" s="103"/>
      <c r="AE559" s="103"/>
      <c r="AF559" s="103"/>
      <c r="AG559" s="103"/>
      <c r="AH559" s="103"/>
      <c r="AI559" s="103"/>
      <c r="AJ559" s="103"/>
      <c r="AK559" s="103"/>
      <c r="AL559" s="103"/>
      <c r="AM559" s="103"/>
      <c r="AN559" s="103"/>
      <c r="AO559" s="103"/>
    </row>
    <row r="560" spans="26:41" s="5" customFormat="1" x14ac:dyDescent="0.2">
      <c r="Z560" s="103"/>
      <c r="AA560" s="103"/>
      <c r="AB560" s="103"/>
      <c r="AC560" s="103"/>
      <c r="AD560" s="103"/>
      <c r="AE560" s="103"/>
      <c r="AF560" s="103"/>
      <c r="AG560" s="103"/>
      <c r="AH560" s="103"/>
      <c r="AI560" s="103"/>
      <c r="AJ560" s="103"/>
      <c r="AK560" s="103"/>
      <c r="AL560" s="103"/>
      <c r="AM560" s="103"/>
      <c r="AN560" s="103"/>
      <c r="AO560" s="103"/>
    </row>
    <row r="561" spans="26:41" s="5" customFormat="1" x14ac:dyDescent="0.2">
      <c r="Z561" s="103"/>
      <c r="AA561" s="103"/>
      <c r="AB561" s="103"/>
      <c r="AC561" s="103"/>
      <c r="AD561" s="103"/>
      <c r="AE561" s="103"/>
      <c r="AF561" s="103"/>
      <c r="AG561" s="103"/>
      <c r="AH561" s="103"/>
      <c r="AI561" s="103"/>
      <c r="AJ561" s="103"/>
      <c r="AK561" s="103"/>
      <c r="AL561" s="103"/>
      <c r="AM561" s="103"/>
      <c r="AN561" s="103"/>
      <c r="AO561" s="103"/>
    </row>
    <row r="562" spans="26:41" s="5" customFormat="1" x14ac:dyDescent="0.2">
      <c r="Z562" s="103"/>
      <c r="AA562" s="103"/>
      <c r="AB562" s="103"/>
      <c r="AC562" s="103"/>
      <c r="AD562" s="103"/>
      <c r="AE562" s="103"/>
      <c r="AF562" s="103"/>
      <c r="AG562" s="103"/>
      <c r="AH562" s="103"/>
      <c r="AI562" s="103"/>
      <c r="AJ562" s="103"/>
      <c r="AK562" s="103"/>
      <c r="AL562" s="103"/>
      <c r="AM562" s="103"/>
      <c r="AN562" s="103"/>
      <c r="AO562" s="103"/>
    </row>
    <row r="563" spans="26:41" s="5" customFormat="1" x14ac:dyDescent="0.2">
      <c r="Z563" s="103"/>
      <c r="AA563" s="103"/>
      <c r="AB563" s="103"/>
      <c r="AC563" s="103"/>
      <c r="AD563" s="103"/>
      <c r="AE563" s="103"/>
      <c r="AF563" s="103"/>
      <c r="AG563" s="103"/>
      <c r="AH563" s="103"/>
      <c r="AI563" s="103"/>
      <c r="AJ563" s="103"/>
      <c r="AK563" s="103"/>
      <c r="AL563" s="103"/>
      <c r="AM563" s="103"/>
      <c r="AN563" s="103"/>
      <c r="AO563" s="103"/>
    </row>
    <row r="564" spans="26:41" s="5" customFormat="1" x14ac:dyDescent="0.2">
      <c r="Z564" s="103"/>
      <c r="AA564" s="103"/>
      <c r="AB564" s="103"/>
      <c r="AC564" s="103"/>
      <c r="AD564" s="103"/>
      <c r="AE564" s="103"/>
      <c r="AF564" s="103"/>
      <c r="AG564" s="103"/>
      <c r="AH564" s="103"/>
      <c r="AI564" s="103"/>
      <c r="AJ564" s="103"/>
      <c r="AK564" s="103"/>
      <c r="AL564" s="103"/>
      <c r="AM564" s="103"/>
      <c r="AN564" s="103"/>
      <c r="AO564" s="103"/>
    </row>
    <row r="565" spans="26:41" s="5" customFormat="1" ht="16" customHeight="1" x14ac:dyDescent="0.2">
      <c r="Z565" s="103"/>
      <c r="AA565" s="103"/>
      <c r="AB565" s="103"/>
      <c r="AC565" s="103"/>
      <c r="AD565" s="103"/>
      <c r="AE565" s="103"/>
      <c r="AF565" s="103"/>
      <c r="AG565" s="103"/>
      <c r="AH565" s="103"/>
      <c r="AI565" s="103"/>
      <c r="AJ565" s="103"/>
      <c r="AK565" s="103"/>
      <c r="AL565" s="103"/>
      <c r="AM565" s="103"/>
      <c r="AN565" s="103"/>
      <c r="AO565" s="103"/>
    </row>
    <row r="566" spans="26:41" s="5" customFormat="1" x14ac:dyDescent="0.2">
      <c r="Z566" s="103"/>
      <c r="AA566" s="103"/>
      <c r="AB566" s="103"/>
      <c r="AC566" s="103"/>
      <c r="AD566" s="103"/>
      <c r="AE566" s="103"/>
      <c r="AF566" s="103"/>
      <c r="AG566" s="103"/>
      <c r="AH566" s="103"/>
      <c r="AI566" s="103"/>
      <c r="AJ566" s="103"/>
      <c r="AK566" s="103"/>
      <c r="AL566" s="103"/>
      <c r="AM566" s="103"/>
      <c r="AN566" s="103"/>
      <c r="AO566" s="103"/>
    </row>
    <row r="567" spans="26:41" s="5" customFormat="1" x14ac:dyDescent="0.2">
      <c r="Z567" s="103"/>
      <c r="AA567" s="103"/>
      <c r="AB567" s="103"/>
      <c r="AC567" s="103"/>
      <c r="AD567" s="103"/>
      <c r="AE567" s="103"/>
      <c r="AF567" s="103"/>
      <c r="AG567" s="103"/>
      <c r="AH567" s="103"/>
      <c r="AI567" s="103"/>
      <c r="AJ567" s="103"/>
      <c r="AK567" s="103"/>
      <c r="AL567" s="103"/>
      <c r="AM567" s="103"/>
      <c r="AN567" s="103"/>
      <c r="AO567" s="103"/>
    </row>
    <row r="568" spans="26:41" s="5" customFormat="1" x14ac:dyDescent="0.2">
      <c r="Z568" s="103"/>
      <c r="AA568" s="103"/>
      <c r="AB568" s="103"/>
      <c r="AC568" s="103"/>
      <c r="AD568" s="103"/>
      <c r="AE568" s="103"/>
      <c r="AF568" s="103"/>
      <c r="AG568" s="103"/>
      <c r="AH568" s="103"/>
      <c r="AI568" s="103"/>
      <c r="AJ568" s="103"/>
      <c r="AK568" s="103"/>
      <c r="AL568" s="103"/>
      <c r="AM568" s="103"/>
      <c r="AN568" s="103"/>
      <c r="AO568" s="103"/>
    </row>
    <row r="569" spans="26:41" s="5" customFormat="1" x14ac:dyDescent="0.2">
      <c r="Z569" s="103"/>
      <c r="AA569" s="103"/>
      <c r="AB569" s="103"/>
      <c r="AC569" s="103"/>
      <c r="AD569" s="103"/>
      <c r="AE569" s="103"/>
      <c r="AF569" s="103"/>
      <c r="AG569" s="103"/>
      <c r="AH569" s="103"/>
      <c r="AI569" s="103"/>
      <c r="AJ569" s="103"/>
      <c r="AK569" s="103"/>
      <c r="AL569" s="103"/>
      <c r="AM569" s="103"/>
      <c r="AN569" s="103"/>
      <c r="AO569" s="103"/>
    </row>
    <row r="570" spans="26:41" s="5" customFormat="1" x14ac:dyDescent="0.2">
      <c r="Z570" s="103"/>
      <c r="AA570" s="103"/>
      <c r="AB570" s="103"/>
      <c r="AC570" s="103"/>
      <c r="AD570" s="103"/>
      <c r="AE570" s="103"/>
      <c r="AF570" s="103"/>
      <c r="AG570" s="103"/>
      <c r="AH570" s="103"/>
      <c r="AI570" s="103"/>
      <c r="AJ570" s="103"/>
      <c r="AK570" s="103"/>
      <c r="AL570" s="103"/>
      <c r="AM570" s="103"/>
      <c r="AN570" s="103"/>
      <c r="AO570" s="103"/>
    </row>
    <row r="571" spans="26:41" s="5" customFormat="1" x14ac:dyDescent="0.2">
      <c r="Z571" s="103"/>
      <c r="AA571" s="103"/>
      <c r="AB571" s="103"/>
      <c r="AC571" s="103"/>
      <c r="AD571" s="103"/>
      <c r="AE571" s="103"/>
      <c r="AF571" s="103"/>
      <c r="AG571" s="103"/>
      <c r="AH571" s="103"/>
      <c r="AI571" s="103"/>
      <c r="AJ571" s="103"/>
      <c r="AK571" s="103"/>
      <c r="AL571" s="103"/>
      <c r="AM571" s="103"/>
      <c r="AN571" s="103"/>
      <c r="AO571" s="103"/>
    </row>
    <row r="572" spans="26:41" s="5" customFormat="1" x14ac:dyDescent="0.2">
      <c r="Z572" s="103"/>
      <c r="AA572" s="103"/>
      <c r="AB572" s="103"/>
      <c r="AC572" s="103"/>
      <c r="AD572" s="103"/>
      <c r="AE572" s="103"/>
      <c r="AF572" s="103"/>
      <c r="AG572" s="103"/>
      <c r="AH572" s="103"/>
      <c r="AI572" s="103"/>
      <c r="AJ572" s="103"/>
      <c r="AK572" s="103"/>
      <c r="AL572" s="103"/>
      <c r="AM572" s="103"/>
      <c r="AN572" s="103"/>
      <c r="AO572" s="103"/>
    </row>
    <row r="573" spans="26:41" s="5" customFormat="1" x14ac:dyDescent="0.2">
      <c r="Z573" s="103"/>
      <c r="AA573" s="103"/>
      <c r="AB573" s="103"/>
      <c r="AC573" s="103"/>
      <c r="AD573" s="103"/>
      <c r="AE573" s="103"/>
      <c r="AF573" s="103"/>
      <c r="AG573" s="103"/>
      <c r="AH573" s="103"/>
      <c r="AI573" s="103"/>
      <c r="AJ573" s="103"/>
      <c r="AK573" s="103"/>
      <c r="AL573" s="103"/>
      <c r="AM573" s="103"/>
      <c r="AN573" s="103"/>
      <c r="AO573" s="103"/>
    </row>
    <row r="574" spans="26:41" s="5" customFormat="1" x14ac:dyDescent="0.2">
      <c r="Z574" s="103"/>
      <c r="AA574" s="103"/>
      <c r="AB574" s="103"/>
      <c r="AC574" s="103"/>
      <c r="AD574" s="103"/>
      <c r="AE574" s="103"/>
      <c r="AF574" s="103"/>
      <c r="AG574" s="103"/>
      <c r="AH574" s="103"/>
      <c r="AI574" s="103"/>
      <c r="AJ574" s="103"/>
      <c r="AK574" s="103"/>
      <c r="AL574" s="103"/>
      <c r="AM574" s="103"/>
      <c r="AN574" s="103"/>
      <c r="AO574" s="103"/>
    </row>
    <row r="575" spans="26:41" s="5" customFormat="1" x14ac:dyDescent="0.2">
      <c r="Z575" s="103"/>
      <c r="AA575" s="103"/>
      <c r="AB575" s="103"/>
      <c r="AC575" s="103"/>
      <c r="AD575" s="103"/>
      <c r="AE575" s="103"/>
      <c r="AF575" s="103"/>
      <c r="AG575" s="103"/>
      <c r="AH575" s="103"/>
      <c r="AI575" s="103"/>
      <c r="AJ575" s="103"/>
      <c r="AK575" s="103"/>
      <c r="AL575" s="103"/>
      <c r="AM575" s="103"/>
      <c r="AN575" s="103"/>
      <c r="AO575" s="103"/>
    </row>
    <row r="576" spans="26:41" s="5" customFormat="1" x14ac:dyDescent="0.2">
      <c r="Z576" s="103"/>
      <c r="AA576" s="103"/>
      <c r="AB576" s="103"/>
      <c r="AC576" s="103"/>
      <c r="AD576" s="103"/>
      <c r="AE576" s="103"/>
      <c r="AF576" s="103"/>
      <c r="AG576" s="103"/>
      <c r="AH576" s="103"/>
      <c r="AI576" s="103"/>
      <c r="AJ576" s="103"/>
      <c r="AK576" s="103"/>
      <c r="AL576" s="103"/>
      <c r="AM576" s="103"/>
      <c r="AN576" s="103"/>
      <c r="AO576" s="103"/>
    </row>
    <row r="577" spans="26:41" s="5" customFormat="1" x14ac:dyDescent="0.2">
      <c r="Z577" s="103"/>
      <c r="AA577" s="103"/>
      <c r="AB577" s="103"/>
      <c r="AC577" s="103"/>
      <c r="AD577" s="103"/>
      <c r="AE577" s="103"/>
      <c r="AF577" s="103"/>
      <c r="AG577" s="103"/>
      <c r="AH577" s="103"/>
      <c r="AI577" s="103"/>
      <c r="AJ577" s="103"/>
      <c r="AK577" s="103"/>
      <c r="AL577" s="103"/>
      <c r="AM577" s="103"/>
      <c r="AN577" s="103"/>
      <c r="AO577" s="103"/>
    </row>
    <row r="578" spans="26:41" s="5" customFormat="1" x14ac:dyDescent="0.2">
      <c r="Z578" s="103"/>
      <c r="AA578" s="103"/>
      <c r="AB578" s="103"/>
      <c r="AC578" s="103"/>
      <c r="AD578" s="103"/>
      <c r="AE578" s="103"/>
      <c r="AF578" s="103"/>
      <c r="AG578" s="103"/>
      <c r="AH578" s="103"/>
      <c r="AI578" s="103"/>
      <c r="AJ578" s="103"/>
      <c r="AK578" s="103"/>
      <c r="AL578" s="103"/>
      <c r="AM578" s="103"/>
      <c r="AN578" s="103"/>
      <c r="AO578" s="103"/>
    </row>
    <row r="579" spans="26:41" s="5" customFormat="1" x14ac:dyDescent="0.2">
      <c r="Z579" s="103"/>
      <c r="AA579" s="103"/>
      <c r="AB579" s="103"/>
      <c r="AC579" s="103"/>
      <c r="AD579" s="103"/>
      <c r="AE579" s="103"/>
      <c r="AF579" s="103"/>
      <c r="AG579" s="103"/>
      <c r="AH579" s="103"/>
      <c r="AI579" s="103"/>
      <c r="AJ579" s="103"/>
      <c r="AK579" s="103"/>
      <c r="AL579" s="103"/>
      <c r="AM579" s="103"/>
      <c r="AN579" s="103"/>
      <c r="AO579" s="103"/>
    </row>
    <row r="580" spans="26:41" s="5" customFormat="1" x14ac:dyDescent="0.2">
      <c r="Z580" s="103"/>
      <c r="AA580" s="103"/>
      <c r="AB580" s="103"/>
      <c r="AC580" s="103"/>
      <c r="AD580" s="103"/>
      <c r="AE580" s="103"/>
      <c r="AF580" s="103"/>
      <c r="AG580" s="103"/>
      <c r="AH580" s="103"/>
      <c r="AI580" s="103"/>
      <c r="AJ580" s="103"/>
      <c r="AK580" s="103"/>
      <c r="AL580" s="103"/>
      <c r="AM580" s="103"/>
      <c r="AN580" s="103"/>
      <c r="AO580" s="103"/>
    </row>
    <row r="581" spans="26:41" s="5" customFormat="1" x14ac:dyDescent="0.2">
      <c r="Z581" s="103"/>
      <c r="AA581" s="103"/>
      <c r="AB581" s="103"/>
      <c r="AC581" s="103"/>
      <c r="AD581" s="103"/>
      <c r="AE581" s="103"/>
      <c r="AF581" s="103"/>
      <c r="AG581" s="103"/>
      <c r="AH581" s="103"/>
      <c r="AI581" s="103"/>
      <c r="AJ581" s="103"/>
      <c r="AK581" s="103"/>
      <c r="AL581" s="103"/>
      <c r="AM581" s="103"/>
      <c r="AN581" s="103"/>
      <c r="AO581" s="103"/>
    </row>
    <row r="582" spans="26:41" s="5" customFormat="1" x14ac:dyDescent="0.2">
      <c r="Z582" s="103"/>
      <c r="AA582" s="103"/>
      <c r="AB582" s="103"/>
      <c r="AC582" s="103"/>
      <c r="AD582" s="103"/>
      <c r="AE582" s="103"/>
      <c r="AF582" s="103"/>
      <c r="AG582" s="103"/>
      <c r="AH582" s="103"/>
      <c r="AI582" s="103"/>
      <c r="AJ582" s="103"/>
      <c r="AK582" s="103"/>
      <c r="AL582" s="103"/>
      <c r="AM582" s="103"/>
      <c r="AN582" s="103"/>
      <c r="AO582" s="103"/>
    </row>
    <row r="583" spans="26:41" s="5" customFormat="1" x14ac:dyDescent="0.2">
      <c r="Z583" s="103"/>
      <c r="AA583" s="103"/>
      <c r="AB583" s="103"/>
      <c r="AC583" s="103"/>
      <c r="AD583" s="103"/>
      <c r="AE583" s="103"/>
      <c r="AF583" s="103"/>
      <c r="AG583" s="103"/>
      <c r="AH583" s="103"/>
      <c r="AI583" s="103"/>
      <c r="AJ583" s="103"/>
      <c r="AK583" s="103"/>
      <c r="AL583" s="103"/>
      <c r="AM583" s="103"/>
      <c r="AN583" s="103"/>
      <c r="AO583" s="103"/>
    </row>
    <row r="584" spans="26:41" s="5" customFormat="1" x14ac:dyDescent="0.2">
      <c r="Z584" s="103"/>
      <c r="AA584" s="103"/>
      <c r="AB584" s="103"/>
      <c r="AC584" s="103"/>
      <c r="AD584" s="103"/>
      <c r="AE584" s="103"/>
      <c r="AF584" s="103"/>
      <c r="AG584" s="103"/>
      <c r="AH584" s="103"/>
      <c r="AI584" s="103"/>
      <c r="AJ584" s="103"/>
      <c r="AK584" s="103"/>
      <c r="AL584" s="103"/>
      <c r="AM584" s="103"/>
      <c r="AN584" s="103"/>
      <c r="AO584" s="103"/>
    </row>
    <row r="585" spans="26:41" s="5" customFormat="1" x14ac:dyDescent="0.2">
      <c r="Z585" s="103"/>
      <c r="AA585" s="103"/>
      <c r="AB585" s="103"/>
      <c r="AC585" s="103"/>
      <c r="AD585" s="103"/>
      <c r="AE585" s="103"/>
      <c r="AF585" s="103"/>
      <c r="AG585" s="103"/>
      <c r="AH585" s="103"/>
      <c r="AI585" s="103"/>
      <c r="AJ585" s="103"/>
      <c r="AK585" s="103"/>
      <c r="AL585" s="103"/>
      <c r="AM585" s="103"/>
      <c r="AN585" s="103"/>
      <c r="AO585" s="103"/>
    </row>
    <row r="586" spans="26:41" s="5" customFormat="1" x14ac:dyDescent="0.2">
      <c r="Z586" s="103"/>
      <c r="AA586" s="103"/>
      <c r="AB586" s="103"/>
      <c r="AC586" s="103"/>
      <c r="AD586" s="103"/>
      <c r="AE586" s="103"/>
      <c r="AF586" s="103"/>
      <c r="AG586" s="103"/>
      <c r="AH586" s="103"/>
      <c r="AI586" s="103"/>
      <c r="AJ586" s="103"/>
      <c r="AK586" s="103"/>
      <c r="AL586" s="103"/>
      <c r="AM586" s="103"/>
      <c r="AN586" s="103"/>
      <c r="AO586" s="103"/>
    </row>
    <row r="587" spans="26:41" s="5" customFormat="1" x14ac:dyDescent="0.2">
      <c r="Z587" s="103"/>
      <c r="AA587" s="103"/>
      <c r="AB587" s="103"/>
      <c r="AC587" s="103"/>
      <c r="AD587" s="103"/>
      <c r="AE587" s="103"/>
      <c r="AF587" s="103"/>
      <c r="AG587" s="103"/>
      <c r="AH587" s="103"/>
      <c r="AI587" s="103"/>
      <c r="AJ587" s="103"/>
      <c r="AK587" s="103"/>
      <c r="AL587" s="103"/>
      <c r="AM587" s="103"/>
      <c r="AN587" s="103"/>
      <c r="AO587" s="103"/>
    </row>
    <row r="588" spans="26:41" s="5" customFormat="1" x14ac:dyDescent="0.2">
      <c r="Z588" s="103"/>
      <c r="AA588" s="103"/>
      <c r="AB588" s="103"/>
      <c r="AC588" s="103"/>
      <c r="AD588" s="103"/>
      <c r="AE588" s="103"/>
      <c r="AF588" s="103"/>
      <c r="AG588" s="103"/>
      <c r="AH588" s="103"/>
      <c r="AI588" s="103"/>
      <c r="AJ588" s="103"/>
      <c r="AK588" s="103"/>
      <c r="AL588" s="103"/>
      <c r="AM588" s="103"/>
      <c r="AN588" s="103"/>
      <c r="AO588" s="103"/>
    </row>
    <row r="589" spans="26:41" s="5" customFormat="1" x14ac:dyDescent="0.2">
      <c r="Z589" s="103"/>
      <c r="AA589" s="103"/>
      <c r="AB589" s="103"/>
      <c r="AC589" s="103"/>
      <c r="AD589" s="103"/>
      <c r="AE589" s="103"/>
      <c r="AF589" s="103"/>
      <c r="AG589" s="103"/>
      <c r="AH589" s="103"/>
      <c r="AI589" s="103"/>
      <c r="AJ589" s="103"/>
      <c r="AK589" s="103"/>
      <c r="AL589" s="103"/>
      <c r="AM589" s="103"/>
      <c r="AN589" s="103"/>
      <c r="AO589" s="103"/>
    </row>
    <row r="590" spans="26:41" s="5" customFormat="1" x14ac:dyDescent="0.2">
      <c r="Z590" s="103"/>
      <c r="AA590" s="103"/>
      <c r="AB590" s="103"/>
      <c r="AC590" s="103"/>
      <c r="AD590" s="103"/>
      <c r="AE590" s="103"/>
      <c r="AF590" s="103"/>
      <c r="AG590" s="103"/>
      <c r="AH590" s="103"/>
      <c r="AI590" s="103"/>
      <c r="AJ590" s="103"/>
      <c r="AK590" s="103"/>
      <c r="AL590" s="103"/>
      <c r="AM590" s="103"/>
      <c r="AN590" s="103"/>
      <c r="AO590" s="103"/>
    </row>
    <row r="591" spans="26:41" s="5" customFormat="1" x14ac:dyDescent="0.2">
      <c r="Z591" s="103"/>
      <c r="AA591" s="103"/>
      <c r="AB591" s="103"/>
      <c r="AC591" s="103"/>
      <c r="AD591" s="103"/>
      <c r="AE591" s="103"/>
      <c r="AF591" s="103"/>
      <c r="AG591" s="103"/>
      <c r="AH591" s="103"/>
      <c r="AI591" s="103"/>
      <c r="AJ591" s="103"/>
      <c r="AK591" s="103"/>
      <c r="AL591" s="103"/>
      <c r="AM591" s="103"/>
      <c r="AN591" s="103"/>
      <c r="AO591" s="103"/>
    </row>
    <row r="592" spans="26:41" s="5" customFormat="1" x14ac:dyDescent="0.2">
      <c r="Z592" s="103"/>
      <c r="AA592" s="103"/>
      <c r="AB592" s="103"/>
      <c r="AC592" s="103"/>
      <c r="AD592" s="103"/>
      <c r="AE592" s="103"/>
      <c r="AF592" s="103"/>
      <c r="AG592" s="103"/>
      <c r="AH592" s="103"/>
      <c r="AI592" s="103"/>
      <c r="AJ592" s="103"/>
      <c r="AK592" s="103"/>
      <c r="AL592" s="103"/>
      <c r="AM592" s="103"/>
      <c r="AN592" s="103"/>
      <c r="AO592" s="103"/>
    </row>
    <row r="593" spans="26:41" s="5" customFormat="1" x14ac:dyDescent="0.2">
      <c r="Z593" s="103"/>
      <c r="AA593" s="103"/>
      <c r="AB593" s="103"/>
      <c r="AC593" s="103"/>
      <c r="AD593" s="103"/>
      <c r="AE593" s="103"/>
      <c r="AF593" s="103"/>
      <c r="AG593" s="103"/>
      <c r="AH593" s="103"/>
      <c r="AI593" s="103"/>
      <c r="AJ593" s="103"/>
      <c r="AK593" s="103"/>
      <c r="AL593" s="103"/>
      <c r="AM593" s="103"/>
      <c r="AN593" s="103"/>
      <c r="AO593" s="103"/>
    </row>
    <row r="594" spans="26:41" s="5" customFormat="1" x14ac:dyDescent="0.2">
      <c r="Z594" s="103"/>
      <c r="AA594" s="103"/>
      <c r="AB594" s="103"/>
      <c r="AC594" s="103"/>
      <c r="AD594" s="103"/>
      <c r="AE594" s="103"/>
      <c r="AF594" s="103"/>
      <c r="AG594" s="103"/>
      <c r="AH594" s="103"/>
      <c r="AI594" s="103"/>
      <c r="AJ594" s="103"/>
      <c r="AK594" s="103"/>
      <c r="AL594" s="103"/>
      <c r="AM594" s="103"/>
      <c r="AN594" s="103"/>
      <c r="AO594" s="103"/>
    </row>
    <row r="595" spans="26:41" s="5" customFormat="1" x14ac:dyDescent="0.2">
      <c r="Z595" s="103"/>
      <c r="AA595" s="103"/>
      <c r="AB595" s="103"/>
      <c r="AC595" s="103"/>
      <c r="AD595" s="103"/>
      <c r="AE595" s="103"/>
      <c r="AF595" s="103"/>
      <c r="AG595" s="103"/>
      <c r="AH595" s="103"/>
      <c r="AI595" s="103"/>
      <c r="AJ595" s="103"/>
      <c r="AK595" s="103"/>
      <c r="AL595" s="103"/>
      <c r="AM595" s="103"/>
      <c r="AN595" s="103"/>
      <c r="AO595" s="103"/>
    </row>
    <row r="596" spans="26:41" s="5" customFormat="1" x14ac:dyDescent="0.2">
      <c r="Z596" s="103"/>
      <c r="AA596" s="103"/>
      <c r="AB596" s="103"/>
      <c r="AC596" s="103"/>
      <c r="AD596" s="103"/>
      <c r="AE596" s="103"/>
      <c r="AF596" s="103"/>
      <c r="AG596" s="103"/>
      <c r="AH596" s="103"/>
      <c r="AI596" s="103"/>
      <c r="AJ596" s="103"/>
      <c r="AK596" s="103"/>
      <c r="AL596" s="103"/>
      <c r="AM596" s="103"/>
      <c r="AN596" s="103"/>
      <c r="AO596" s="103"/>
    </row>
    <row r="597" spans="26:41" s="5" customFormat="1" x14ac:dyDescent="0.2">
      <c r="Z597" s="103"/>
      <c r="AA597" s="103"/>
      <c r="AB597" s="103"/>
      <c r="AC597" s="103"/>
      <c r="AD597" s="103"/>
      <c r="AE597" s="103"/>
      <c r="AF597" s="103"/>
      <c r="AG597" s="103"/>
      <c r="AH597" s="103"/>
      <c r="AI597" s="103"/>
      <c r="AJ597" s="103"/>
      <c r="AK597" s="103"/>
      <c r="AL597" s="103"/>
      <c r="AM597" s="103"/>
      <c r="AN597" s="103"/>
      <c r="AO597" s="103"/>
    </row>
    <row r="598" spans="26:41" s="5" customFormat="1" x14ac:dyDescent="0.2">
      <c r="Z598" s="103"/>
      <c r="AA598" s="103"/>
      <c r="AB598" s="103"/>
      <c r="AC598" s="103"/>
      <c r="AD598" s="103"/>
      <c r="AE598" s="103"/>
      <c r="AF598" s="103"/>
      <c r="AG598" s="103"/>
      <c r="AH598" s="103"/>
      <c r="AI598" s="103"/>
      <c r="AJ598" s="103"/>
      <c r="AK598" s="103"/>
      <c r="AL598" s="103"/>
      <c r="AM598" s="103"/>
      <c r="AN598" s="103"/>
      <c r="AO598" s="103"/>
    </row>
    <row r="599" spans="26:41" s="5" customFormat="1" x14ac:dyDescent="0.2">
      <c r="Z599" s="103"/>
      <c r="AA599" s="103"/>
      <c r="AB599" s="103"/>
      <c r="AC599" s="103"/>
      <c r="AD599" s="103"/>
      <c r="AE599" s="103"/>
      <c r="AF599" s="103"/>
      <c r="AG599" s="103"/>
      <c r="AH599" s="103"/>
      <c r="AI599" s="103"/>
      <c r="AJ599" s="103"/>
      <c r="AK599" s="103"/>
      <c r="AL599" s="103"/>
      <c r="AM599" s="103"/>
      <c r="AN599" s="103"/>
      <c r="AO599" s="103"/>
    </row>
    <row r="600" spans="26:41" s="5" customFormat="1" x14ac:dyDescent="0.2">
      <c r="Z600" s="103"/>
      <c r="AA600" s="103"/>
      <c r="AB600" s="103"/>
      <c r="AC600" s="103"/>
      <c r="AD600" s="103"/>
      <c r="AE600" s="103"/>
      <c r="AF600" s="103"/>
      <c r="AG600" s="103"/>
      <c r="AH600" s="103"/>
      <c r="AI600" s="103"/>
      <c r="AJ600" s="103"/>
      <c r="AK600" s="103"/>
      <c r="AL600" s="103"/>
      <c r="AM600" s="103"/>
      <c r="AN600" s="103"/>
      <c r="AO600" s="103"/>
    </row>
    <row r="601" spans="26:41" s="5" customFormat="1" x14ac:dyDescent="0.2">
      <c r="Z601" s="103"/>
      <c r="AA601" s="103"/>
      <c r="AB601" s="103"/>
      <c r="AC601" s="103"/>
      <c r="AD601" s="103"/>
      <c r="AE601" s="103"/>
      <c r="AF601" s="103"/>
      <c r="AG601" s="103"/>
      <c r="AH601" s="103"/>
      <c r="AI601" s="103"/>
      <c r="AJ601" s="103"/>
      <c r="AK601" s="103"/>
      <c r="AL601" s="103"/>
      <c r="AM601" s="103"/>
      <c r="AN601" s="103"/>
      <c r="AO601" s="103"/>
    </row>
    <row r="602" spans="26:41" s="5" customFormat="1" x14ac:dyDescent="0.2">
      <c r="Z602" s="103"/>
      <c r="AA602" s="103"/>
      <c r="AB602" s="103"/>
      <c r="AC602" s="103"/>
      <c r="AD602" s="103"/>
      <c r="AE602" s="103"/>
      <c r="AF602" s="103"/>
      <c r="AG602" s="103"/>
      <c r="AH602" s="103"/>
      <c r="AI602" s="103"/>
      <c r="AJ602" s="103"/>
      <c r="AK602" s="103"/>
      <c r="AL602" s="103"/>
      <c r="AM602" s="103"/>
      <c r="AN602" s="103"/>
      <c r="AO602" s="103"/>
    </row>
    <row r="603" spans="26:41" s="5" customFormat="1" x14ac:dyDescent="0.2">
      <c r="Z603" s="103"/>
      <c r="AA603" s="103"/>
      <c r="AB603" s="103"/>
      <c r="AC603" s="103"/>
      <c r="AD603" s="103"/>
      <c r="AE603" s="103"/>
      <c r="AF603" s="103"/>
      <c r="AG603" s="103"/>
      <c r="AH603" s="103"/>
      <c r="AI603" s="103"/>
      <c r="AJ603" s="103"/>
      <c r="AK603" s="103"/>
      <c r="AL603" s="103"/>
      <c r="AM603" s="103"/>
      <c r="AN603" s="103"/>
      <c r="AO603" s="103"/>
    </row>
    <row r="604" spans="26:41" s="5" customFormat="1" x14ac:dyDescent="0.2">
      <c r="Z604" s="103"/>
      <c r="AA604" s="103"/>
      <c r="AB604" s="103"/>
      <c r="AC604" s="103"/>
      <c r="AD604" s="103"/>
      <c r="AE604" s="103"/>
      <c r="AF604" s="103"/>
      <c r="AG604" s="103"/>
      <c r="AH604" s="103"/>
      <c r="AI604" s="103"/>
      <c r="AJ604" s="103"/>
      <c r="AK604" s="103"/>
      <c r="AL604" s="103"/>
      <c r="AM604" s="103"/>
      <c r="AN604" s="103"/>
      <c r="AO604" s="103"/>
    </row>
    <row r="605" spans="26:41" s="5" customFormat="1" x14ac:dyDescent="0.2">
      <c r="Z605" s="103"/>
      <c r="AA605" s="103"/>
      <c r="AB605" s="103"/>
      <c r="AC605" s="103"/>
      <c r="AD605" s="103"/>
      <c r="AE605" s="103"/>
      <c r="AF605" s="103"/>
      <c r="AG605" s="103"/>
      <c r="AH605" s="103"/>
      <c r="AI605" s="103"/>
      <c r="AJ605" s="103"/>
      <c r="AK605" s="103"/>
      <c r="AL605" s="103"/>
      <c r="AM605" s="103"/>
      <c r="AN605" s="103"/>
      <c r="AO605" s="103"/>
    </row>
    <row r="606" spans="26:41" s="5" customFormat="1" x14ac:dyDescent="0.2">
      <c r="Z606" s="103"/>
      <c r="AA606" s="103"/>
      <c r="AB606" s="103"/>
      <c r="AC606" s="103"/>
      <c r="AD606" s="103"/>
      <c r="AE606" s="103"/>
      <c r="AF606" s="103"/>
      <c r="AG606" s="103"/>
      <c r="AH606" s="103"/>
      <c r="AI606" s="103"/>
      <c r="AJ606" s="103"/>
      <c r="AK606" s="103"/>
      <c r="AL606" s="103"/>
      <c r="AM606" s="103"/>
      <c r="AN606" s="103"/>
      <c r="AO606" s="103"/>
    </row>
    <row r="607" spans="26:41" s="5" customFormat="1" x14ac:dyDescent="0.2">
      <c r="Z607" s="103"/>
      <c r="AA607" s="103"/>
      <c r="AB607" s="103"/>
      <c r="AC607" s="103"/>
      <c r="AD607" s="103"/>
      <c r="AE607" s="103"/>
      <c r="AF607" s="103"/>
      <c r="AG607" s="103"/>
      <c r="AH607" s="103"/>
      <c r="AI607" s="103"/>
      <c r="AJ607" s="103"/>
      <c r="AK607" s="103"/>
      <c r="AL607" s="103"/>
      <c r="AM607" s="103"/>
      <c r="AN607" s="103"/>
      <c r="AO607" s="103"/>
    </row>
    <row r="608" spans="26:41" s="5" customFormat="1" x14ac:dyDescent="0.2">
      <c r="Z608" s="103"/>
      <c r="AA608" s="103"/>
      <c r="AB608" s="103"/>
      <c r="AC608" s="103"/>
      <c r="AD608" s="103"/>
      <c r="AE608" s="103"/>
      <c r="AF608" s="103"/>
      <c r="AG608" s="103"/>
      <c r="AH608" s="103"/>
      <c r="AI608" s="103"/>
      <c r="AJ608" s="103"/>
      <c r="AK608" s="103"/>
      <c r="AL608" s="103"/>
      <c r="AM608" s="103"/>
      <c r="AN608" s="103"/>
      <c r="AO608" s="103"/>
    </row>
    <row r="609" spans="26:41" s="5" customFormat="1" x14ac:dyDescent="0.2">
      <c r="Z609" s="103"/>
      <c r="AA609" s="103"/>
      <c r="AB609" s="103"/>
      <c r="AC609" s="103"/>
      <c r="AD609" s="103"/>
      <c r="AE609" s="103"/>
      <c r="AF609" s="103"/>
      <c r="AG609" s="103"/>
      <c r="AH609" s="103"/>
      <c r="AI609" s="103"/>
      <c r="AJ609" s="103"/>
      <c r="AK609" s="103"/>
      <c r="AL609" s="103"/>
      <c r="AM609" s="103"/>
      <c r="AN609" s="103"/>
      <c r="AO609" s="103"/>
    </row>
    <row r="610" spans="26:41" s="5" customFormat="1" x14ac:dyDescent="0.2">
      <c r="Z610" s="103"/>
      <c r="AA610" s="103"/>
      <c r="AB610" s="103"/>
      <c r="AC610" s="103"/>
      <c r="AD610" s="103"/>
      <c r="AE610" s="103"/>
      <c r="AF610" s="103"/>
      <c r="AG610" s="103"/>
      <c r="AH610" s="103"/>
      <c r="AI610" s="103"/>
      <c r="AJ610" s="103"/>
      <c r="AK610" s="103"/>
      <c r="AL610" s="103"/>
      <c r="AM610" s="103"/>
      <c r="AN610" s="103"/>
      <c r="AO610" s="103"/>
    </row>
    <row r="611" spans="26:41" s="5" customFormat="1" x14ac:dyDescent="0.2">
      <c r="Z611" s="103"/>
      <c r="AA611" s="103"/>
      <c r="AB611" s="103"/>
      <c r="AC611" s="103"/>
      <c r="AD611" s="103"/>
      <c r="AE611" s="103"/>
      <c r="AF611" s="103"/>
      <c r="AG611" s="103"/>
      <c r="AH611" s="103"/>
      <c r="AI611" s="103"/>
      <c r="AJ611" s="103"/>
      <c r="AK611" s="103"/>
      <c r="AL611" s="103"/>
      <c r="AM611" s="103"/>
      <c r="AN611" s="103"/>
      <c r="AO611" s="103"/>
    </row>
    <row r="612" spans="26:41" s="5" customFormat="1" x14ac:dyDescent="0.2">
      <c r="Z612" s="103"/>
      <c r="AA612" s="103"/>
      <c r="AB612" s="103"/>
      <c r="AC612" s="103"/>
      <c r="AD612" s="103"/>
      <c r="AE612" s="103"/>
      <c r="AF612" s="103"/>
      <c r="AG612" s="103"/>
      <c r="AH612" s="103"/>
      <c r="AI612" s="103"/>
      <c r="AJ612" s="103"/>
      <c r="AK612" s="103"/>
      <c r="AL612" s="103"/>
      <c r="AM612" s="103"/>
      <c r="AN612" s="103"/>
      <c r="AO612" s="103"/>
    </row>
    <row r="613" spans="26:41" s="5" customFormat="1" x14ac:dyDescent="0.2">
      <c r="Z613" s="103"/>
      <c r="AA613" s="103"/>
      <c r="AB613" s="103"/>
      <c r="AC613" s="103"/>
      <c r="AD613" s="103"/>
      <c r="AE613" s="103"/>
      <c r="AF613" s="103"/>
      <c r="AG613" s="103"/>
      <c r="AH613" s="103"/>
      <c r="AI613" s="103"/>
      <c r="AJ613" s="103"/>
      <c r="AK613" s="103"/>
      <c r="AL613" s="103"/>
      <c r="AM613" s="103"/>
      <c r="AN613" s="103"/>
      <c r="AO613" s="103"/>
    </row>
    <row r="614" spans="26:41" s="5" customFormat="1" x14ac:dyDescent="0.2">
      <c r="Z614" s="103"/>
      <c r="AA614" s="103"/>
      <c r="AB614" s="103"/>
      <c r="AC614" s="103"/>
      <c r="AD614" s="103"/>
      <c r="AE614" s="103"/>
      <c r="AF614" s="103"/>
      <c r="AG614" s="103"/>
      <c r="AH614" s="103"/>
      <c r="AI614" s="103"/>
      <c r="AJ614" s="103"/>
      <c r="AK614" s="103"/>
      <c r="AL614" s="103"/>
      <c r="AM614" s="103"/>
      <c r="AN614" s="103"/>
      <c r="AO614" s="103"/>
    </row>
    <row r="615" spans="26:41" s="5" customFormat="1" x14ac:dyDescent="0.2">
      <c r="Z615" s="103"/>
      <c r="AA615" s="103"/>
      <c r="AB615" s="103"/>
      <c r="AC615" s="103"/>
      <c r="AD615" s="103"/>
      <c r="AE615" s="103"/>
      <c r="AF615" s="103"/>
      <c r="AG615" s="103"/>
      <c r="AH615" s="103"/>
      <c r="AI615" s="103"/>
      <c r="AJ615" s="103"/>
      <c r="AK615" s="103"/>
      <c r="AL615" s="103"/>
      <c r="AM615" s="103"/>
      <c r="AN615" s="103"/>
      <c r="AO615" s="103"/>
    </row>
    <row r="616" spans="26:41" s="5" customFormat="1" x14ac:dyDescent="0.2">
      <c r="Z616" s="103"/>
      <c r="AA616" s="103"/>
      <c r="AB616" s="103"/>
      <c r="AC616" s="103"/>
      <c r="AD616" s="103"/>
      <c r="AE616" s="103"/>
      <c r="AF616" s="103"/>
      <c r="AG616" s="103"/>
      <c r="AH616" s="103"/>
      <c r="AI616" s="103"/>
      <c r="AJ616" s="103"/>
      <c r="AK616" s="103"/>
      <c r="AL616" s="103"/>
      <c r="AM616" s="103"/>
      <c r="AN616" s="103"/>
      <c r="AO616" s="103"/>
    </row>
    <row r="617" spans="26:41" s="5" customFormat="1" x14ac:dyDescent="0.2">
      <c r="Z617" s="103"/>
      <c r="AA617" s="103"/>
      <c r="AB617" s="103"/>
      <c r="AC617" s="103"/>
      <c r="AD617" s="103"/>
      <c r="AE617" s="103"/>
      <c r="AF617" s="103"/>
      <c r="AG617" s="103"/>
      <c r="AH617" s="103"/>
      <c r="AI617" s="103"/>
      <c r="AJ617" s="103"/>
      <c r="AK617" s="103"/>
      <c r="AL617" s="103"/>
      <c r="AM617" s="103"/>
      <c r="AN617" s="103"/>
      <c r="AO617" s="103"/>
    </row>
    <row r="618" spans="26:41" s="5" customFormat="1" x14ac:dyDescent="0.2">
      <c r="Z618" s="103"/>
      <c r="AA618" s="103"/>
      <c r="AB618" s="103"/>
      <c r="AC618" s="103"/>
      <c r="AD618" s="103"/>
      <c r="AE618" s="103"/>
      <c r="AF618" s="103"/>
      <c r="AG618" s="103"/>
      <c r="AH618" s="103"/>
      <c r="AI618" s="103"/>
      <c r="AJ618" s="103"/>
      <c r="AK618" s="103"/>
      <c r="AL618" s="103"/>
      <c r="AM618" s="103"/>
      <c r="AN618" s="103"/>
      <c r="AO618" s="103"/>
    </row>
    <row r="619" spans="26:41" s="5" customFormat="1" x14ac:dyDescent="0.2">
      <c r="Z619" s="103"/>
      <c r="AA619" s="103"/>
      <c r="AB619" s="103"/>
      <c r="AC619" s="103"/>
      <c r="AD619" s="103"/>
      <c r="AE619" s="103"/>
      <c r="AF619" s="103"/>
      <c r="AG619" s="103"/>
      <c r="AH619" s="103"/>
      <c r="AI619" s="103"/>
      <c r="AJ619" s="103"/>
      <c r="AK619" s="103"/>
      <c r="AL619" s="103"/>
      <c r="AM619" s="103"/>
      <c r="AN619" s="103"/>
      <c r="AO619" s="103"/>
    </row>
    <row r="620" spans="26:41" s="5" customFormat="1" x14ac:dyDescent="0.2">
      <c r="Z620" s="103"/>
      <c r="AA620" s="103"/>
      <c r="AB620" s="103"/>
      <c r="AC620" s="103"/>
      <c r="AD620" s="103"/>
      <c r="AE620" s="103"/>
      <c r="AF620" s="103"/>
      <c r="AG620" s="103"/>
      <c r="AH620" s="103"/>
      <c r="AI620" s="103"/>
      <c r="AJ620" s="103"/>
      <c r="AK620" s="103"/>
      <c r="AL620" s="103"/>
      <c r="AM620" s="103"/>
      <c r="AN620" s="103"/>
      <c r="AO620" s="103"/>
    </row>
    <row r="621" spans="26:41" s="5" customFormat="1" x14ac:dyDescent="0.2">
      <c r="Z621" s="103"/>
      <c r="AA621" s="103"/>
      <c r="AB621" s="103"/>
      <c r="AC621" s="103"/>
      <c r="AD621" s="103"/>
      <c r="AE621" s="103"/>
      <c r="AF621" s="103"/>
      <c r="AG621" s="103"/>
      <c r="AH621" s="103"/>
      <c r="AI621" s="103"/>
      <c r="AJ621" s="103"/>
      <c r="AK621" s="103"/>
      <c r="AL621" s="103"/>
      <c r="AM621" s="103"/>
      <c r="AN621" s="103"/>
      <c r="AO621" s="103"/>
    </row>
    <row r="622" spans="26:41" s="5" customFormat="1" x14ac:dyDescent="0.2">
      <c r="Z622" s="103"/>
      <c r="AA622" s="103"/>
      <c r="AB622" s="103"/>
      <c r="AC622" s="103"/>
      <c r="AD622" s="103"/>
      <c r="AE622" s="103"/>
      <c r="AF622" s="103"/>
      <c r="AG622" s="103"/>
      <c r="AH622" s="103"/>
      <c r="AI622" s="103"/>
      <c r="AJ622" s="103"/>
      <c r="AK622" s="103"/>
      <c r="AL622" s="103"/>
      <c r="AM622" s="103"/>
      <c r="AN622" s="103"/>
      <c r="AO622" s="103"/>
    </row>
    <row r="623" spans="26:41" s="5" customFormat="1" x14ac:dyDescent="0.2">
      <c r="Z623" s="103"/>
      <c r="AA623" s="103"/>
      <c r="AB623" s="103"/>
      <c r="AC623" s="103"/>
      <c r="AD623" s="103"/>
      <c r="AE623" s="103"/>
      <c r="AF623" s="103"/>
      <c r="AG623" s="103"/>
      <c r="AH623" s="103"/>
      <c r="AI623" s="103"/>
      <c r="AJ623" s="103"/>
      <c r="AK623" s="103"/>
      <c r="AL623" s="103"/>
      <c r="AM623" s="103"/>
      <c r="AN623" s="103"/>
      <c r="AO623" s="103"/>
    </row>
    <row r="624" spans="26:41" s="5" customFormat="1" x14ac:dyDescent="0.2">
      <c r="Z624" s="103"/>
      <c r="AA624" s="103"/>
      <c r="AB624" s="103"/>
      <c r="AC624" s="103"/>
      <c r="AD624" s="103"/>
      <c r="AE624" s="103"/>
      <c r="AF624" s="103"/>
      <c r="AG624" s="103"/>
      <c r="AH624" s="103"/>
      <c r="AI624" s="103"/>
      <c r="AJ624" s="103"/>
      <c r="AK624" s="103"/>
      <c r="AL624" s="103"/>
      <c r="AM624" s="103"/>
      <c r="AN624" s="103"/>
      <c r="AO624" s="103"/>
    </row>
    <row r="625" spans="26:41" s="5" customFormat="1" x14ac:dyDescent="0.2">
      <c r="Z625" s="103"/>
      <c r="AA625" s="103"/>
      <c r="AB625" s="103"/>
      <c r="AC625" s="103"/>
      <c r="AD625" s="103"/>
      <c r="AE625" s="103"/>
      <c r="AF625" s="103"/>
      <c r="AG625" s="103"/>
      <c r="AH625" s="103"/>
      <c r="AI625" s="103"/>
      <c r="AJ625" s="103"/>
      <c r="AK625" s="103"/>
      <c r="AL625" s="103"/>
      <c r="AM625" s="103"/>
      <c r="AN625" s="103"/>
      <c r="AO625" s="103"/>
    </row>
    <row r="626" spans="26:41" s="5" customFormat="1" x14ac:dyDescent="0.2">
      <c r="Z626" s="103"/>
      <c r="AA626" s="103"/>
      <c r="AB626" s="103"/>
      <c r="AC626" s="103"/>
      <c r="AD626" s="103"/>
      <c r="AE626" s="103"/>
      <c r="AF626" s="103"/>
      <c r="AG626" s="103"/>
      <c r="AH626" s="103"/>
      <c r="AI626" s="103"/>
      <c r="AJ626" s="103"/>
      <c r="AK626" s="103"/>
      <c r="AL626" s="103"/>
      <c r="AM626" s="103"/>
      <c r="AN626" s="103"/>
      <c r="AO626" s="103"/>
    </row>
    <row r="627" spans="26:41" s="5" customFormat="1" x14ac:dyDescent="0.2">
      <c r="Z627" s="103"/>
      <c r="AA627" s="103"/>
      <c r="AB627" s="103"/>
      <c r="AC627" s="103"/>
      <c r="AD627" s="103"/>
      <c r="AE627" s="103"/>
      <c r="AF627" s="103"/>
      <c r="AG627" s="103"/>
      <c r="AH627" s="103"/>
      <c r="AI627" s="103"/>
      <c r="AJ627" s="103"/>
      <c r="AK627" s="103"/>
      <c r="AL627" s="103"/>
      <c r="AM627" s="103"/>
      <c r="AN627" s="103"/>
      <c r="AO627" s="103"/>
    </row>
    <row r="628" spans="26:41" s="5" customFormat="1" x14ac:dyDescent="0.2">
      <c r="Z628" s="103"/>
      <c r="AA628" s="103"/>
      <c r="AB628" s="103"/>
      <c r="AC628" s="103"/>
      <c r="AD628" s="103"/>
      <c r="AE628" s="103"/>
      <c r="AF628" s="103"/>
      <c r="AG628" s="103"/>
      <c r="AH628" s="103"/>
      <c r="AI628" s="103"/>
      <c r="AJ628" s="103"/>
      <c r="AK628" s="103"/>
      <c r="AL628" s="103"/>
      <c r="AM628" s="103"/>
      <c r="AN628" s="103"/>
      <c r="AO628" s="103"/>
    </row>
    <row r="629" spans="26:41" s="5" customFormat="1" x14ac:dyDescent="0.2">
      <c r="Z629" s="103"/>
      <c r="AA629" s="103"/>
      <c r="AB629" s="103"/>
      <c r="AC629" s="103"/>
      <c r="AD629" s="103"/>
      <c r="AE629" s="103"/>
      <c r="AF629" s="103"/>
      <c r="AG629" s="103"/>
      <c r="AH629" s="103"/>
      <c r="AI629" s="103"/>
      <c r="AJ629" s="103"/>
      <c r="AK629" s="103"/>
      <c r="AL629" s="103"/>
      <c r="AM629" s="103"/>
      <c r="AN629" s="103"/>
      <c r="AO629" s="103"/>
    </row>
    <row r="630" spans="26:41" s="5" customFormat="1" x14ac:dyDescent="0.2">
      <c r="Z630" s="103"/>
      <c r="AA630" s="103"/>
      <c r="AB630" s="103"/>
      <c r="AC630" s="103"/>
      <c r="AD630" s="103"/>
      <c r="AE630" s="103"/>
      <c r="AF630" s="103"/>
      <c r="AG630" s="103"/>
      <c r="AH630" s="103"/>
      <c r="AI630" s="103"/>
      <c r="AJ630" s="103"/>
      <c r="AK630" s="103"/>
      <c r="AL630" s="103"/>
      <c r="AM630" s="103"/>
      <c r="AN630" s="103"/>
      <c r="AO630" s="103"/>
    </row>
    <row r="631" spans="26:41" s="5" customFormat="1" x14ac:dyDescent="0.2">
      <c r="Z631" s="103"/>
      <c r="AA631" s="103"/>
      <c r="AB631" s="103"/>
      <c r="AC631" s="103"/>
      <c r="AD631" s="103"/>
      <c r="AE631" s="103"/>
      <c r="AF631" s="103"/>
      <c r="AG631" s="103"/>
      <c r="AH631" s="103"/>
      <c r="AI631" s="103"/>
      <c r="AJ631" s="103"/>
      <c r="AK631" s="103"/>
      <c r="AL631" s="103"/>
      <c r="AM631" s="103"/>
      <c r="AN631" s="103"/>
      <c r="AO631" s="103"/>
    </row>
    <row r="632" spans="26:41" s="5" customFormat="1" x14ac:dyDescent="0.2">
      <c r="Z632" s="103"/>
      <c r="AA632" s="103"/>
      <c r="AB632" s="103"/>
      <c r="AC632" s="103"/>
      <c r="AD632" s="103"/>
      <c r="AE632" s="103"/>
      <c r="AF632" s="103"/>
      <c r="AG632" s="103"/>
      <c r="AH632" s="103"/>
      <c r="AI632" s="103"/>
      <c r="AJ632" s="103"/>
      <c r="AK632" s="103"/>
      <c r="AL632" s="103"/>
      <c r="AM632" s="103"/>
      <c r="AN632" s="103"/>
      <c r="AO632" s="103"/>
    </row>
    <row r="633" spans="26:41" s="5" customFormat="1" x14ac:dyDescent="0.2">
      <c r="Z633" s="103"/>
      <c r="AA633" s="103"/>
      <c r="AB633" s="103"/>
      <c r="AC633" s="103"/>
      <c r="AD633" s="103"/>
      <c r="AE633" s="103"/>
      <c r="AF633" s="103"/>
      <c r="AG633" s="103"/>
      <c r="AH633" s="103"/>
      <c r="AI633" s="103"/>
      <c r="AJ633" s="103"/>
      <c r="AK633" s="103"/>
      <c r="AL633" s="103"/>
      <c r="AM633" s="103"/>
      <c r="AN633" s="103"/>
      <c r="AO633" s="103"/>
    </row>
    <row r="634" spans="26:41" s="5" customFormat="1" x14ac:dyDescent="0.2">
      <c r="Z634" s="103"/>
      <c r="AA634" s="103"/>
      <c r="AB634" s="103"/>
      <c r="AC634" s="103"/>
      <c r="AD634" s="103"/>
      <c r="AE634" s="103"/>
      <c r="AF634" s="103"/>
      <c r="AG634" s="103"/>
      <c r="AH634" s="103"/>
      <c r="AI634" s="103"/>
      <c r="AJ634" s="103"/>
      <c r="AK634" s="103"/>
      <c r="AL634" s="103"/>
      <c r="AM634" s="103"/>
      <c r="AN634" s="103"/>
      <c r="AO634" s="103"/>
    </row>
    <row r="635" spans="26:41" s="5" customFormat="1" x14ac:dyDescent="0.2">
      <c r="Z635" s="103"/>
      <c r="AA635" s="103"/>
      <c r="AB635" s="103"/>
      <c r="AC635" s="103"/>
      <c r="AD635" s="103"/>
      <c r="AE635" s="103"/>
      <c r="AF635" s="103"/>
      <c r="AG635" s="103"/>
      <c r="AH635" s="103"/>
      <c r="AI635" s="103"/>
      <c r="AJ635" s="103"/>
      <c r="AK635" s="103"/>
      <c r="AL635" s="103"/>
      <c r="AM635" s="103"/>
      <c r="AN635" s="103"/>
      <c r="AO635" s="103"/>
    </row>
    <row r="636" spans="26:41" s="5" customFormat="1" x14ac:dyDescent="0.2">
      <c r="Z636" s="103"/>
      <c r="AA636" s="103"/>
      <c r="AB636" s="103"/>
      <c r="AC636" s="103"/>
      <c r="AD636" s="103"/>
      <c r="AE636" s="103"/>
      <c r="AF636" s="103"/>
      <c r="AG636" s="103"/>
      <c r="AH636" s="103"/>
      <c r="AI636" s="103"/>
      <c r="AJ636" s="103"/>
      <c r="AK636" s="103"/>
      <c r="AL636" s="103"/>
      <c r="AM636" s="103"/>
      <c r="AN636" s="103"/>
      <c r="AO636" s="103"/>
    </row>
    <row r="637" spans="26:41" s="5" customFormat="1" x14ac:dyDescent="0.2">
      <c r="Z637" s="103"/>
      <c r="AA637" s="103"/>
      <c r="AB637" s="103"/>
      <c r="AC637" s="103"/>
      <c r="AD637" s="103"/>
      <c r="AE637" s="103"/>
      <c r="AF637" s="103"/>
      <c r="AG637" s="103"/>
      <c r="AH637" s="103"/>
      <c r="AI637" s="103"/>
      <c r="AJ637" s="103"/>
      <c r="AK637" s="103"/>
      <c r="AL637" s="103"/>
      <c r="AM637" s="103"/>
      <c r="AN637" s="103"/>
      <c r="AO637" s="103"/>
    </row>
    <row r="638" spans="26:41" s="5" customFormat="1" x14ac:dyDescent="0.2">
      <c r="Z638" s="103"/>
      <c r="AA638" s="103"/>
      <c r="AB638" s="103"/>
      <c r="AC638" s="103"/>
      <c r="AD638" s="103"/>
      <c r="AE638" s="103"/>
      <c r="AF638" s="103"/>
      <c r="AG638" s="103"/>
      <c r="AH638" s="103"/>
      <c r="AI638" s="103"/>
      <c r="AJ638" s="103"/>
      <c r="AK638" s="103"/>
      <c r="AL638" s="103"/>
      <c r="AM638" s="103"/>
      <c r="AN638" s="103"/>
      <c r="AO638" s="103"/>
    </row>
    <row r="639" spans="26:41" s="5" customFormat="1" x14ac:dyDescent="0.2">
      <c r="Z639" s="103"/>
      <c r="AA639" s="103"/>
      <c r="AB639" s="103"/>
      <c r="AC639" s="103"/>
      <c r="AD639" s="103"/>
      <c r="AE639" s="103"/>
      <c r="AF639" s="103"/>
      <c r="AG639" s="103"/>
      <c r="AH639" s="103"/>
      <c r="AI639" s="103"/>
      <c r="AJ639" s="103"/>
      <c r="AK639" s="103"/>
      <c r="AL639" s="103"/>
      <c r="AM639" s="103"/>
      <c r="AN639" s="103"/>
      <c r="AO639" s="103"/>
    </row>
    <row r="640" spans="26:41" s="5" customFormat="1" x14ac:dyDescent="0.2">
      <c r="Z640" s="103"/>
      <c r="AA640" s="103"/>
      <c r="AB640" s="103"/>
      <c r="AC640" s="103"/>
      <c r="AD640" s="103"/>
      <c r="AE640" s="103"/>
      <c r="AF640" s="103"/>
      <c r="AG640" s="103"/>
      <c r="AH640" s="103"/>
      <c r="AI640" s="103"/>
      <c r="AJ640" s="103"/>
      <c r="AK640" s="103"/>
      <c r="AL640" s="103"/>
      <c r="AM640" s="103"/>
      <c r="AN640" s="103"/>
      <c r="AO640" s="103"/>
    </row>
    <row r="641" spans="26:41" s="5" customFormat="1" x14ac:dyDescent="0.2">
      <c r="Z641" s="103"/>
      <c r="AA641" s="103"/>
      <c r="AB641" s="103"/>
      <c r="AC641" s="103"/>
      <c r="AD641" s="103"/>
      <c r="AE641" s="103"/>
      <c r="AF641" s="103"/>
      <c r="AG641" s="103"/>
      <c r="AH641" s="103"/>
      <c r="AI641" s="103"/>
      <c r="AJ641" s="103"/>
      <c r="AK641" s="103"/>
      <c r="AL641" s="103"/>
      <c r="AM641" s="103"/>
      <c r="AN641" s="103"/>
      <c r="AO641" s="103"/>
    </row>
    <row r="642" spans="26:41" s="5" customFormat="1" x14ac:dyDescent="0.2">
      <c r="Z642" s="103"/>
      <c r="AA642" s="103"/>
      <c r="AB642" s="103"/>
      <c r="AC642" s="103"/>
      <c r="AD642" s="103"/>
      <c r="AE642" s="103"/>
      <c r="AF642" s="103"/>
      <c r="AG642" s="103"/>
      <c r="AH642" s="103"/>
      <c r="AI642" s="103"/>
      <c r="AJ642" s="103"/>
      <c r="AK642" s="103"/>
      <c r="AL642" s="103"/>
      <c r="AM642" s="103"/>
      <c r="AN642" s="103"/>
      <c r="AO642" s="103"/>
    </row>
    <row r="643" spans="26:41" s="5" customFormat="1" x14ac:dyDescent="0.2">
      <c r="Z643" s="103"/>
      <c r="AA643" s="103"/>
      <c r="AB643" s="103"/>
      <c r="AC643" s="103"/>
      <c r="AD643" s="103"/>
      <c r="AE643" s="103"/>
      <c r="AF643" s="103"/>
      <c r="AG643" s="103"/>
      <c r="AH643" s="103"/>
      <c r="AI643" s="103"/>
      <c r="AJ643" s="103"/>
      <c r="AK643" s="103"/>
      <c r="AL643" s="103"/>
      <c r="AM643" s="103"/>
      <c r="AN643" s="103"/>
      <c r="AO643" s="103"/>
    </row>
    <row r="644" spans="26:41" s="5" customFormat="1" x14ac:dyDescent="0.2">
      <c r="Z644" s="103"/>
      <c r="AA644" s="103"/>
      <c r="AB644" s="103"/>
      <c r="AC644" s="103"/>
      <c r="AD644" s="103"/>
      <c r="AE644" s="103"/>
      <c r="AF644" s="103"/>
      <c r="AG644" s="103"/>
      <c r="AH644" s="103"/>
      <c r="AI644" s="103"/>
      <c r="AJ644" s="103"/>
      <c r="AK644" s="103"/>
      <c r="AL644" s="103"/>
      <c r="AM644" s="103"/>
      <c r="AN644" s="103"/>
      <c r="AO644" s="103"/>
    </row>
    <row r="645" spans="26:41" s="5" customFormat="1" x14ac:dyDescent="0.2">
      <c r="Z645" s="103"/>
      <c r="AA645" s="103"/>
      <c r="AB645" s="103"/>
      <c r="AC645" s="103"/>
      <c r="AD645" s="103"/>
      <c r="AE645" s="103"/>
      <c r="AF645" s="103"/>
      <c r="AG645" s="103"/>
      <c r="AH645" s="103"/>
      <c r="AI645" s="103"/>
      <c r="AJ645" s="103"/>
      <c r="AK645" s="103"/>
      <c r="AL645" s="103"/>
      <c r="AM645" s="103"/>
      <c r="AN645" s="103"/>
      <c r="AO645" s="103"/>
    </row>
    <row r="646" spans="26:41" s="5" customFormat="1" x14ac:dyDescent="0.2">
      <c r="Z646" s="103"/>
      <c r="AA646" s="103"/>
      <c r="AB646" s="103"/>
      <c r="AC646" s="103"/>
      <c r="AD646" s="103"/>
      <c r="AE646" s="103"/>
      <c r="AF646" s="103"/>
      <c r="AG646" s="103"/>
      <c r="AH646" s="103"/>
      <c r="AI646" s="103"/>
      <c r="AJ646" s="103"/>
      <c r="AK646" s="103"/>
      <c r="AL646" s="103"/>
      <c r="AM646" s="103"/>
      <c r="AN646" s="103"/>
      <c r="AO646" s="103"/>
    </row>
    <row r="647" spans="26:41" s="5" customFormat="1" x14ac:dyDescent="0.2">
      <c r="Z647" s="103"/>
      <c r="AA647" s="103"/>
      <c r="AB647" s="103"/>
      <c r="AC647" s="103"/>
      <c r="AD647" s="103"/>
      <c r="AE647" s="103"/>
      <c r="AF647" s="103"/>
      <c r="AG647" s="103"/>
      <c r="AH647" s="103"/>
      <c r="AI647" s="103"/>
      <c r="AJ647" s="103"/>
      <c r="AK647" s="103"/>
      <c r="AL647" s="103"/>
      <c r="AM647" s="103"/>
      <c r="AN647" s="103"/>
      <c r="AO647" s="103"/>
    </row>
    <row r="648" spans="26:41" s="5" customFormat="1" x14ac:dyDescent="0.2">
      <c r="Z648" s="103"/>
      <c r="AA648" s="103"/>
      <c r="AB648" s="103"/>
      <c r="AC648" s="103"/>
      <c r="AD648" s="103"/>
      <c r="AE648" s="103"/>
      <c r="AF648" s="103"/>
      <c r="AG648" s="103"/>
      <c r="AH648" s="103"/>
      <c r="AI648" s="103"/>
      <c r="AJ648" s="103"/>
      <c r="AK648" s="103"/>
      <c r="AL648" s="103"/>
      <c r="AM648" s="103"/>
      <c r="AN648" s="103"/>
      <c r="AO648" s="103"/>
    </row>
    <row r="649" spans="26:41" s="5" customFormat="1" x14ac:dyDescent="0.2">
      <c r="Z649" s="103"/>
      <c r="AA649" s="103"/>
      <c r="AB649" s="103"/>
      <c r="AC649" s="103"/>
      <c r="AD649" s="103"/>
      <c r="AE649" s="103"/>
      <c r="AF649" s="103"/>
      <c r="AG649" s="103"/>
      <c r="AH649" s="103"/>
      <c r="AI649" s="103"/>
      <c r="AJ649" s="103"/>
      <c r="AK649" s="103"/>
      <c r="AL649" s="103"/>
      <c r="AM649" s="103"/>
      <c r="AN649" s="103"/>
      <c r="AO649" s="103"/>
    </row>
    <row r="650" spans="26:41" s="5" customFormat="1" x14ac:dyDescent="0.2">
      <c r="Z650" s="103"/>
      <c r="AA650" s="103"/>
      <c r="AB650" s="103"/>
      <c r="AC650" s="103"/>
      <c r="AD650" s="103"/>
      <c r="AE650" s="103"/>
      <c r="AF650" s="103"/>
      <c r="AG650" s="103"/>
      <c r="AH650" s="103"/>
      <c r="AI650" s="103"/>
      <c r="AJ650" s="103"/>
      <c r="AK650" s="103"/>
      <c r="AL650" s="103"/>
      <c r="AM650" s="103"/>
      <c r="AN650" s="103"/>
      <c r="AO650" s="103"/>
    </row>
    <row r="651" spans="26:41" s="5" customFormat="1" x14ac:dyDescent="0.2">
      <c r="Z651" s="103"/>
      <c r="AA651" s="103"/>
      <c r="AB651" s="103"/>
      <c r="AC651" s="103"/>
      <c r="AD651" s="103"/>
      <c r="AE651" s="103"/>
      <c r="AF651" s="103"/>
      <c r="AG651" s="103"/>
      <c r="AH651" s="103"/>
      <c r="AI651" s="103"/>
      <c r="AJ651" s="103"/>
      <c r="AK651" s="103"/>
      <c r="AL651" s="103"/>
      <c r="AM651" s="103"/>
      <c r="AN651" s="103"/>
      <c r="AO651" s="103"/>
    </row>
    <row r="652" spans="26:41" s="5" customFormat="1" x14ac:dyDescent="0.2">
      <c r="Z652" s="103"/>
      <c r="AA652" s="103"/>
      <c r="AB652" s="103"/>
      <c r="AC652" s="103"/>
      <c r="AD652" s="103"/>
      <c r="AE652" s="103"/>
      <c r="AF652" s="103"/>
      <c r="AG652" s="103"/>
      <c r="AH652" s="103"/>
      <c r="AI652" s="103"/>
      <c r="AJ652" s="103"/>
      <c r="AK652" s="103"/>
      <c r="AL652" s="103"/>
      <c r="AM652" s="103"/>
      <c r="AN652" s="103"/>
      <c r="AO652" s="103"/>
    </row>
    <row r="653" spans="26:41" s="5" customFormat="1" x14ac:dyDescent="0.2">
      <c r="Z653" s="103"/>
      <c r="AA653" s="103"/>
      <c r="AB653" s="103"/>
      <c r="AC653" s="103"/>
      <c r="AD653" s="103"/>
      <c r="AE653" s="103"/>
      <c r="AF653" s="103"/>
      <c r="AG653" s="103"/>
      <c r="AH653" s="103"/>
      <c r="AI653" s="103"/>
      <c r="AJ653" s="103"/>
      <c r="AK653" s="103"/>
      <c r="AL653" s="103"/>
      <c r="AM653" s="103"/>
      <c r="AN653" s="103"/>
      <c r="AO653" s="103"/>
    </row>
    <row r="654" spans="26:41" s="5" customFormat="1" x14ac:dyDescent="0.2">
      <c r="Z654" s="103"/>
      <c r="AA654" s="103"/>
      <c r="AB654" s="103"/>
      <c r="AC654" s="103"/>
      <c r="AD654" s="103"/>
      <c r="AE654" s="103"/>
      <c r="AF654" s="103"/>
      <c r="AG654" s="103"/>
      <c r="AH654" s="103"/>
      <c r="AI654" s="103"/>
      <c r="AJ654" s="103"/>
      <c r="AK654" s="103"/>
      <c r="AL654" s="103"/>
      <c r="AM654" s="103"/>
      <c r="AN654" s="103"/>
      <c r="AO654" s="103"/>
    </row>
    <row r="655" spans="26:41" s="5" customFormat="1" x14ac:dyDescent="0.2">
      <c r="Z655" s="103"/>
      <c r="AA655" s="103"/>
      <c r="AB655" s="103"/>
      <c r="AC655" s="103"/>
      <c r="AD655" s="103"/>
      <c r="AE655" s="103"/>
      <c r="AF655" s="103"/>
      <c r="AG655" s="103"/>
      <c r="AH655" s="103"/>
      <c r="AI655" s="103"/>
      <c r="AJ655" s="103"/>
      <c r="AK655" s="103"/>
      <c r="AL655" s="103"/>
      <c r="AM655" s="103"/>
      <c r="AN655" s="103"/>
      <c r="AO655" s="103"/>
    </row>
    <row r="656" spans="26:41" s="5" customFormat="1" x14ac:dyDescent="0.2">
      <c r="Z656" s="103"/>
      <c r="AA656" s="103"/>
      <c r="AB656" s="103"/>
      <c r="AC656" s="103"/>
      <c r="AD656" s="103"/>
      <c r="AE656" s="103"/>
      <c r="AF656" s="103"/>
      <c r="AG656" s="103"/>
      <c r="AH656" s="103"/>
      <c r="AI656" s="103"/>
      <c r="AJ656" s="103"/>
      <c r="AK656" s="103"/>
      <c r="AL656" s="103"/>
      <c r="AM656" s="103"/>
      <c r="AN656" s="103"/>
      <c r="AO656" s="103"/>
    </row>
    <row r="657" spans="26:41" s="5" customFormat="1" x14ac:dyDescent="0.2">
      <c r="Z657" s="103"/>
      <c r="AA657" s="103"/>
      <c r="AB657" s="103"/>
      <c r="AC657" s="103"/>
      <c r="AD657" s="103"/>
      <c r="AE657" s="103"/>
      <c r="AF657" s="103"/>
      <c r="AG657" s="103"/>
      <c r="AH657" s="103"/>
      <c r="AI657" s="103"/>
      <c r="AJ657" s="103"/>
      <c r="AK657" s="103"/>
      <c r="AL657" s="103"/>
      <c r="AM657" s="103"/>
      <c r="AN657" s="103"/>
      <c r="AO657" s="103"/>
    </row>
    <row r="658" spans="26:41" s="5" customFormat="1" x14ac:dyDescent="0.2">
      <c r="Z658" s="103"/>
      <c r="AA658" s="103"/>
      <c r="AB658" s="103"/>
      <c r="AC658" s="103"/>
      <c r="AD658" s="103"/>
      <c r="AE658" s="103"/>
      <c r="AF658" s="103"/>
      <c r="AG658" s="103"/>
      <c r="AH658" s="103"/>
      <c r="AI658" s="103"/>
      <c r="AJ658" s="103"/>
      <c r="AK658" s="103"/>
      <c r="AL658" s="103"/>
      <c r="AM658" s="103"/>
      <c r="AN658" s="103"/>
      <c r="AO658" s="103"/>
    </row>
    <row r="659" spans="26:41" s="5" customFormat="1" x14ac:dyDescent="0.2">
      <c r="Z659" s="103"/>
      <c r="AA659" s="103"/>
      <c r="AB659" s="103"/>
      <c r="AC659" s="103"/>
      <c r="AD659" s="103"/>
      <c r="AE659" s="103"/>
      <c r="AF659" s="103"/>
      <c r="AG659" s="103"/>
      <c r="AH659" s="103"/>
      <c r="AI659" s="103"/>
      <c r="AJ659" s="103"/>
      <c r="AK659" s="103"/>
      <c r="AL659" s="103"/>
      <c r="AM659" s="103"/>
      <c r="AN659" s="103"/>
      <c r="AO659" s="103"/>
    </row>
    <row r="660" spans="26:41" s="5" customFormat="1" x14ac:dyDescent="0.2">
      <c r="Z660" s="103"/>
      <c r="AA660" s="103"/>
      <c r="AB660" s="103"/>
      <c r="AC660" s="103"/>
      <c r="AD660" s="103"/>
      <c r="AE660" s="103"/>
      <c r="AF660" s="103"/>
      <c r="AG660" s="103"/>
      <c r="AH660" s="103"/>
      <c r="AI660" s="103"/>
      <c r="AJ660" s="103"/>
      <c r="AK660" s="103"/>
      <c r="AL660" s="103"/>
      <c r="AM660" s="103"/>
      <c r="AN660" s="103"/>
      <c r="AO660" s="103"/>
    </row>
    <row r="661" spans="26:41" s="5" customFormat="1" x14ac:dyDescent="0.2">
      <c r="Z661" s="103"/>
      <c r="AA661" s="103"/>
      <c r="AB661" s="103"/>
      <c r="AC661" s="103"/>
      <c r="AD661" s="103"/>
      <c r="AE661" s="103"/>
      <c r="AF661" s="103"/>
      <c r="AG661" s="103"/>
      <c r="AH661" s="103"/>
      <c r="AI661" s="103"/>
      <c r="AJ661" s="103"/>
      <c r="AK661" s="103"/>
      <c r="AL661" s="103"/>
      <c r="AM661" s="103"/>
      <c r="AN661" s="103"/>
      <c r="AO661" s="103"/>
    </row>
    <row r="662" spans="26:41" s="5" customFormat="1" x14ac:dyDescent="0.2">
      <c r="Z662" s="103"/>
      <c r="AA662" s="103"/>
      <c r="AB662" s="103"/>
      <c r="AC662" s="103"/>
      <c r="AD662" s="103"/>
      <c r="AE662" s="103"/>
      <c r="AF662" s="103"/>
      <c r="AG662" s="103"/>
      <c r="AH662" s="103"/>
      <c r="AI662" s="103"/>
      <c r="AJ662" s="103"/>
      <c r="AK662" s="103"/>
      <c r="AL662" s="103"/>
      <c r="AM662" s="103"/>
      <c r="AN662" s="103"/>
      <c r="AO662" s="103"/>
    </row>
    <row r="663" spans="26:41" s="5" customFormat="1" x14ac:dyDescent="0.2">
      <c r="Z663" s="103"/>
      <c r="AA663" s="103"/>
      <c r="AB663" s="103"/>
      <c r="AC663" s="103"/>
      <c r="AD663" s="103"/>
      <c r="AE663" s="103"/>
      <c r="AF663" s="103"/>
      <c r="AG663" s="103"/>
      <c r="AH663" s="103"/>
      <c r="AI663" s="103"/>
      <c r="AJ663" s="103"/>
      <c r="AK663" s="103"/>
      <c r="AL663" s="103"/>
      <c r="AM663" s="103"/>
      <c r="AN663" s="103"/>
      <c r="AO663" s="103"/>
    </row>
    <row r="664" spans="26:41" s="5" customFormat="1" x14ac:dyDescent="0.2">
      <c r="Z664" s="103"/>
      <c r="AA664" s="103"/>
      <c r="AB664" s="103"/>
      <c r="AC664" s="103"/>
      <c r="AD664" s="103"/>
      <c r="AE664" s="103"/>
      <c r="AF664" s="103"/>
      <c r="AG664" s="103"/>
      <c r="AH664" s="103"/>
      <c r="AI664" s="103"/>
      <c r="AJ664" s="103"/>
      <c r="AK664" s="103"/>
      <c r="AL664" s="103"/>
      <c r="AM664" s="103"/>
      <c r="AN664" s="103"/>
      <c r="AO664" s="103"/>
    </row>
    <row r="665" spans="26:41" s="5" customFormat="1" x14ac:dyDescent="0.2">
      <c r="Z665" s="103"/>
      <c r="AA665" s="103"/>
      <c r="AB665" s="103"/>
      <c r="AC665" s="103"/>
      <c r="AD665" s="103"/>
      <c r="AE665" s="103"/>
      <c r="AF665" s="103"/>
      <c r="AG665" s="103"/>
      <c r="AH665" s="103"/>
      <c r="AI665" s="103"/>
      <c r="AJ665" s="103"/>
      <c r="AK665" s="103"/>
      <c r="AL665" s="103"/>
      <c r="AM665" s="103"/>
      <c r="AN665" s="103"/>
      <c r="AO665" s="103"/>
    </row>
    <row r="666" spans="26:41" s="5" customFormat="1" x14ac:dyDescent="0.2">
      <c r="Z666" s="103"/>
      <c r="AA666" s="103"/>
      <c r="AB666" s="103"/>
      <c r="AC666" s="103"/>
      <c r="AD666" s="103"/>
      <c r="AE666" s="103"/>
      <c r="AF666" s="103"/>
      <c r="AG666" s="103"/>
      <c r="AH666" s="103"/>
      <c r="AI666" s="103"/>
      <c r="AJ666" s="103"/>
      <c r="AK666" s="103"/>
      <c r="AL666" s="103"/>
      <c r="AM666" s="103"/>
      <c r="AN666" s="103"/>
      <c r="AO666" s="103"/>
    </row>
    <row r="667" spans="26:41" s="5" customFormat="1" x14ac:dyDescent="0.2">
      <c r="Z667" s="103"/>
      <c r="AA667" s="103"/>
      <c r="AB667" s="103"/>
      <c r="AC667" s="103"/>
      <c r="AD667" s="103"/>
      <c r="AE667" s="103"/>
      <c r="AF667" s="103"/>
      <c r="AG667" s="103"/>
      <c r="AH667" s="103"/>
      <c r="AI667" s="103"/>
      <c r="AJ667" s="103"/>
      <c r="AK667" s="103"/>
      <c r="AL667" s="103"/>
      <c r="AM667" s="103"/>
      <c r="AN667" s="103"/>
      <c r="AO667" s="103"/>
    </row>
    <row r="668" spans="26:41" s="5" customFormat="1" x14ac:dyDescent="0.2">
      <c r="Z668" s="103"/>
      <c r="AA668" s="103"/>
      <c r="AB668" s="103"/>
      <c r="AC668" s="103"/>
      <c r="AD668" s="103"/>
      <c r="AE668" s="103"/>
      <c r="AF668" s="103"/>
      <c r="AG668" s="103"/>
      <c r="AH668" s="103"/>
      <c r="AI668" s="103"/>
      <c r="AJ668" s="103"/>
      <c r="AK668" s="103"/>
      <c r="AL668" s="103"/>
      <c r="AM668" s="103"/>
      <c r="AN668" s="103"/>
      <c r="AO668" s="103"/>
    </row>
    <row r="669" spans="26:41" s="5" customFormat="1" x14ac:dyDescent="0.2">
      <c r="Z669" s="103"/>
      <c r="AA669" s="103"/>
      <c r="AB669" s="103"/>
      <c r="AC669" s="103"/>
      <c r="AD669" s="103"/>
      <c r="AE669" s="103"/>
      <c r="AF669" s="103"/>
      <c r="AG669" s="103"/>
      <c r="AH669" s="103"/>
      <c r="AI669" s="103"/>
      <c r="AJ669" s="103"/>
      <c r="AK669" s="103"/>
      <c r="AL669" s="103"/>
      <c r="AM669" s="103"/>
      <c r="AN669" s="103"/>
      <c r="AO669" s="103"/>
    </row>
    <row r="670" spans="26:41" s="5" customFormat="1" x14ac:dyDescent="0.2">
      <c r="Z670" s="103"/>
      <c r="AA670" s="103"/>
      <c r="AB670" s="103"/>
      <c r="AC670" s="103"/>
      <c r="AD670" s="103"/>
      <c r="AE670" s="103"/>
      <c r="AF670" s="103"/>
      <c r="AG670" s="103"/>
      <c r="AH670" s="103"/>
      <c r="AI670" s="103"/>
      <c r="AJ670" s="103"/>
      <c r="AK670" s="103"/>
      <c r="AL670" s="103"/>
      <c r="AM670" s="103"/>
      <c r="AN670" s="103"/>
      <c r="AO670" s="103"/>
    </row>
    <row r="671" spans="26:41" s="5" customFormat="1" x14ac:dyDescent="0.2">
      <c r="Z671" s="103"/>
      <c r="AA671" s="103"/>
      <c r="AB671" s="103"/>
      <c r="AC671" s="103"/>
      <c r="AD671" s="103"/>
      <c r="AE671" s="103"/>
      <c r="AF671" s="103"/>
      <c r="AG671" s="103"/>
      <c r="AH671" s="103"/>
      <c r="AI671" s="103"/>
      <c r="AJ671" s="103"/>
      <c r="AK671" s="103"/>
      <c r="AL671" s="103"/>
      <c r="AM671" s="103"/>
      <c r="AN671" s="103"/>
      <c r="AO671" s="103"/>
    </row>
    <row r="672" spans="26:41" s="5" customFormat="1" x14ac:dyDescent="0.2">
      <c r="Z672" s="103"/>
      <c r="AA672" s="103"/>
      <c r="AB672" s="103"/>
      <c r="AC672" s="103"/>
      <c r="AD672" s="103"/>
      <c r="AE672" s="103"/>
      <c r="AF672" s="103"/>
      <c r="AG672" s="103"/>
      <c r="AH672" s="103"/>
      <c r="AI672" s="103"/>
      <c r="AJ672" s="103"/>
      <c r="AK672" s="103"/>
      <c r="AL672" s="103"/>
      <c r="AM672" s="103"/>
      <c r="AN672" s="103"/>
      <c r="AO672" s="103"/>
    </row>
    <row r="673" spans="26:41" s="5" customFormat="1" x14ac:dyDescent="0.2">
      <c r="Z673" s="103"/>
      <c r="AA673" s="103"/>
      <c r="AB673" s="103"/>
      <c r="AC673" s="103"/>
      <c r="AD673" s="103"/>
      <c r="AE673" s="103"/>
      <c r="AF673" s="103"/>
      <c r="AG673" s="103"/>
      <c r="AH673" s="103"/>
      <c r="AI673" s="103"/>
      <c r="AJ673" s="103"/>
      <c r="AK673" s="103"/>
      <c r="AL673" s="103"/>
      <c r="AM673" s="103"/>
      <c r="AN673" s="103"/>
      <c r="AO673" s="103"/>
    </row>
    <row r="674" spans="26:41" s="5" customFormat="1" x14ac:dyDescent="0.2">
      <c r="Z674" s="103"/>
      <c r="AA674" s="103"/>
      <c r="AB674" s="103"/>
      <c r="AC674" s="103"/>
      <c r="AD674" s="103"/>
      <c r="AE674" s="103"/>
      <c r="AF674" s="103"/>
      <c r="AG674" s="103"/>
      <c r="AH674" s="103"/>
      <c r="AI674" s="103"/>
      <c r="AJ674" s="103"/>
      <c r="AK674" s="103"/>
      <c r="AL674" s="103"/>
      <c r="AM674" s="103"/>
      <c r="AN674" s="103"/>
      <c r="AO674" s="103"/>
    </row>
    <row r="675" spans="26:41" s="5" customFormat="1" x14ac:dyDescent="0.2">
      <c r="Z675" s="103"/>
      <c r="AA675" s="103"/>
      <c r="AB675" s="103"/>
      <c r="AC675" s="103"/>
      <c r="AD675" s="103"/>
      <c r="AE675" s="103"/>
      <c r="AF675" s="103"/>
      <c r="AG675" s="103"/>
      <c r="AH675" s="103"/>
      <c r="AI675" s="103"/>
      <c r="AJ675" s="103"/>
      <c r="AK675" s="103"/>
      <c r="AL675" s="103"/>
      <c r="AM675" s="103"/>
      <c r="AN675" s="103"/>
      <c r="AO675" s="103"/>
    </row>
    <row r="676" spans="26:41" s="5" customFormat="1" x14ac:dyDescent="0.2">
      <c r="Z676" s="103"/>
      <c r="AA676" s="103"/>
      <c r="AB676" s="103"/>
      <c r="AC676" s="103"/>
      <c r="AD676" s="103"/>
      <c r="AE676" s="103"/>
      <c r="AF676" s="103"/>
      <c r="AG676" s="103"/>
      <c r="AH676" s="103"/>
      <c r="AI676" s="103"/>
      <c r="AJ676" s="103"/>
      <c r="AK676" s="103"/>
      <c r="AL676" s="103"/>
      <c r="AM676" s="103"/>
      <c r="AN676" s="103"/>
      <c r="AO676" s="103"/>
    </row>
    <row r="677" spans="26:41" s="5" customFormat="1" x14ac:dyDescent="0.2">
      <c r="Z677" s="103"/>
      <c r="AA677" s="103"/>
      <c r="AB677" s="103"/>
      <c r="AC677" s="103"/>
      <c r="AD677" s="103"/>
      <c r="AE677" s="103"/>
      <c r="AF677" s="103"/>
      <c r="AG677" s="103"/>
      <c r="AH677" s="103"/>
      <c r="AI677" s="103"/>
      <c r="AJ677" s="103"/>
      <c r="AK677" s="103"/>
      <c r="AL677" s="103"/>
      <c r="AM677" s="103"/>
      <c r="AN677" s="103"/>
      <c r="AO677" s="103"/>
    </row>
    <row r="678" spans="26:41" s="5" customFormat="1" x14ac:dyDescent="0.2">
      <c r="Z678" s="103"/>
      <c r="AA678" s="103"/>
      <c r="AB678" s="103"/>
      <c r="AC678" s="103"/>
      <c r="AD678" s="103"/>
      <c r="AE678" s="103"/>
      <c r="AF678" s="103"/>
      <c r="AG678" s="103"/>
      <c r="AH678" s="103"/>
      <c r="AI678" s="103"/>
      <c r="AJ678" s="103"/>
      <c r="AK678" s="103"/>
      <c r="AL678" s="103"/>
      <c r="AM678" s="103"/>
      <c r="AN678" s="103"/>
      <c r="AO678" s="103"/>
    </row>
    <row r="679" spans="26:41" s="5" customFormat="1" x14ac:dyDescent="0.2">
      <c r="Z679" s="103"/>
      <c r="AA679" s="103"/>
      <c r="AB679" s="103"/>
      <c r="AC679" s="103"/>
      <c r="AD679" s="103"/>
      <c r="AE679" s="103"/>
      <c r="AF679" s="103"/>
      <c r="AG679" s="103"/>
      <c r="AH679" s="103"/>
      <c r="AI679" s="103"/>
      <c r="AJ679" s="103"/>
      <c r="AK679" s="103"/>
      <c r="AL679" s="103"/>
      <c r="AM679" s="103"/>
      <c r="AN679" s="103"/>
      <c r="AO679" s="103"/>
    </row>
    <row r="680" spans="26:41" s="5" customFormat="1" x14ac:dyDescent="0.2">
      <c r="Z680" s="103"/>
      <c r="AA680" s="103"/>
      <c r="AB680" s="103"/>
      <c r="AC680" s="103"/>
      <c r="AD680" s="103"/>
      <c r="AE680" s="103"/>
      <c r="AF680" s="103"/>
      <c r="AG680" s="103"/>
      <c r="AH680" s="103"/>
      <c r="AI680" s="103"/>
      <c r="AJ680" s="103"/>
      <c r="AK680" s="103"/>
      <c r="AL680" s="103"/>
      <c r="AM680" s="103"/>
      <c r="AN680" s="103"/>
      <c r="AO680" s="103"/>
    </row>
    <row r="681" spans="26:41" s="5" customFormat="1" x14ac:dyDescent="0.2">
      <c r="Z681" s="103"/>
      <c r="AA681" s="103"/>
      <c r="AB681" s="103"/>
      <c r="AC681" s="103"/>
      <c r="AD681" s="103"/>
      <c r="AE681" s="103"/>
      <c r="AF681" s="103"/>
      <c r="AG681" s="103"/>
      <c r="AH681" s="103"/>
      <c r="AI681" s="103"/>
      <c r="AJ681" s="103"/>
      <c r="AK681" s="103"/>
      <c r="AL681" s="103"/>
      <c r="AM681" s="103"/>
      <c r="AN681" s="103"/>
      <c r="AO681" s="103"/>
    </row>
    <row r="682" spans="26:41" s="5" customFormat="1" x14ac:dyDescent="0.2">
      <c r="Z682" s="103"/>
      <c r="AA682" s="103"/>
      <c r="AB682" s="103"/>
      <c r="AC682" s="103"/>
      <c r="AD682" s="103"/>
      <c r="AE682" s="103"/>
      <c r="AF682" s="103"/>
      <c r="AG682" s="103"/>
      <c r="AH682" s="103"/>
      <c r="AI682" s="103"/>
      <c r="AJ682" s="103"/>
      <c r="AK682" s="103"/>
      <c r="AL682" s="103"/>
      <c r="AM682" s="103"/>
      <c r="AN682" s="103"/>
      <c r="AO682" s="103"/>
    </row>
    <row r="683" spans="26:41" s="5" customFormat="1" x14ac:dyDescent="0.2">
      <c r="Z683" s="103"/>
      <c r="AA683" s="103"/>
      <c r="AB683" s="103"/>
      <c r="AC683" s="103"/>
      <c r="AD683" s="103"/>
      <c r="AE683" s="103"/>
      <c r="AF683" s="103"/>
      <c r="AG683" s="103"/>
      <c r="AH683" s="103"/>
      <c r="AI683" s="103"/>
      <c r="AJ683" s="103"/>
      <c r="AK683" s="103"/>
      <c r="AL683" s="103"/>
      <c r="AM683" s="103"/>
      <c r="AN683" s="103"/>
      <c r="AO683" s="103"/>
    </row>
    <row r="684" spans="26:41" s="5" customFormat="1" x14ac:dyDescent="0.2">
      <c r="Z684" s="103"/>
      <c r="AA684" s="103"/>
      <c r="AB684" s="103"/>
      <c r="AC684" s="103"/>
      <c r="AD684" s="103"/>
      <c r="AE684" s="103"/>
      <c r="AF684" s="103"/>
      <c r="AG684" s="103"/>
      <c r="AH684" s="103"/>
      <c r="AI684" s="103"/>
      <c r="AJ684" s="103"/>
      <c r="AK684" s="103"/>
      <c r="AL684" s="103"/>
      <c r="AM684" s="103"/>
      <c r="AN684" s="103"/>
      <c r="AO684" s="103"/>
    </row>
    <row r="685" spans="26:41" s="5" customFormat="1" x14ac:dyDescent="0.2">
      <c r="Z685" s="103"/>
      <c r="AA685" s="103"/>
      <c r="AB685" s="103"/>
      <c r="AC685" s="103"/>
      <c r="AD685" s="103"/>
      <c r="AE685" s="103"/>
      <c r="AF685" s="103"/>
      <c r="AG685" s="103"/>
      <c r="AH685" s="103"/>
      <c r="AI685" s="103"/>
      <c r="AJ685" s="103"/>
      <c r="AK685" s="103"/>
      <c r="AL685" s="103"/>
      <c r="AM685" s="103"/>
      <c r="AN685" s="103"/>
      <c r="AO685" s="103"/>
    </row>
    <row r="686" spans="26:41" s="5" customFormat="1" x14ac:dyDescent="0.2">
      <c r="Z686" s="103"/>
      <c r="AA686" s="103"/>
      <c r="AB686" s="103"/>
      <c r="AC686" s="103"/>
      <c r="AD686" s="103"/>
      <c r="AE686" s="103"/>
      <c r="AF686" s="103"/>
      <c r="AG686" s="103"/>
      <c r="AH686" s="103"/>
      <c r="AI686" s="103"/>
      <c r="AJ686" s="103"/>
      <c r="AK686" s="103"/>
      <c r="AL686" s="103"/>
      <c r="AM686" s="103"/>
      <c r="AN686" s="103"/>
      <c r="AO686" s="103"/>
    </row>
    <row r="687" spans="26:41" s="5" customFormat="1" x14ac:dyDescent="0.2">
      <c r="Z687" s="103"/>
      <c r="AA687" s="103"/>
      <c r="AB687" s="103"/>
      <c r="AC687" s="103"/>
      <c r="AD687" s="103"/>
      <c r="AE687" s="103"/>
      <c r="AF687" s="103"/>
      <c r="AG687" s="103"/>
      <c r="AH687" s="103"/>
      <c r="AI687" s="103"/>
      <c r="AJ687" s="103"/>
      <c r="AK687" s="103"/>
      <c r="AL687" s="103"/>
      <c r="AM687" s="103"/>
      <c r="AN687" s="103"/>
      <c r="AO687" s="103"/>
    </row>
    <row r="688" spans="26:41" s="5" customFormat="1" x14ac:dyDescent="0.2">
      <c r="Z688" s="103"/>
      <c r="AA688" s="103"/>
      <c r="AB688" s="103"/>
      <c r="AC688" s="103"/>
      <c r="AD688" s="103"/>
      <c r="AE688" s="103"/>
      <c r="AF688" s="103"/>
      <c r="AG688" s="103"/>
      <c r="AH688" s="103"/>
      <c r="AI688" s="103"/>
      <c r="AJ688" s="103"/>
      <c r="AK688" s="103"/>
      <c r="AL688" s="103"/>
      <c r="AM688" s="103"/>
      <c r="AN688" s="103"/>
      <c r="AO688" s="103"/>
    </row>
    <row r="689" spans="26:41" s="5" customFormat="1" x14ac:dyDescent="0.2">
      <c r="Z689" s="103"/>
      <c r="AA689" s="103"/>
      <c r="AB689" s="103"/>
      <c r="AC689" s="103"/>
      <c r="AD689" s="103"/>
      <c r="AE689" s="103"/>
      <c r="AF689" s="103"/>
      <c r="AG689" s="103"/>
      <c r="AH689" s="103"/>
      <c r="AI689" s="103"/>
      <c r="AJ689" s="103"/>
      <c r="AK689" s="103"/>
      <c r="AL689" s="103"/>
      <c r="AM689" s="103"/>
      <c r="AN689" s="103"/>
      <c r="AO689" s="103"/>
    </row>
    <row r="690" spans="26:41" s="5" customFormat="1" x14ac:dyDescent="0.2">
      <c r="Z690" s="103"/>
      <c r="AA690" s="103"/>
      <c r="AB690" s="103"/>
      <c r="AC690" s="103"/>
      <c r="AD690" s="103"/>
      <c r="AE690" s="103"/>
      <c r="AF690" s="103"/>
      <c r="AG690" s="103"/>
      <c r="AH690" s="103"/>
      <c r="AI690" s="103"/>
      <c r="AJ690" s="103"/>
      <c r="AK690" s="103"/>
      <c r="AL690" s="103"/>
      <c r="AM690" s="103"/>
      <c r="AN690" s="103"/>
      <c r="AO690" s="103"/>
    </row>
    <row r="691" spans="26:41" s="5" customFormat="1" x14ac:dyDescent="0.2">
      <c r="Z691" s="103"/>
      <c r="AA691" s="103"/>
      <c r="AB691" s="103"/>
      <c r="AC691" s="103"/>
      <c r="AD691" s="103"/>
      <c r="AE691" s="103"/>
      <c r="AF691" s="103"/>
      <c r="AG691" s="103"/>
      <c r="AH691" s="103"/>
      <c r="AI691" s="103"/>
      <c r="AJ691" s="103"/>
      <c r="AK691" s="103"/>
      <c r="AL691" s="103"/>
      <c r="AM691" s="103"/>
      <c r="AN691" s="103"/>
      <c r="AO691" s="103"/>
    </row>
    <row r="692" spans="26:41" s="5" customFormat="1" x14ac:dyDescent="0.2">
      <c r="Z692" s="103"/>
      <c r="AA692" s="103"/>
      <c r="AB692" s="103"/>
      <c r="AC692" s="103"/>
      <c r="AD692" s="103"/>
      <c r="AE692" s="103"/>
      <c r="AF692" s="103"/>
      <c r="AG692" s="103"/>
      <c r="AH692" s="103"/>
      <c r="AI692" s="103"/>
      <c r="AJ692" s="103"/>
      <c r="AK692" s="103"/>
      <c r="AL692" s="103"/>
      <c r="AM692" s="103"/>
      <c r="AN692" s="103"/>
      <c r="AO692" s="103"/>
    </row>
    <row r="693" spans="26:41" s="5" customFormat="1" x14ac:dyDescent="0.2">
      <c r="Z693" s="103"/>
      <c r="AA693" s="103"/>
      <c r="AB693" s="103"/>
      <c r="AC693" s="103"/>
      <c r="AD693" s="103"/>
      <c r="AE693" s="103"/>
      <c r="AF693" s="103"/>
      <c r="AG693" s="103"/>
      <c r="AH693" s="103"/>
      <c r="AI693" s="103"/>
      <c r="AJ693" s="103"/>
      <c r="AK693" s="103"/>
      <c r="AL693" s="103"/>
      <c r="AM693" s="103"/>
      <c r="AN693" s="103"/>
      <c r="AO693" s="103"/>
    </row>
    <row r="694" spans="26:41" s="5" customFormat="1" x14ac:dyDescent="0.2">
      <c r="Z694" s="103"/>
      <c r="AA694" s="103"/>
      <c r="AB694" s="103"/>
      <c r="AC694" s="103"/>
      <c r="AD694" s="103"/>
      <c r="AE694" s="103"/>
      <c r="AF694" s="103"/>
      <c r="AG694" s="103"/>
      <c r="AH694" s="103"/>
      <c r="AI694" s="103"/>
      <c r="AJ694" s="103"/>
      <c r="AK694" s="103"/>
      <c r="AL694" s="103"/>
      <c r="AM694" s="103"/>
      <c r="AN694" s="103"/>
      <c r="AO694" s="103"/>
    </row>
    <row r="695" spans="26:41" s="5" customFormat="1" x14ac:dyDescent="0.2">
      <c r="Z695" s="103"/>
      <c r="AA695" s="103"/>
      <c r="AB695" s="103"/>
      <c r="AC695" s="103"/>
      <c r="AD695" s="103"/>
      <c r="AE695" s="103"/>
      <c r="AF695" s="103"/>
      <c r="AG695" s="103"/>
      <c r="AH695" s="103"/>
      <c r="AI695" s="103"/>
      <c r="AJ695" s="103"/>
      <c r="AK695" s="103"/>
      <c r="AL695" s="103"/>
      <c r="AM695" s="103"/>
      <c r="AN695" s="103"/>
      <c r="AO695" s="103"/>
    </row>
    <row r="696" spans="26:41" s="5" customFormat="1" x14ac:dyDescent="0.2">
      <c r="Z696" s="103"/>
      <c r="AA696" s="103"/>
      <c r="AB696" s="103"/>
      <c r="AC696" s="103"/>
      <c r="AD696" s="103"/>
      <c r="AE696" s="103"/>
      <c r="AF696" s="103"/>
      <c r="AG696" s="103"/>
      <c r="AH696" s="103"/>
      <c r="AI696" s="103"/>
      <c r="AJ696" s="103"/>
      <c r="AK696" s="103"/>
      <c r="AL696" s="103"/>
      <c r="AM696" s="103"/>
      <c r="AN696" s="103"/>
      <c r="AO696" s="103"/>
    </row>
    <row r="697" spans="26:41" s="5" customFormat="1" x14ac:dyDescent="0.2">
      <c r="Z697" s="103"/>
      <c r="AA697" s="103"/>
      <c r="AB697" s="103"/>
      <c r="AC697" s="103"/>
      <c r="AD697" s="103"/>
      <c r="AE697" s="103"/>
      <c r="AF697" s="103"/>
      <c r="AG697" s="103"/>
      <c r="AH697" s="103"/>
      <c r="AI697" s="103"/>
      <c r="AJ697" s="103"/>
      <c r="AK697" s="103"/>
      <c r="AL697" s="103"/>
      <c r="AM697" s="103"/>
      <c r="AN697" s="103"/>
      <c r="AO697" s="103"/>
    </row>
    <row r="698" spans="26:41" s="5" customFormat="1" x14ac:dyDescent="0.2">
      <c r="Z698" s="103"/>
      <c r="AA698" s="103"/>
      <c r="AB698" s="103"/>
      <c r="AC698" s="103"/>
      <c r="AD698" s="103"/>
      <c r="AE698" s="103"/>
      <c r="AF698" s="103"/>
      <c r="AG698" s="103"/>
      <c r="AH698" s="103"/>
      <c r="AI698" s="103"/>
      <c r="AJ698" s="103"/>
      <c r="AK698" s="103"/>
      <c r="AL698" s="103"/>
      <c r="AM698" s="103"/>
      <c r="AN698" s="103"/>
      <c r="AO698" s="103"/>
    </row>
    <row r="699" spans="26:41" s="5" customFormat="1" x14ac:dyDescent="0.2">
      <c r="Z699" s="103"/>
      <c r="AA699" s="103"/>
      <c r="AB699" s="103"/>
      <c r="AC699" s="103"/>
      <c r="AD699" s="103"/>
      <c r="AE699" s="103"/>
      <c r="AF699" s="103"/>
      <c r="AG699" s="103"/>
      <c r="AH699" s="103"/>
      <c r="AI699" s="103"/>
      <c r="AJ699" s="103"/>
      <c r="AK699" s="103"/>
      <c r="AL699" s="103"/>
      <c r="AM699" s="103"/>
      <c r="AN699" s="103"/>
      <c r="AO699" s="103"/>
    </row>
    <row r="700" spans="26:41" s="5" customFormat="1" x14ac:dyDescent="0.2">
      <c r="Z700" s="103"/>
      <c r="AA700" s="103"/>
      <c r="AB700" s="103"/>
      <c r="AC700" s="103"/>
      <c r="AD700" s="103"/>
      <c r="AE700" s="103"/>
      <c r="AF700" s="103"/>
      <c r="AG700" s="103"/>
      <c r="AH700" s="103"/>
      <c r="AI700" s="103"/>
      <c r="AJ700" s="103"/>
      <c r="AK700" s="103"/>
      <c r="AL700" s="103"/>
      <c r="AM700" s="103"/>
      <c r="AN700" s="103"/>
      <c r="AO700" s="103"/>
    </row>
    <row r="701" spans="26:41" s="5" customFormat="1" x14ac:dyDescent="0.2">
      <c r="Z701" s="103"/>
      <c r="AA701" s="103"/>
      <c r="AB701" s="103"/>
      <c r="AC701" s="103"/>
      <c r="AD701" s="103"/>
      <c r="AE701" s="103"/>
      <c r="AF701" s="103"/>
      <c r="AG701" s="103"/>
      <c r="AH701" s="103"/>
      <c r="AI701" s="103"/>
      <c r="AJ701" s="103"/>
      <c r="AK701" s="103"/>
      <c r="AL701" s="103"/>
      <c r="AM701" s="103"/>
      <c r="AN701" s="103"/>
      <c r="AO701" s="103"/>
    </row>
    <row r="702" spans="26:41" s="5" customFormat="1" x14ac:dyDescent="0.2">
      <c r="Z702" s="103"/>
      <c r="AA702" s="103"/>
      <c r="AB702" s="103"/>
      <c r="AC702" s="103"/>
      <c r="AD702" s="103"/>
      <c r="AE702" s="103"/>
      <c r="AF702" s="103"/>
      <c r="AG702" s="103"/>
      <c r="AH702" s="103"/>
      <c r="AI702" s="103"/>
      <c r="AJ702" s="103"/>
      <c r="AK702" s="103"/>
      <c r="AL702" s="103"/>
      <c r="AM702" s="103"/>
      <c r="AN702" s="103"/>
      <c r="AO702" s="103"/>
    </row>
    <row r="703" spans="26:41" s="5" customFormat="1" x14ac:dyDescent="0.2">
      <c r="Z703" s="103"/>
      <c r="AA703" s="103"/>
      <c r="AB703" s="103"/>
      <c r="AC703" s="103"/>
      <c r="AD703" s="103"/>
      <c r="AE703" s="103"/>
      <c r="AF703" s="103"/>
      <c r="AG703" s="103"/>
      <c r="AH703" s="103"/>
      <c r="AI703" s="103"/>
      <c r="AJ703" s="103"/>
      <c r="AK703" s="103"/>
      <c r="AL703" s="103"/>
      <c r="AM703" s="103"/>
      <c r="AN703" s="103"/>
      <c r="AO703" s="103"/>
    </row>
    <row r="704" spans="26:41" s="5" customFormat="1" x14ac:dyDescent="0.2">
      <c r="Z704" s="103"/>
      <c r="AA704" s="103"/>
      <c r="AB704" s="103"/>
      <c r="AC704" s="103"/>
      <c r="AD704" s="103"/>
      <c r="AE704" s="103"/>
      <c r="AF704" s="103"/>
      <c r="AG704" s="103"/>
      <c r="AH704" s="103"/>
      <c r="AI704" s="103"/>
      <c r="AJ704" s="103"/>
      <c r="AK704" s="103"/>
      <c r="AL704" s="103"/>
      <c r="AM704" s="103"/>
      <c r="AN704" s="103"/>
      <c r="AO704" s="103"/>
    </row>
    <row r="705" spans="26:41" s="5" customFormat="1" x14ac:dyDescent="0.2">
      <c r="Z705" s="103"/>
      <c r="AA705" s="103"/>
      <c r="AB705" s="103"/>
      <c r="AC705" s="103"/>
      <c r="AD705" s="103"/>
      <c r="AE705" s="103"/>
      <c r="AF705" s="103"/>
      <c r="AG705" s="103"/>
      <c r="AH705" s="103"/>
      <c r="AI705" s="103"/>
      <c r="AJ705" s="103"/>
      <c r="AK705" s="103"/>
      <c r="AL705" s="103"/>
      <c r="AM705" s="103"/>
      <c r="AN705" s="103"/>
      <c r="AO705" s="103"/>
    </row>
    <row r="706" spans="26:41" s="5" customFormat="1" x14ac:dyDescent="0.2">
      <c r="Z706" s="103"/>
      <c r="AA706" s="103"/>
      <c r="AB706" s="103"/>
      <c r="AC706" s="103"/>
      <c r="AD706" s="103"/>
      <c r="AE706" s="103"/>
      <c r="AF706" s="103"/>
      <c r="AG706" s="103"/>
      <c r="AH706" s="103"/>
      <c r="AI706" s="103"/>
      <c r="AJ706" s="103"/>
      <c r="AK706" s="103"/>
      <c r="AL706" s="103"/>
      <c r="AM706" s="103"/>
      <c r="AN706" s="103"/>
      <c r="AO706" s="103"/>
    </row>
    <row r="707" spans="26:41" s="5" customFormat="1" x14ac:dyDescent="0.2">
      <c r="Z707" s="103"/>
      <c r="AA707" s="103"/>
      <c r="AB707" s="103"/>
      <c r="AC707" s="103"/>
      <c r="AD707" s="103"/>
      <c r="AE707" s="103"/>
      <c r="AF707" s="103"/>
      <c r="AG707" s="103"/>
      <c r="AH707" s="103"/>
      <c r="AI707" s="103"/>
      <c r="AJ707" s="103"/>
      <c r="AK707" s="103"/>
      <c r="AL707" s="103"/>
      <c r="AM707" s="103"/>
      <c r="AN707" s="103"/>
      <c r="AO707" s="103"/>
    </row>
    <row r="708" spans="26:41" s="5" customFormat="1" x14ac:dyDescent="0.2">
      <c r="Z708" s="103"/>
      <c r="AA708" s="103"/>
      <c r="AB708" s="103"/>
      <c r="AC708" s="103"/>
      <c r="AD708" s="103"/>
      <c r="AE708" s="103"/>
      <c r="AF708" s="103"/>
      <c r="AG708" s="103"/>
      <c r="AH708" s="103"/>
      <c r="AI708" s="103"/>
      <c r="AJ708" s="103"/>
      <c r="AK708" s="103"/>
      <c r="AL708" s="103"/>
      <c r="AM708" s="103"/>
      <c r="AN708" s="103"/>
      <c r="AO708" s="103"/>
    </row>
    <row r="709" spans="26:41" s="5" customFormat="1" x14ac:dyDescent="0.2">
      <c r="Z709" s="103"/>
      <c r="AA709" s="103"/>
      <c r="AB709" s="103"/>
      <c r="AC709" s="103"/>
      <c r="AD709" s="103"/>
      <c r="AE709" s="103"/>
      <c r="AF709" s="103"/>
      <c r="AG709" s="103"/>
      <c r="AH709" s="103"/>
      <c r="AI709" s="103"/>
      <c r="AJ709" s="103"/>
      <c r="AK709" s="103"/>
      <c r="AL709" s="103"/>
      <c r="AM709" s="103"/>
      <c r="AN709" s="103"/>
      <c r="AO709" s="103"/>
    </row>
    <row r="710" spans="26:41" s="5" customFormat="1" x14ac:dyDescent="0.2">
      <c r="Z710" s="103"/>
      <c r="AA710" s="103"/>
      <c r="AB710" s="103"/>
      <c r="AC710" s="103"/>
      <c r="AD710" s="103"/>
      <c r="AE710" s="103"/>
      <c r="AF710" s="103"/>
      <c r="AG710" s="103"/>
      <c r="AH710" s="103"/>
      <c r="AI710" s="103"/>
      <c r="AJ710" s="103"/>
      <c r="AK710" s="103"/>
      <c r="AL710" s="103"/>
      <c r="AM710" s="103"/>
      <c r="AN710" s="103"/>
      <c r="AO710" s="103"/>
    </row>
    <row r="711" spans="26:41" s="5" customFormat="1" x14ac:dyDescent="0.2">
      <c r="Z711" s="103"/>
      <c r="AA711" s="103"/>
      <c r="AB711" s="103"/>
      <c r="AC711" s="103"/>
      <c r="AD711" s="103"/>
      <c r="AE711" s="103"/>
      <c r="AF711" s="103"/>
      <c r="AG711" s="103"/>
      <c r="AH711" s="103"/>
      <c r="AI711" s="103"/>
      <c r="AJ711" s="103"/>
      <c r="AK711" s="103"/>
      <c r="AL711" s="103"/>
      <c r="AM711" s="103"/>
      <c r="AN711" s="103"/>
      <c r="AO711" s="103"/>
    </row>
    <row r="712" spans="26:41" s="5" customFormat="1" x14ac:dyDescent="0.2">
      <c r="Z712" s="103"/>
      <c r="AA712" s="103"/>
      <c r="AB712" s="103"/>
      <c r="AC712" s="103"/>
      <c r="AD712" s="103"/>
      <c r="AE712" s="103"/>
      <c r="AF712" s="103"/>
      <c r="AG712" s="103"/>
      <c r="AH712" s="103"/>
      <c r="AI712" s="103"/>
      <c r="AJ712" s="103"/>
      <c r="AK712" s="103"/>
      <c r="AL712" s="103"/>
      <c r="AM712" s="103"/>
      <c r="AN712" s="103"/>
      <c r="AO712" s="103"/>
    </row>
    <row r="713" spans="26:41" s="5" customFormat="1" x14ac:dyDescent="0.2">
      <c r="Z713" s="103"/>
      <c r="AA713" s="103"/>
      <c r="AB713" s="103"/>
      <c r="AC713" s="103"/>
      <c r="AD713" s="103"/>
      <c r="AE713" s="103"/>
      <c r="AF713" s="103"/>
      <c r="AG713" s="103"/>
      <c r="AH713" s="103"/>
      <c r="AI713" s="103"/>
      <c r="AJ713" s="103"/>
      <c r="AK713" s="103"/>
      <c r="AL713" s="103"/>
      <c r="AM713" s="103"/>
      <c r="AN713" s="103"/>
      <c r="AO713" s="103"/>
    </row>
    <row r="714" spans="26:41" s="5" customFormat="1" x14ac:dyDescent="0.2">
      <c r="Z714" s="103"/>
      <c r="AA714" s="103"/>
      <c r="AB714" s="103"/>
      <c r="AC714" s="103"/>
      <c r="AD714" s="103"/>
      <c r="AE714" s="103"/>
      <c r="AF714" s="103"/>
      <c r="AG714" s="103"/>
      <c r="AH714" s="103"/>
      <c r="AI714" s="103"/>
      <c r="AJ714" s="103"/>
      <c r="AK714" s="103"/>
      <c r="AL714" s="103"/>
      <c r="AM714" s="103"/>
      <c r="AN714" s="103"/>
      <c r="AO714" s="103"/>
    </row>
    <row r="715" spans="26:41" s="5" customFormat="1" x14ac:dyDescent="0.2">
      <c r="Z715" s="103"/>
      <c r="AA715" s="103"/>
      <c r="AB715" s="103"/>
      <c r="AC715" s="103"/>
      <c r="AD715" s="103"/>
      <c r="AE715" s="103"/>
      <c r="AF715" s="103"/>
      <c r="AG715" s="103"/>
      <c r="AH715" s="103"/>
      <c r="AI715" s="103"/>
      <c r="AJ715" s="103"/>
      <c r="AK715" s="103"/>
      <c r="AL715" s="103"/>
      <c r="AM715" s="103"/>
      <c r="AN715" s="103"/>
      <c r="AO715" s="103"/>
    </row>
    <row r="716" spans="26:41" s="5" customFormat="1" x14ac:dyDescent="0.2">
      <c r="Z716" s="103"/>
      <c r="AA716" s="103"/>
      <c r="AB716" s="103"/>
      <c r="AC716" s="103"/>
      <c r="AD716" s="103"/>
      <c r="AE716" s="103"/>
      <c r="AF716" s="103"/>
      <c r="AG716" s="103"/>
      <c r="AH716" s="103"/>
      <c r="AI716" s="103"/>
      <c r="AJ716" s="103"/>
      <c r="AK716" s="103"/>
      <c r="AL716" s="103"/>
      <c r="AM716" s="103"/>
      <c r="AN716" s="103"/>
      <c r="AO716" s="103"/>
    </row>
    <row r="717" spans="26:41" s="5" customFormat="1" x14ac:dyDescent="0.2">
      <c r="Z717" s="103"/>
      <c r="AA717" s="103"/>
      <c r="AB717" s="103"/>
      <c r="AC717" s="103"/>
      <c r="AD717" s="103"/>
      <c r="AE717" s="103"/>
      <c r="AF717" s="103"/>
      <c r="AG717" s="103"/>
      <c r="AH717" s="103"/>
      <c r="AI717" s="103"/>
      <c r="AJ717" s="103"/>
      <c r="AK717" s="103"/>
      <c r="AL717" s="103"/>
      <c r="AM717" s="103"/>
      <c r="AN717" s="103"/>
      <c r="AO717" s="103"/>
    </row>
    <row r="718" spans="26:41" s="5" customFormat="1" x14ac:dyDescent="0.2">
      <c r="Z718" s="103"/>
      <c r="AA718" s="103"/>
      <c r="AB718" s="103"/>
      <c r="AC718" s="103"/>
      <c r="AD718" s="103"/>
      <c r="AE718" s="103"/>
      <c r="AF718" s="103"/>
      <c r="AG718" s="103"/>
      <c r="AH718" s="103"/>
      <c r="AI718" s="103"/>
      <c r="AJ718" s="103"/>
      <c r="AK718" s="103"/>
      <c r="AL718" s="103"/>
      <c r="AM718" s="103"/>
      <c r="AN718" s="103"/>
      <c r="AO718" s="103"/>
    </row>
    <row r="719" spans="26:41" s="5" customFormat="1" x14ac:dyDescent="0.2">
      <c r="Z719" s="103"/>
      <c r="AA719" s="103"/>
      <c r="AB719" s="103"/>
      <c r="AC719" s="103"/>
      <c r="AD719" s="103"/>
      <c r="AE719" s="103"/>
      <c r="AF719" s="103"/>
      <c r="AG719" s="103"/>
      <c r="AH719" s="103"/>
      <c r="AI719" s="103"/>
      <c r="AJ719" s="103"/>
      <c r="AK719" s="103"/>
      <c r="AL719" s="103"/>
      <c r="AM719" s="103"/>
      <c r="AN719" s="103"/>
      <c r="AO719" s="103"/>
    </row>
    <row r="720" spans="26:41" s="5" customFormat="1" x14ac:dyDescent="0.2">
      <c r="Z720" s="103"/>
      <c r="AA720" s="103"/>
      <c r="AB720" s="103"/>
      <c r="AC720" s="103"/>
      <c r="AD720" s="103"/>
      <c r="AE720" s="103"/>
      <c r="AF720" s="103"/>
      <c r="AG720" s="103"/>
      <c r="AH720" s="103"/>
      <c r="AI720" s="103"/>
      <c r="AJ720" s="103"/>
      <c r="AK720" s="103"/>
      <c r="AL720" s="103"/>
      <c r="AM720" s="103"/>
      <c r="AN720" s="103"/>
      <c r="AO720" s="103"/>
    </row>
    <row r="721" spans="20:41" s="5" customFormat="1" x14ac:dyDescent="0.2">
      <c r="Z721" s="103"/>
      <c r="AA721" s="103"/>
      <c r="AB721" s="103"/>
      <c r="AC721" s="103"/>
      <c r="AD721" s="103"/>
      <c r="AE721" s="103"/>
      <c r="AF721" s="103"/>
      <c r="AG721" s="103"/>
      <c r="AH721" s="103"/>
      <c r="AI721" s="103"/>
      <c r="AJ721" s="103"/>
      <c r="AK721" s="103"/>
      <c r="AL721" s="103"/>
      <c r="AM721" s="103"/>
      <c r="AN721" s="103"/>
      <c r="AO721" s="103"/>
    </row>
    <row r="722" spans="20:41" s="5" customFormat="1" x14ac:dyDescent="0.2">
      <c r="Z722" s="103"/>
      <c r="AA722" s="103"/>
      <c r="AB722" s="103"/>
      <c r="AC722" s="103"/>
      <c r="AD722" s="103"/>
      <c r="AE722" s="103"/>
      <c r="AF722" s="103"/>
      <c r="AG722" s="103"/>
      <c r="AH722" s="103"/>
      <c r="AI722" s="103"/>
      <c r="AJ722" s="103"/>
      <c r="AK722" s="103"/>
      <c r="AL722" s="103"/>
      <c r="AM722" s="103"/>
      <c r="AN722" s="103"/>
      <c r="AO722" s="103"/>
    </row>
    <row r="723" spans="20:41" s="5" customFormat="1" x14ac:dyDescent="0.2">
      <c r="Z723" s="103"/>
      <c r="AA723" s="103"/>
      <c r="AB723" s="103"/>
      <c r="AC723" s="103"/>
      <c r="AD723" s="103"/>
      <c r="AE723" s="103"/>
      <c r="AF723" s="103"/>
      <c r="AG723" s="103"/>
      <c r="AH723" s="103"/>
      <c r="AI723" s="103"/>
      <c r="AJ723" s="103"/>
      <c r="AK723" s="103"/>
      <c r="AL723" s="103"/>
      <c r="AM723" s="103"/>
      <c r="AN723" s="103"/>
      <c r="AO723" s="103"/>
    </row>
    <row r="724" spans="20:41" s="5" customFormat="1" x14ac:dyDescent="0.2">
      <c r="Z724" s="103"/>
      <c r="AA724" s="103"/>
      <c r="AB724" s="103"/>
      <c r="AC724" s="103"/>
      <c r="AD724" s="103"/>
      <c r="AE724" s="103"/>
      <c r="AF724" s="103"/>
      <c r="AG724" s="103"/>
      <c r="AH724" s="103"/>
      <c r="AI724" s="103"/>
      <c r="AJ724" s="103"/>
      <c r="AK724" s="103"/>
      <c r="AL724" s="103"/>
      <c r="AM724" s="103"/>
      <c r="AN724" s="103"/>
      <c r="AO724" s="103"/>
    </row>
    <row r="725" spans="20:41" s="5" customFormat="1" x14ac:dyDescent="0.2">
      <c r="Z725" s="103"/>
      <c r="AA725" s="103"/>
      <c r="AB725" s="103"/>
      <c r="AC725" s="103"/>
      <c r="AD725" s="103"/>
      <c r="AE725" s="103"/>
      <c r="AF725" s="103"/>
      <c r="AG725" s="103"/>
      <c r="AH725" s="103"/>
      <c r="AI725" s="103"/>
      <c r="AJ725" s="103"/>
      <c r="AK725" s="103"/>
      <c r="AL725" s="103"/>
      <c r="AM725" s="103"/>
      <c r="AN725" s="103"/>
      <c r="AO725" s="103"/>
    </row>
    <row r="726" spans="20:41" s="5" customFormat="1" x14ac:dyDescent="0.2">
      <c r="Z726" s="103"/>
      <c r="AA726" s="103"/>
      <c r="AB726" s="103"/>
      <c r="AC726" s="103"/>
      <c r="AD726" s="103"/>
      <c r="AE726" s="103"/>
      <c r="AF726" s="103"/>
      <c r="AG726" s="103"/>
      <c r="AH726" s="103"/>
      <c r="AI726" s="103"/>
      <c r="AJ726" s="103"/>
      <c r="AK726" s="103"/>
      <c r="AL726" s="103"/>
      <c r="AM726" s="103"/>
      <c r="AN726" s="103"/>
      <c r="AO726" s="103"/>
    </row>
    <row r="727" spans="20:41" s="5" customFormat="1" x14ac:dyDescent="0.2">
      <c r="Z727" s="103"/>
      <c r="AA727" s="103"/>
      <c r="AB727" s="103"/>
      <c r="AC727" s="103"/>
      <c r="AD727" s="103"/>
      <c r="AE727" s="103"/>
      <c r="AF727" s="103"/>
      <c r="AG727" s="103"/>
      <c r="AH727" s="103"/>
      <c r="AI727" s="103"/>
      <c r="AJ727" s="103"/>
      <c r="AK727" s="103"/>
      <c r="AL727" s="103"/>
      <c r="AM727" s="103"/>
      <c r="AN727" s="103"/>
      <c r="AO727" s="103"/>
    </row>
    <row r="728" spans="20:41" s="5" customFormat="1" ht="16" customHeight="1" x14ac:dyDescent="0.2">
      <c r="Z728" s="103"/>
      <c r="AA728" s="103"/>
      <c r="AB728" s="103"/>
      <c r="AC728" s="103"/>
      <c r="AD728" s="103"/>
      <c r="AE728" s="103"/>
      <c r="AF728" s="103"/>
      <c r="AG728" s="103"/>
      <c r="AH728" s="103"/>
      <c r="AI728" s="103"/>
      <c r="AJ728" s="103"/>
      <c r="AK728" s="103"/>
      <c r="AL728" s="103"/>
      <c r="AM728" s="103"/>
      <c r="AN728" s="103"/>
      <c r="AO728" s="103"/>
    </row>
    <row r="729" spans="20:41" s="5" customFormat="1" ht="16" customHeight="1" x14ac:dyDescent="0.2">
      <c r="Z729" s="103"/>
      <c r="AA729" s="103"/>
      <c r="AB729" s="103"/>
      <c r="AC729" s="103"/>
      <c r="AD729" s="103"/>
      <c r="AE729" s="103"/>
      <c r="AF729" s="103"/>
      <c r="AG729" s="103"/>
      <c r="AH729" s="103"/>
      <c r="AI729" s="103"/>
      <c r="AJ729" s="103"/>
      <c r="AK729" s="103"/>
      <c r="AL729" s="103"/>
      <c r="AM729" s="103"/>
      <c r="AN729" s="103"/>
      <c r="AO729" s="103"/>
    </row>
    <row r="730" spans="20:41" s="5" customFormat="1" x14ac:dyDescent="0.2">
      <c r="Z730" s="103"/>
      <c r="AA730" s="103"/>
      <c r="AB730" s="103"/>
      <c r="AC730" s="103"/>
      <c r="AD730" s="103"/>
      <c r="AE730" s="103"/>
      <c r="AF730" s="103"/>
      <c r="AG730" s="103"/>
      <c r="AH730" s="103"/>
      <c r="AI730" s="103"/>
      <c r="AJ730" s="103"/>
      <c r="AK730" s="103"/>
      <c r="AL730" s="103"/>
      <c r="AM730" s="103"/>
      <c r="AN730" s="103"/>
      <c r="AO730" s="103"/>
    </row>
    <row r="731" spans="20:41" s="5" customFormat="1" x14ac:dyDescent="0.2">
      <c r="Z731" s="103"/>
      <c r="AA731" s="103"/>
      <c r="AB731" s="103"/>
      <c r="AC731" s="103"/>
      <c r="AD731" s="103"/>
      <c r="AE731" s="103"/>
      <c r="AF731" s="103"/>
      <c r="AG731" s="103"/>
      <c r="AH731" s="103"/>
      <c r="AI731" s="103"/>
      <c r="AJ731" s="103"/>
      <c r="AK731" s="103"/>
      <c r="AL731" s="103"/>
      <c r="AM731" s="103"/>
      <c r="AN731" s="103"/>
      <c r="AO731" s="103"/>
    </row>
    <row r="732" spans="20:41" s="5" customFormat="1" ht="16" customHeight="1" x14ac:dyDescent="0.2">
      <c r="Z732" s="103"/>
      <c r="AA732" s="103"/>
      <c r="AB732" s="103"/>
      <c r="AC732" s="103"/>
      <c r="AD732" s="103"/>
      <c r="AE732" s="103"/>
      <c r="AF732" s="103"/>
      <c r="AG732" s="103"/>
      <c r="AH732" s="103"/>
      <c r="AI732" s="103"/>
      <c r="AJ732" s="103"/>
      <c r="AK732" s="103"/>
      <c r="AL732" s="103"/>
      <c r="AM732" s="103"/>
      <c r="AN732" s="103"/>
      <c r="AO732" s="103"/>
    </row>
    <row r="733" spans="20:41" s="5" customFormat="1" x14ac:dyDescent="0.2">
      <c r="Z733" s="103"/>
      <c r="AA733" s="103"/>
      <c r="AB733" s="103"/>
      <c r="AC733" s="103"/>
      <c r="AD733" s="103"/>
      <c r="AE733" s="103"/>
      <c r="AF733" s="103"/>
      <c r="AG733" s="103"/>
      <c r="AH733" s="103"/>
      <c r="AI733" s="103"/>
      <c r="AJ733" s="103"/>
      <c r="AK733" s="103"/>
      <c r="AL733" s="103"/>
      <c r="AM733" s="103"/>
      <c r="AN733" s="103"/>
      <c r="AO733" s="103"/>
    </row>
    <row r="734" spans="20:41" s="5" customFormat="1" x14ac:dyDescent="0.2">
      <c r="T734" s="1"/>
      <c r="Z734" s="103"/>
      <c r="AA734" s="103"/>
      <c r="AB734" s="103"/>
      <c r="AC734" s="103"/>
      <c r="AD734" s="103"/>
      <c r="AE734" s="103"/>
      <c r="AF734" s="103"/>
      <c r="AG734" s="103"/>
      <c r="AH734" s="103"/>
      <c r="AI734" s="103"/>
      <c r="AJ734" s="103"/>
      <c r="AK734" s="103"/>
      <c r="AL734" s="103"/>
      <c r="AM734" s="103"/>
      <c r="AN734" s="103"/>
      <c r="AO734" s="103"/>
    </row>
    <row r="735" spans="20:41" s="5" customFormat="1" x14ac:dyDescent="0.2">
      <c r="T735" s="1"/>
      <c r="Z735" s="103"/>
      <c r="AA735" s="103"/>
      <c r="AB735" s="103"/>
      <c r="AC735" s="103"/>
      <c r="AD735" s="103"/>
      <c r="AE735" s="103"/>
      <c r="AF735" s="103"/>
      <c r="AG735" s="103"/>
      <c r="AH735" s="103"/>
      <c r="AI735" s="103"/>
      <c r="AJ735" s="103"/>
      <c r="AK735" s="103"/>
      <c r="AL735" s="103"/>
      <c r="AM735" s="103"/>
      <c r="AN735" s="103"/>
      <c r="AO735" s="103"/>
    </row>
    <row r="736" spans="20:41" s="5" customFormat="1" x14ac:dyDescent="0.2">
      <c r="T736" s="1"/>
      <c r="Z736" s="103"/>
      <c r="AA736" s="103"/>
      <c r="AB736" s="103"/>
      <c r="AC736" s="103"/>
      <c r="AD736" s="103"/>
      <c r="AE736" s="103"/>
      <c r="AF736" s="103"/>
      <c r="AG736" s="103"/>
      <c r="AH736" s="103"/>
      <c r="AI736" s="103"/>
      <c r="AJ736" s="103"/>
      <c r="AK736" s="103"/>
      <c r="AL736" s="103"/>
      <c r="AM736" s="103"/>
      <c r="AN736" s="103"/>
      <c r="AO736" s="103"/>
    </row>
    <row r="737" spans="20:41" s="5" customFormat="1" x14ac:dyDescent="0.2">
      <c r="T737" s="1"/>
      <c r="Z737" s="103"/>
      <c r="AA737" s="103"/>
      <c r="AB737" s="103"/>
      <c r="AC737" s="103"/>
      <c r="AD737" s="103"/>
      <c r="AE737" s="103"/>
      <c r="AF737" s="103"/>
      <c r="AG737" s="103"/>
      <c r="AH737" s="103"/>
      <c r="AI737" s="103"/>
      <c r="AJ737" s="103"/>
      <c r="AK737" s="103"/>
      <c r="AL737" s="103"/>
      <c r="AM737" s="103"/>
      <c r="AN737" s="103"/>
      <c r="AO737" s="103"/>
    </row>
    <row r="738" spans="20:41" s="5" customFormat="1" x14ac:dyDescent="0.2">
      <c r="T738" s="1"/>
      <c r="Z738" s="103"/>
      <c r="AA738" s="103"/>
      <c r="AB738" s="103"/>
      <c r="AC738" s="103"/>
      <c r="AD738" s="103"/>
      <c r="AE738" s="103"/>
      <c r="AF738" s="103"/>
      <c r="AG738" s="103"/>
      <c r="AH738" s="103"/>
      <c r="AI738" s="103"/>
      <c r="AJ738" s="103"/>
      <c r="AK738" s="103"/>
      <c r="AL738" s="103"/>
      <c r="AM738" s="103"/>
      <c r="AN738" s="103"/>
      <c r="AO738" s="103"/>
    </row>
    <row r="739" spans="20:41" s="5" customFormat="1" x14ac:dyDescent="0.2">
      <c r="T739" s="1"/>
      <c r="Z739" s="103"/>
      <c r="AA739" s="103"/>
      <c r="AB739" s="103"/>
      <c r="AC739" s="103"/>
      <c r="AD739" s="103"/>
      <c r="AE739" s="103"/>
      <c r="AF739" s="103"/>
      <c r="AG739" s="103"/>
      <c r="AH739" s="103"/>
      <c r="AI739" s="103"/>
      <c r="AJ739" s="103"/>
      <c r="AK739" s="103"/>
      <c r="AL739" s="103"/>
      <c r="AM739" s="103"/>
      <c r="AN739" s="103"/>
      <c r="AO739" s="103"/>
    </row>
    <row r="740" spans="20:41" s="5" customFormat="1" x14ac:dyDescent="0.2">
      <c r="T740" s="1"/>
      <c r="Z740" s="103"/>
      <c r="AA740" s="103"/>
      <c r="AB740" s="103"/>
      <c r="AC740" s="103"/>
      <c r="AD740" s="103"/>
      <c r="AE740" s="103"/>
      <c r="AF740" s="103"/>
      <c r="AG740" s="103"/>
      <c r="AH740" s="103"/>
      <c r="AI740" s="103"/>
      <c r="AJ740" s="103"/>
      <c r="AK740" s="103"/>
      <c r="AL740" s="103"/>
      <c r="AM740" s="103"/>
      <c r="AN740" s="103"/>
      <c r="AO740" s="103"/>
    </row>
    <row r="741" spans="20:41" s="5" customFormat="1" x14ac:dyDescent="0.2">
      <c r="T741" s="1"/>
      <c r="Z741" s="103"/>
      <c r="AA741" s="103"/>
      <c r="AB741" s="103"/>
      <c r="AC741" s="103"/>
      <c r="AD741" s="103"/>
      <c r="AE741" s="103"/>
      <c r="AF741" s="103"/>
      <c r="AG741" s="103"/>
      <c r="AH741" s="103"/>
      <c r="AI741" s="103"/>
      <c r="AJ741" s="103"/>
      <c r="AK741" s="103"/>
      <c r="AL741" s="103"/>
      <c r="AM741" s="103"/>
      <c r="AN741" s="103"/>
      <c r="AO741" s="103"/>
    </row>
    <row r="742" spans="20:41" s="5" customFormat="1" x14ac:dyDescent="0.2">
      <c r="T742" s="1"/>
      <c r="Z742" s="103"/>
      <c r="AA742" s="103"/>
      <c r="AB742" s="103"/>
      <c r="AC742" s="103"/>
      <c r="AD742" s="103"/>
      <c r="AE742" s="103"/>
      <c r="AF742" s="103"/>
      <c r="AG742" s="103"/>
      <c r="AH742" s="103"/>
      <c r="AI742" s="103"/>
      <c r="AJ742" s="103"/>
      <c r="AK742" s="103"/>
      <c r="AL742" s="103"/>
      <c r="AM742" s="103"/>
      <c r="AN742" s="103"/>
      <c r="AO742" s="103"/>
    </row>
    <row r="743" spans="20:41" s="5" customFormat="1" x14ac:dyDescent="0.2">
      <c r="T743" s="1"/>
      <c r="Z743" s="103"/>
      <c r="AA743" s="103"/>
      <c r="AB743" s="103"/>
      <c r="AC743" s="103"/>
      <c r="AD743" s="103"/>
      <c r="AE743" s="103"/>
      <c r="AF743" s="103"/>
      <c r="AG743" s="103"/>
      <c r="AH743" s="103"/>
      <c r="AI743" s="103"/>
      <c r="AJ743" s="103"/>
      <c r="AK743" s="103"/>
      <c r="AL743" s="103"/>
      <c r="AM743" s="103"/>
      <c r="AN743" s="103"/>
      <c r="AO743" s="103"/>
    </row>
    <row r="744" spans="20:41" s="5" customFormat="1" x14ac:dyDescent="0.2">
      <c r="T744" s="1"/>
      <c r="Z744" s="103"/>
      <c r="AA744" s="103"/>
      <c r="AB744" s="103"/>
      <c r="AC744" s="103"/>
      <c r="AD744" s="103"/>
      <c r="AE744" s="103"/>
      <c r="AF744" s="103"/>
      <c r="AG744" s="103"/>
      <c r="AH744" s="103"/>
      <c r="AI744" s="103"/>
      <c r="AJ744" s="103"/>
      <c r="AK744" s="103"/>
      <c r="AL744" s="103"/>
      <c r="AM744" s="103"/>
      <c r="AN744" s="103"/>
      <c r="AO744" s="103"/>
    </row>
    <row r="745" spans="20:41" s="5" customFormat="1" x14ac:dyDescent="0.2">
      <c r="T745" s="1"/>
      <c r="Z745" s="103"/>
      <c r="AA745" s="103"/>
      <c r="AB745" s="103"/>
      <c r="AC745" s="103"/>
      <c r="AD745" s="103"/>
      <c r="AE745" s="103"/>
      <c r="AF745" s="103"/>
      <c r="AG745" s="103"/>
      <c r="AH745" s="103"/>
      <c r="AI745" s="103"/>
      <c r="AJ745" s="103"/>
      <c r="AK745" s="103"/>
      <c r="AL745" s="103"/>
      <c r="AM745" s="103"/>
      <c r="AN745" s="103"/>
      <c r="AO745" s="103"/>
    </row>
    <row r="746" spans="20:41" s="5" customFormat="1" x14ac:dyDescent="0.2">
      <c r="T746" s="1"/>
      <c r="Z746" s="103"/>
      <c r="AA746" s="103"/>
      <c r="AB746" s="103"/>
      <c r="AC746" s="103"/>
      <c r="AD746" s="103"/>
      <c r="AE746" s="103"/>
      <c r="AF746" s="103"/>
      <c r="AG746" s="103"/>
      <c r="AH746" s="103"/>
      <c r="AI746" s="103"/>
      <c r="AJ746" s="103"/>
      <c r="AK746" s="103"/>
      <c r="AL746" s="103"/>
      <c r="AM746" s="103"/>
      <c r="AN746" s="103"/>
      <c r="AO746" s="103"/>
    </row>
    <row r="747" spans="20:41" s="5" customFormat="1" x14ac:dyDescent="0.2">
      <c r="T747" s="1"/>
      <c r="Z747" s="103"/>
      <c r="AA747" s="103"/>
      <c r="AB747" s="103"/>
      <c r="AC747" s="103"/>
      <c r="AD747" s="103"/>
      <c r="AE747" s="103"/>
      <c r="AF747" s="103"/>
      <c r="AG747" s="103"/>
      <c r="AH747" s="103"/>
      <c r="AI747" s="103"/>
      <c r="AJ747" s="103"/>
      <c r="AK747" s="103"/>
      <c r="AL747" s="103"/>
      <c r="AM747" s="103"/>
      <c r="AN747" s="103"/>
      <c r="AO747" s="103"/>
    </row>
    <row r="748" spans="20:41" s="5" customFormat="1" x14ac:dyDescent="0.2">
      <c r="T748" s="1"/>
      <c r="Z748" s="103"/>
      <c r="AA748" s="103"/>
      <c r="AB748" s="103"/>
      <c r="AC748" s="103"/>
      <c r="AD748" s="103"/>
      <c r="AE748" s="103"/>
      <c r="AF748" s="103"/>
      <c r="AG748" s="103"/>
      <c r="AH748" s="103"/>
      <c r="AI748" s="103"/>
      <c r="AJ748" s="103"/>
      <c r="AK748" s="103"/>
      <c r="AL748" s="103"/>
      <c r="AM748" s="103"/>
      <c r="AN748" s="103"/>
      <c r="AO748" s="103"/>
    </row>
    <row r="749" spans="20:41" s="5" customFormat="1" x14ac:dyDescent="0.2">
      <c r="T749" s="1"/>
      <c r="Z749" s="103"/>
      <c r="AA749" s="103"/>
      <c r="AB749" s="103"/>
      <c r="AC749" s="103"/>
      <c r="AD749" s="103"/>
      <c r="AE749" s="103"/>
      <c r="AF749" s="103"/>
      <c r="AG749" s="103"/>
      <c r="AH749" s="103"/>
      <c r="AI749" s="103"/>
      <c r="AJ749" s="103"/>
      <c r="AK749" s="103"/>
      <c r="AL749" s="103"/>
      <c r="AM749" s="103"/>
      <c r="AN749" s="103"/>
      <c r="AO749" s="103"/>
    </row>
    <row r="750" spans="20:41" s="5" customFormat="1" x14ac:dyDescent="0.2">
      <c r="T750" s="1"/>
      <c r="Z750" s="103"/>
      <c r="AA750" s="103"/>
      <c r="AB750" s="103"/>
      <c r="AC750" s="103"/>
      <c r="AD750" s="103"/>
      <c r="AE750" s="103"/>
      <c r="AF750" s="103"/>
      <c r="AG750" s="103"/>
      <c r="AH750" s="103"/>
      <c r="AI750" s="103"/>
      <c r="AJ750" s="103"/>
      <c r="AK750" s="103"/>
      <c r="AL750" s="103"/>
      <c r="AM750" s="103"/>
      <c r="AN750" s="103"/>
      <c r="AO750" s="103"/>
    </row>
    <row r="751" spans="20:41" s="5" customFormat="1" x14ac:dyDescent="0.2">
      <c r="T751" s="1"/>
      <c r="Z751" s="103"/>
      <c r="AA751" s="103"/>
      <c r="AB751" s="103"/>
      <c r="AC751" s="103"/>
      <c r="AD751" s="103"/>
      <c r="AE751" s="103"/>
      <c r="AF751" s="103"/>
      <c r="AG751" s="103"/>
      <c r="AH751" s="103"/>
      <c r="AI751" s="103"/>
      <c r="AJ751" s="103"/>
      <c r="AK751" s="103"/>
      <c r="AL751" s="103"/>
      <c r="AM751" s="103"/>
      <c r="AN751" s="103"/>
      <c r="AO751" s="103"/>
    </row>
    <row r="752" spans="20:41" s="5" customFormat="1" x14ac:dyDescent="0.2">
      <c r="T752" s="1"/>
      <c r="Z752" s="103"/>
      <c r="AA752" s="103"/>
      <c r="AB752" s="103"/>
      <c r="AC752" s="103"/>
      <c r="AD752" s="103"/>
      <c r="AE752" s="103"/>
      <c r="AF752" s="103"/>
      <c r="AG752" s="103"/>
      <c r="AH752" s="103"/>
      <c r="AI752" s="103"/>
      <c r="AJ752" s="103"/>
      <c r="AK752" s="103"/>
      <c r="AL752" s="103"/>
      <c r="AM752" s="103"/>
      <c r="AN752" s="103"/>
      <c r="AO752" s="103"/>
    </row>
    <row r="753" spans="1:41" s="5" customFormat="1" x14ac:dyDescent="0.2">
      <c r="T753" s="1"/>
      <c r="Z753" s="103"/>
      <c r="AA753" s="103"/>
      <c r="AB753" s="103"/>
      <c r="AC753" s="103"/>
      <c r="AD753" s="103"/>
      <c r="AE753" s="103"/>
      <c r="AF753" s="103"/>
      <c r="AG753" s="103"/>
      <c r="AH753" s="103"/>
      <c r="AI753" s="103"/>
      <c r="AJ753" s="103"/>
      <c r="AK753" s="103"/>
      <c r="AL753" s="103"/>
      <c r="AM753" s="103"/>
      <c r="AN753" s="103"/>
      <c r="AO753" s="103"/>
    </row>
    <row r="754" spans="1:41" s="5" customFormat="1" x14ac:dyDescent="0.2">
      <c r="T754" s="1"/>
      <c r="Z754" s="103"/>
      <c r="AA754" s="103"/>
      <c r="AB754" s="103"/>
      <c r="AC754" s="103"/>
      <c r="AD754" s="103"/>
      <c r="AE754" s="103"/>
      <c r="AF754" s="103"/>
      <c r="AG754" s="103"/>
      <c r="AH754" s="103"/>
      <c r="AI754" s="103"/>
      <c r="AJ754" s="103"/>
      <c r="AK754" s="103"/>
      <c r="AL754" s="103"/>
      <c r="AM754" s="103"/>
      <c r="AN754" s="103"/>
      <c r="AO754" s="103"/>
    </row>
    <row r="755" spans="1:41" s="5" customFormat="1" x14ac:dyDescent="0.2">
      <c r="T755" s="1"/>
      <c r="Z755" s="103"/>
      <c r="AA755" s="103"/>
      <c r="AB755" s="103"/>
      <c r="AC755" s="103"/>
      <c r="AD755" s="103"/>
      <c r="AE755" s="103"/>
      <c r="AF755" s="103"/>
      <c r="AG755" s="103"/>
      <c r="AH755" s="103"/>
      <c r="AI755" s="103"/>
      <c r="AJ755" s="103"/>
      <c r="AK755" s="103"/>
      <c r="AL755" s="103"/>
      <c r="AM755" s="103"/>
      <c r="AN755" s="103"/>
      <c r="AO755" s="103"/>
    </row>
    <row r="756" spans="1:41" s="5" customFormat="1" x14ac:dyDescent="0.2">
      <c r="T756" s="1"/>
      <c r="Z756" s="103"/>
      <c r="AA756" s="103"/>
      <c r="AB756" s="103"/>
      <c r="AC756" s="103"/>
      <c r="AD756" s="103"/>
      <c r="AE756" s="103"/>
      <c r="AF756" s="103"/>
      <c r="AG756" s="103"/>
      <c r="AH756" s="103"/>
      <c r="AI756" s="103"/>
      <c r="AJ756" s="103"/>
      <c r="AK756" s="103"/>
      <c r="AL756" s="103"/>
      <c r="AM756" s="103"/>
      <c r="AN756" s="103"/>
      <c r="AO756" s="103"/>
    </row>
    <row r="757" spans="1:41" s="5" customFormat="1" x14ac:dyDescent="0.2">
      <c r="T757" s="1"/>
      <c r="Z757" s="103"/>
      <c r="AA757" s="103"/>
      <c r="AB757" s="103"/>
      <c r="AC757" s="103"/>
      <c r="AD757" s="103"/>
      <c r="AE757" s="103"/>
      <c r="AF757" s="103"/>
      <c r="AG757" s="103"/>
      <c r="AH757" s="103"/>
      <c r="AI757" s="103"/>
      <c r="AJ757" s="103"/>
      <c r="AK757" s="103"/>
      <c r="AL757" s="103"/>
      <c r="AM757" s="103"/>
      <c r="AN757" s="103"/>
      <c r="AO757" s="103"/>
    </row>
    <row r="758" spans="1:41" s="5" customFormat="1" x14ac:dyDescent="0.2">
      <c r="T758" s="1"/>
      <c r="Z758" s="103"/>
      <c r="AA758" s="103"/>
      <c r="AB758" s="103"/>
      <c r="AC758" s="103"/>
      <c r="AD758" s="103"/>
      <c r="AE758" s="103"/>
      <c r="AF758" s="103"/>
      <c r="AG758" s="103"/>
      <c r="AH758" s="103"/>
      <c r="AI758" s="103"/>
      <c r="AJ758" s="103"/>
      <c r="AK758" s="103"/>
      <c r="AL758" s="103"/>
      <c r="AM758" s="103"/>
      <c r="AN758" s="103"/>
      <c r="AO758" s="103"/>
    </row>
    <row r="759" spans="1:41" s="5" customFormat="1" x14ac:dyDescent="0.2">
      <c r="T759" s="1"/>
      <c r="Z759" s="103"/>
      <c r="AA759" s="103"/>
      <c r="AB759" s="103"/>
      <c r="AC759" s="103"/>
      <c r="AD759" s="103"/>
      <c r="AE759" s="103"/>
      <c r="AF759" s="103"/>
      <c r="AG759" s="103"/>
      <c r="AH759" s="103"/>
      <c r="AI759" s="103"/>
      <c r="AJ759" s="103"/>
      <c r="AK759" s="103"/>
      <c r="AL759" s="103"/>
      <c r="AM759" s="103"/>
      <c r="AN759" s="103"/>
      <c r="AO759" s="103"/>
    </row>
    <row r="760" spans="1:41" s="5" customFormat="1" x14ac:dyDescent="0.2">
      <c r="T760" s="1"/>
      <c r="Z760" s="103"/>
      <c r="AA760" s="103"/>
      <c r="AB760" s="103"/>
      <c r="AC760" s="103"/>
      <c r="AD760" s="103"/>
      <c r="AE760" s="103"/>
      <c r="AF760" s="103"/>
      <c r="AG760" s="103"/>
      <c r="AH760" s="103"/>
      <c r="AI760" s="103"/>
      <c r="AJ760" s="103"/>
      <c r="AK760" s="103"/>
      <c r="AL760" s="103"/>
      <c r="AM760" s="103"/>
      <c r="AN760" s="103"/>
      <c r="AO760" s="103"/>
    </row>
    <row r="761" spans="1:41" s="5" customFormat="1" x14ac:dyDescent="0.2">
      <c r="T761" s="1"/>
      <c r="Z761" s="103"/>
      <c r="AA761" s="103"/>
      <c r="AB761" s="103"/>
      <c r="AC761" s="103"/>
      <c r="AD761" s="103"/>
      <c r="AE761" s="103"/>
      <c r="AF761" s="103"/>
      <c r="AG761" s="103"/>
      <c r="AH761" s="103"/>
      <c r="AI761" s="103"/>
      <c r="AJ761" s="103"/>
      <c r="AK761" s="103"/>
      <c r="AL761" s="103"/>
      <c r="AM761" s="103"/>
      <c r="AN761" s="103"/>
      <c r="AO761" s="103"/>
    </row>
    <row r="762" spans="1:41" s="5" customFormat="1" x14ac:dyDescent="0.2">
      <c r="A762" s="1"/>
      <c r="B762" s="1"/>
      <c r="C762" s="1"/>
      <c r="D762" s="1"/>
      <c r="E762" s="2"/>
      <c r="F762" s="2"/>
      <c r="G762" s="2"/>
      <c r="Q762" s="1"/>
      <c r="R762" s="1"/>
      <c r="T762" s="1"/>
      <c r="Z762" s="103"/>
      <c r="AA762" s="103"/>
      <c r="AB762" s="103"/>
      <c r="AC762" s="103"/>
      <c r="AD762" s="103"/>
      <c r="AE762" s="103"/>
      <c r="AF762" s="103"/>
      <c r="AG762" s="103"/>
      <c r="AH762" s="103"/>
      <c r="AI762" s="103"/>
      <c r="AJ762" s="103"/>
      <c r="AK762" s="103"/>
      <c r="AL762" s="103"/>
      <c r="AM762" s="103"/>
      <c r="AN762" s="103"/>
      <c r="AO762" s="103"/>
    </row>
    <row r="763" spans="1:41" s="5" customFormat="1" x14ac:dyDescent="0.2">
      <c r="A763" s="1"/>
      <c r="B763" s="1"/>
      <c r="C763" s="1"/>
      <c r="D763" s="1"/>
      <c r="E763" s="2"/>
      <c r="F763" s="2"/>
      <c r="G763" s="2"/>
      <c r="Q763" s="1"/>
      <c r="R763" s="1"/>
      <c r="T763" s="1"/>
      <c r="Z763" s="103"/>
      <c r="AA763" s="103"/>
      <c r="AB763" s="103"/>
      <c r="AC763" s="103"/>
      <c r="AD763" s="103"/>
      <c r="AE763" s="103"/>
      <c r="AF763" s="103"/>
      <c r="AG763" s="103"/>
      <c r="AH763" s="103"/>
      <c r="AI763" s="103"/>
      <c r="AJ763" s="103"/>
      <c r="AK763" s="103"/>
      <c r="AL763" s="103"/>
      <c r="AM763" s="103"/>
      <c r="AN763" s="103"/>
      <c r="AO763" s="103"/>
    </row>
    <row r="764" spans="1:41" s="5" customFormat="1" x14ac:dyDescent="0.2">
      <c r="A764" s="1"/>
      <c r="B764" s="1"/>
      <c r="C764" s="1"/>
      <c r="D764" s="1"/>
      <c r="E764" s="2"/>
      <c r="F764" s="2"/>
      <c r="G764" s="2"/>
      <c r="Q764" s="1"/>
      <c r="R764" s="1"/>
      <c r="T764" s="1"/>
      <c r="Z764" s="103"/>
      <c r="AA764" s="103"/>
      <c r="AB764" s="103"/>
      <c r="AC764" s="103"/>
      <c r="AD764" s="103"/>
      <c r="AE764" s="103"/>
      <c r="AF764" s="103"/>
      <c r="AG764" s="103"/>
      <c r="AH764" s="103"/>
      <c r="AI764" s="103"/>
      <c r="AJ764" s="103"/>
      <c r="AK764" s="103"/>
      <c r="AL764" s="103"/>
      <c r="AM764" s="103"/>
      <c r="AN764" s="103"/>
      <c r="AO764" s="103"/>
    </row>
    <row r="765" spans="1:41" s="5" customFormat="1" x14ac:dyDescent="0.2">
      <c r="A765" s="1"/>
      <c r="B765" s="1"/>
      <c r="C765" s="1"/>
      <c r="D765" s="1"/>
      <c r="E765" s="2"/>
      <c r="F765" s="2"/>
      <c r="G765" s="2"/>
      <c r="Q765" s="1"/>
      <c r="R765" s="1"/>
      <c r="T765" s="1"/>
      <c r="Z765" s="103"/>
      <c r="AA765" s="103"/>
      <c r="AB765" s="103"/>
      <c r="AC765" s="103"/>
      <c r="AD765" s="103"/>
      <c r="AE765" s="103"/>
      <c r="AF765" s="103"/>
      <c r="AG765" s="103"/>
      <c r="AH765" s="103"/>
      <c r="AI765" s="103"/>
      <c r="AJ765" s="103"/>
      <c r="AK765" s="103"/>
      <c r="AL765" s="103"/>
      <c r="AM765" s="103"/>
      <c r="AN765" s="103"/>
      <c r="AO765" s="103"/>
    </row>
    <row r="766" spans="1:41" s="5" customFormat="1" x14ac:dyDescent="0.2">
      <c r="A766" s="1"/>
      <c r="B766" s="1"/>
      <c r="C766" s="1"/>
      <c r="D766" s="1"/>
      <c r="E766" s="2"/>
      <c r="F766" s="2"/>
      <c r="G766" s="2"/>
      <c r="Q766" s="1"/>
      <c r="R766" s="1"/>
      <c r="T766" s="1"/>
      <c r="Z766" s="103"/>
      <c r="AA766" s="103"/>
      <c r="AB766" s="103"/>
      <c r="AC766" s="103"/>
      <c r="AD766" s="103"/>
      <c r="AE766" s="103"/>
      <c r="AF766" s="103"/>
      <c r="AG766" s="103"/>
      <c r="AH766" s="103"/>
      <c r="AI766" s="103"/>
      <c r="AJ766" s="103"/>
      <c r="AK766" s="103"/>
      <c r="AL766" s="103"/>
      <c r="AM766" s="103"/>
      <c r="AN766" s="103"/>
      <c r="AO766" s="103"/>
    </row>
    <row r="767" spans="1:41" s="5" customFormat="1" x14ac:dyDescent="0.2">
      <c r="A767" s="1"/>
      <c r="B767" s="1"/>
      <c r="C767" s="1"/>
      <c r="D767" s="1"/>
      <c r="E767" s="2"/>
      <c r="F767" s="2"/>
      <c r="G767" s="2"/>
      <c r="Q767" s="1"/>
      <c r="R767" s="1"/>
      <c r="T767" s="1"/>
      <c r="Z767" s="103"/>
      <c r="AA767" s="103"/>
      <c r="AB767" s="103"/>
      <c r="AC767" s="103"/>
      <c r="AD767" s="103"/>
      <c r="AE767" s="103"/>
      <c r="AF767" s="103"/>
      <c r="AG767" s="103"/>
      <c r="AH767" s="103"/>
      <c r="AI767" s="103"/>
      <c r="AJ767" s="103"/>
      <c r="AK767" s="103"/>
      <c r="AL767" s="103"/>
      <c r="AM767" s="103"/>
      <c r="AN767" s="103"/>
      <c r="AO767" s="103"/>
    </row>
    <row r="768" spans="1:41" s="5" customFormat="1" x14ac:dyDescent="0.2">
      <c r="A768" s="1"/>
      <c r="B768" s="1"/>
      <c r="C768" s="1"/>
      <c r="D768" s="1"/>
      <c r="E768" s="2"/>
      <c r="F768" s="2"/>
      <c r="G768" s="2"/>
      <c r="Q768" s="1"/>
      <c r="R768" s="1"/>
      <c r="T768" s="1"/>
      <c r="Z768" s="103"/>
      <c r="AA768" s="103"/>
      <c r="AB768" s="103"/>
      <c r="AC768" s="103"/>
      <c r="AD768" s="103"/>
      <c r="AE768" s="103"/>
      <c r="AF768" s="103"/>
      <c r="AG768" s="103"/>
      <c r="AH768" s="103"/>
      <c r="AI768" s="103"/>
      <c r="AJ768" s="103"/>
      <c r="AK768" s="103"/>
      <c r="AL768" s="103"/>
      <c r="AM768" s="103"/>
      <c r="AN768" s="103"/>
      <c r="AO768" s="103"/>
    </row>
    <row r="769" spans="1:46" s="5" customFormat="1" x14ac:dyDescent="0.2">
      <c r="A769" s="1"/>
      <c r="B769" s="1"/>
      <c r="C769" s="1"/>
      <c r="D769" s="1"/>
      <c r="E769" s="2"/>
      <c r="F769" s="2"/>
      <c r="G769" s="2"/>
      <c r="Q769" s="1"/>
      <c r="R769" s="1"/>
      <c r="T769" s="1"/>
      <c r="Z769" s="103"/>
      <c r="AA769" s="103"/>
      <c r="AB769" s="103"/>
      <c r="AC769" s="103"/>
      <c r="AD769" s="103"/>
      <c r="AE769" s="103"/>
      <c r="AF769" s="103"/>
      <c r="AG769" s="103"/>
      <c r="AH769" s="103"/>
      <c r="AI769" s="103"/>
      <c r="AJ769" s="103"/>
      <c r="AK769" s="103"/>
      <c r="AL769" s="103"/>
      <c r="AM769" s="103"/>
      <c r="AN769" s="103"/>
      <c r="AO769" s="103"/>
    </row>
    <row r="770" spans="1:46" s="5" customFormat="1" x14ac:dyDescent="0.2">
      <c r="A770" s="1"/>
      <c r="B770" s="1"/>
      <c r="C770" s="1"/>
      <c r="D770" s="1"/>
      <c r="E770" s="2"/>
      <c r="F770" s="2"/>
      <c r="G770" s="2"/>
      <c r="Q770" s="1"/>
      <c r="R770" s="1"/>
      <c r="T770" s="1"/>
      <c r="Z770" s="103"/>
      <c r="AA770" s="103"/>
      <c r="AB770" s="103"/>
      <c r="AC770" s="103"/>
      <c r="AD770" s="103"/>
      <c r="AE770" s="103"/>
      <c r="AF770" s="103"/>
      <c r="AG770" s="103"/>
      <c r="AH770" s="103"/>
      <c r="AI770" s="103"/>
      <c r="AJ770" s="103"/>
      <c r="AK770" s="103"/>
      <c r="AL770" s="103"/>
      <c r="AM770" s="103"/>
      <c r="AN770" s="103"/>
      <c r="AO770" s="103"/>
    </row>
    <row r="771" spans="1:46" s="5" customFormat="1" x14ac:dyDescent="0.2">
      <c r="A771" s="1"/>
      <c r="B771" s="1"/>
      <c r="C771" s="1"/>
      <c r="D771" s="1"/>
      <c r="E771" s="2"/>
      <c r="F771" s="2"/>
      <c r="G771" s="2"/>
      <c r="Q771" s="1"/>
      <c r="R771" s="1"/>
      <c r="T771" s="1"/>
      <c r="Z771" s="103"/>
      <c r="AA771" s="103"/>
      <c r="AB771" s="103"/>
      <c r="AC771" s="103"/>
      <c r="AD771" s="103"/>
      <c r="AE771" s="103"/>
      <c r="AF771" s="103"/>
      <c r="AG771" s="103"/>
      <c r="AH771" s="103"/>
      <c r="AI771" s="103"/>
      <c r="AJ771" s="103"/>
      <c r="AK771" s="103"/>
      <c r="AL771" s="103"/>
      <c r="AM771" s="103"/>
      <c r="AN771" s="103"/>
      <c r="AO771" s="103"/>
    </row>
    <row r="772" spans="1:46" s="5" customFormat="1" x14ac:dyDescent="0.2">
      <c r="A772" s="1"/>
      <c r="B772" s="1"/>
      <c r="C772" s="1"/>
      <c r="D772" s="1"/>
      <c r="E772" s="2"/>
      <c r="F772" s="2"/>
      <c r="G772" s="2"/>
      <c r="Q772" s="1"/>
      <c r="R772" s="1"/>
      <c r="T772" s="1"/>
      <c r="Z772" s="103"/>
      <c r="AA772" s="103"/>
      <c r="AB772" s="103"/>
      <c r="AC772" s="103"/>
      <c r="AD772" s="103"/>
      <c r="AE772" s="103"/>
      <c r="AF772" s="103"/>
      <c r="AG772" s="103"/>
      <c r="AH772" s="103"/>
      <c r="AI772" s="103"/>
      <c r="AJ772" s="103"/>
      <c r="AK772" s="103"/>
      <c r="AL772" s="103"/>
      <c r="AM772" s="103"/>
      <c r="AN772" s="103"/>
      <c r="AO772" s="103"/>
    </row>
    <row r="773" spans="1:46" s="5" customFormat="1" x14ac:dyDescent="0.2">
      <c r="A773" s="1"/>
      <c r="B773" s="1"/>
      <c r="C773" s="1"/>
      <c r="D773" s="1"/>
      <c r="E773" s="2"/>
      <c r="F773" s="2"/>
      <c r="G773" s="2"/>
      <c r="Q773" s="1"/>
      <c r="R773" s="1"/>
      <c r="S773" s="1"/>
      <c r="T773" s="1"/>
      <c r="U773" s="1"/>
      <c r="V773" s="1"/>
      <c r="W773" s="1"/>
      <c r="X773" s="1"/>
      <c r="Y773" s="1"/>
      <c r="Z773" s="102"/>
      <c r="AA773" s="102"/>
      <c r="AB773" s="102"/>
      <c r="AC773" s="102"/>
      <c r="AD773" s="102"/>
      <c r="AE773" s="102"/>
      <c r="AF773" s="103"/>
      <c r="AG773" s="103"/>
      <c r="AH773" s="103"/>
      <c r="AI773" s="103"/>
      <c r="AJ773" s="102"/>
      <c r="AK773" s="102"/>
      <c r="AL773" s="102"/>
      <c r="AM773" s="102"/>
      <c r="AN773" s="102"/>
      <c r="AO773" s="102"/>
      <c r="AP773" s="1"/>
      <c r="AQ773" s="1"/>
      <c r="AR773" s="1"/>
      <c r="AS773" s="1"/>
      <c r="AT773" s="1"/>
    </row>
    <row r="774" spans="1:46" s="5" customFormat="1" x14ac:dyDescent="0.2">
      <c r="A774" s="1"/>
      <c r="B774" s="1"/>
      <c r="C774" s="1"/>
      <c r="D774" s="1"/>
      <c r="E774" s="2"/>
      <c r="F774" s="2"/>
      <c r="G774" s="2"/>
      <c r="Q774" s="1"/>
      <c r="R774" s="1"/>
      <c r="S774" s="1"/>
      <c r="T774" s="1"/>
      <c r="U774" s="1"/>
      <c r="V774" s="1"/>
      <c r="W774" s="1"/>
      <c r="X774" s="1"/>
      <c r="Y774" s="1"/>
      <c r="Z774" s="102"/>
      <c r="AA774" s="102"/>
      <c r="AB774" s="102"/>
      <c r="AC774" s="102"/>
      <c r="AD774" s="102"/>
      <c r="AE774" s="102"/>
      <c r="AF774" s="103"/>
      <c r="AG774" s="103"/>
      <c r="AH774" s="103"/>
      <c r="AI774" s="103"/>
      <c r="AJ774" s="102"/>
      <c r="AK774" s="102"/>
      <c r="AL774" s="102"/>
      <c r="AM774" s="102"/>
      <c r="AN774" s="102"/>
      <c r="AO774" s="102"/>
      <c r="AP774" s="1"/>
      <c r="AQ774" s="1"/>
      <c r="AR774" s="1"/>
      <c r="AS774" s="1"/>
      <c r="AT774" s="1"/>
    </row>
    <row r="775" spans="1:46" s="5" customFormat="1" x14ac:dyDescent="0.2">
      <c r="A775" s="1"/>
      <c r="B775" s="1"/>
      <c r="C775" s="1"/>
      <c r="D775" s="1"/>
      <c r="E775" s="2"/>
      <c r="F775" s="2"/>
      <c r="G775" s="2"/>
      <c r="Q775" s="1"/>
      <c r="R775" s="1"/>
      <c r="S775" s="1"/>
      <c r="T775" s="1"/>
      <c r="U775" s="1"/>
      <c r="V775" s="1"/>
      <c r="W775" s="1"/>
      <c r="X775" s="1"/>
      <c r="Y775" s="1"/>
      <c r="Z775" s="102"/>
      <c r="AA775" s="102"/>
      <c r="AB775" s="102"/>
      <c r="AC775" s="102"/>
      <c r="AD775" s="102"/>
      <c r="AE775" s="102"/>
      <c r="AF775" s="103"/>
      <c r="AG775" s="103"/>
      <c r="AH775" s="103"/>
      <c r="AI775" s="103"/>
      <c r="AJ775" s="102"/>
      <c r="AK775" s="102"/>
      <c r="AL775" s="102"/>
      <c r="AM775" s="102"/>
      <c r="AN775" s="102"/>
      <c r="AO775" s="102"/>
      <c r="AP775" s="1"/>
      <c r="AQ775" s="1"/>
      <c r="AR775" s="1"/>
      <c r="AS775" s="1"/>
      <c r="AT775" s="1"/>
    </row>
  </sheetData>
  <sortState xmlns:xlrd2="http://schemas.microsoft.com/office/spreadsheetml/2017/richdata2" ref="A11:AX20">
    <sortCondition ref="A11:A20"/>
  </sortState>
  <phoneticPr fontId="25" type="noConversion"/>
  <conditionalFormatting sqref="U9:Z16 U17:Y17 U18:Z18">
    <cfRule type="cellIs" dxfId="0" priority="3" operator="greaterThan">
      <formula>0.5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F141-AA19-4F7C-8AC8-79A1A450C01C}">
  <dimension ref="A1:S21"/>
  <sheetViews>
    <sheetView topLeftCell="P1" workbookViewId="0">
      <selection activeCell="A11" sqref="A11"/>
    </sheetView>
  </sheetViews>
  <sheetFormatPr baseColWidth="10" defaultColWidth="8.83203125" defaultRowHeight="16" x14ac:dyDescent="0.2"/>
  <cols>
    <col min="1" max="14" width="21.33203125" customWidth="1"/>
    <col min="15" max="15" width="24.6640625" customWidth="1"/>
    <col min="16" max="16" width="32.6640625" style="80" customWidth="1"/>
    <col min="17" max="17" width="12.33203125" customWidth="1"/>
    <col min="18" max="18" width="21.33203125" customWidth="1"/>
    <col min="19" max="19" width="13.5" customWidth="1"/>
  </cols>
  <sheetData>
    <row r="1" spans="1:19" s="6" customFormat="1" ht="14" x14ac:dyDescent="0.15">
      <c r="A1" s="219" t="s">
        <v>342</v>
      </c>
      <c r="B1" s="219"/>
      <c r="C1" s="219"/>
      <c r="D1" s="219"/>
      <c r="E1" s="219"/>
      <c r="F1" s="20"/>
      <c r="P1" s="78"/>
    </row>
    <row r="2" spans="1:19" s="6" customFormat="1" ht="14" x14ac:dyDescent="0.15">
      <c r="P2" s="78"/>
    </row>
    <row r="3" spans="1:19" s="6" customFormat="1" ht="15" x14ac:dyDescent="0.15">
      <c r="A3" s="12" t="s">
        <v>416</v>
      </c>
      <c r="P3" s="78"/>
    </row>
    <row r="4" spans="1:19" s="6" customFormat="1" ht="15" x14ac:dyDescent="0.15">
      <c r="A4" s="64" t="s">
        <v>273</v>
      </c>
      <c r="B4" s="10"/>
      <c r="P4" s="78"/>
    </row>
    <row r="5" spans="1:19" s="6" customFormat="1" ht="15" x14ac:dyDescent="0.15">
      <c r="A5" s="65" t="s">
        <v>274</v>
      </c>
      <c r="B5" s="7"/>
      <c r="P5" s="78"/>
    </row>
    <row r="6" spans="1:19" s="6" customFormat="1" ht="15" x14ac:dyDescent="0.15">
      <c r="A6" s="66" t="s">
        <v>275</v>
      </c>
      <c r="B6" s="9"/>
      <c r="P6" s="78"/>
    </row>
    <row r="7" spans="1:19" s="6" customFormat="1" ht="15" x14ac:dyDescent="0.15">
      <c r="A7" s="65" t="s">
        <v>276</v>
      </c>
      <c r="B7" s="7"/>
      <c r="P7" s="78"/>
    </row>
    <row r="8" spans="1:19" s="6" customFormat="1" ht="21" customHeight="1" x14ac:dyDescent="0.15">
      <c r="P8" s="78"/>
    </row>
    <row r="9" spans="1:19" s="6" customFormat="1" ht="42" customHeight="1" thickBot="1" x14ac:dyDescent="0.2">
      <c r="A9" s="13" t="s">
        <v>58</v>
      </c>
      <c r="B9" s="17" t="s">
        <v>2</v>
      </c>
      <c r="C9" s="16" t="s">
        <v>59</v>
      </c>
      <c r="D9" s="16" t="s">
        <v>60</v>
      </c>
      <c r="E9" s="14" t="s">
        <v>61</v>
      </c>
      <c r="F9" s="14" t="s">
        <v>297</v>
      </c>
      <c r="G9" s="14" t="s">
        <v>418</v>
      </c>
      <c r="H9" s="14" t="s">
        <v>419</v>
      </c>
      <c r="I9" s="14" t="s">
        <v>5</v>
      </c>
      <c r="J9" s="14" t="s">
        <v>420</v>
      </c>
      <c r="K9" s="14" t="s">
        <v>5</v>
      </c>
      <c r="L9" s="14" t="s">
        <v>421</v>
      </c>
      <c r="M9" s="14" t="s">
        <v>422</v>
      </c>
      <c r="N9" s="14" t="s">
        <v>62</v>
      </c>
      <c r="O9" s="14" t="s">
        <v>63</v>
      </c>
      <c r="P9" s="14" t="s">
        <v>423</v>
      </c>
      <c r="Q9" s="16" t="s">
        <v>271</v>
      </c>
      <c r="R9" s="211" t="s">
        <v>417</v>
      </c>
      <c r="S9" s="211" t="s">
        <v>426</v>
      </c>
    </row>
    <row r="10" spans="1:19" s="31" customFormat="1" ht="75" x14ac:dyDescent="0.2">
      <c r="A10" s="11" t="s">
        <v>68</v>
      </c>
      <c r="B10" s="22" t="s">
        <v>69</v>
      </c>
      <c r="C10" s="22" t="s">
        <v>70</v>
      </c>
      <c r="D10" s="22" t="s">
        <v>71</v>
      </c>
      <c r="E10" s="11" t="s">
        <v>72</v>
      </c>
      <c r="F10" s="11" t="s">
        <v>117</v>
      </c>
      <c r="G10" s="11" t="s">
        <v>293</v>
      </c>
      <c r="H10" s="11" t="s">
        <v>64</v>
      </c>
      <c r="I10" s="11" t="s">
        <v>65</v>
      </c>
      <c r="J10" s="11" t="s">
        <v>66</v>
      </c>
      <c r="K10" s="11" t="s">
        <v>67</v>
      </c>
      <c r="L10" s="11">
        <v>5000</v>
      </c>
      <c r="M10" s="11" t="s">
        <v>73</v>
      </c>
      <c r="N10" s="11" t="s">
        <v>74</v>
      </c>
      <c r="O10" s="81" t="s">
        <v>75</v>
      </c>
      <c r="P10" s="82" t="s">
        <v>291</v>
      </c>
      <c r="Q10" s="60" t="s">
        <v>292</v>
      </c>
      <c r="R10" s="212" t="s">
        <v>415</v>
      </c>
      <c r="S10" s="212" t="s">
        <v>424</v>
      </c>
    </row>
    <row r="11" spans="1:19" s="31" customFormat="1" ht="60" x14ac:dyDescent="0.2">
      <c r="A11" s="11" t="s">
        <v>88</v>
      </c>
      <c r="B11" s="22" t="s">
        <v>91</v>
      </c>
      <c r="C11" s="22" t="s">
        <v>89</v>
      </c>
      <c r="D11" s="22" t="s">
        <v>90</v>
      </c>
      <c r="E11" s="11" t="s">
        <v>92</v>
      </c>
      <c r="F11" s="11" t="s">
        <v>116</v>
      </c>
      <c r="G11" s="11" t="s">
        <v>294</v>
      </c>
      <c r="H11" s="11" t="s">
        <v>76</v>
      </c>
      <c r="I11" s="11" t="s">
        <v>77</v>
      </c>
      <c r="J11" s="11" t="s">
        <v>78</v>
      </c>
      <c r="K11" s="11" t="s">
        <v>79</v>
      </c>
      <c r="L11" s="11">
        <v>3250</v>
      </c>
      <c r="M11" s="11" t="s">
        <v>93</v>
      </c>
      <c r="N11" s="11" t="s">
        <v>94</v>
      </c>
      <c r="O11" s="81" t="s">
        <v>95</v>
      </c>
      <c r="P11" s="82" t="s">
        <v>80</v>
      </c>
      <c r="Q11" s="60" t="s">
        <v>292</v>
      </c>
      <c r="R11" s="212" t="s">
        <v>299</v>
      </c>
      <c r="S11" s="212" t="s">
        <v>425</v>
      </c>
    </row>
    <row r="12" spans="1:19" s="31" customFormat="1" ht="45" x14ac:dyDescent="0.2">
      <c r="A12" s="220" t="s">
        <v>96</v>
      </c>
      <c r="B12" s="22" t="s">
        <v>99</v>
      </c>
      <c r="C12" s="221" t="s">
        <v>97</v>
      </c>
      <c r="D12" s="22" t="s">
        <v>98</v>
      </c>
      <c r="E12" s="220" t="s">
        <v>81</v>
      </c>
      <c r="F12" s="11" t="s">
        <v>118</v>
      </c>
      <c r="G12" s="220" t="s">
        <v>295</v>
      </c>
      <c r="H12" s="220" t="s">
        <v>76</v>
      </c>
      <c r="I12" s="220" t="s">
        <v>77</v>
      </c>
      <c r="J12" s="220" t="s">
        <v>78</v>
      </c>
      <c r="K12" s="220" t="s">
        <v>79</v>
      </c>
      <c r="L12" s="220">
        <v>2650</v>
      </c>
      <c r="M12" s="11" t="s">
        <v>82</v>
      </c>
      <c r="N12" s="11" t="s">
        <v>83</v>
      </c>
      <c r="O12" s="81" t="s">
        <v>84</v>
      </c>
      <c r="P12" s="82" t="s">
        <v>80</v>
      </c>
      <c r="Q12" s="60" t="s">
        <v>292</v>
      </c>
      <c r="R12" s="212" t="s">
        <v>299</v>
      </c>
      <c r="S12" s="212" t="s">
        <v>425</v>
      </c>
    </row>
    <row r="13" spans="1:19" s="31" customFormat="1" ht="45" x14ac:dyDescent="0.2">
      <c r="A13" s="220"/>
      <c r="B13" s="22" t="s">
        <v>100</v>
      </c>
      <c r="C13" s="221"/>
      <c r="D13" s="22" t="s">
        <v>85</v>
      </c>
      <c r="E13" s="220"/>
      <c r="F13" s="11" t="s">
        <v>119</v>
      </c>
      <c r="G13" s="220"/>
      <c r="H13" s="220"/>
      <c r="I13" s="220"/>
      <c r="J13" s="220"/>
      <c r="K13" s="220"/>
      <c r="L13" s="220"/>
      <c r="M13" s="22" t="s">
        <v>101</v>
      </c>
      <c r="N13" s="22" t="s">
        <v>102</v>
      </c>
      <c r="O13" s="31" t="s">
        <v>115</v>
      </c>
      <c r="P13" s="83" t="s">
        <v>80</v>
      </c>
      <c r="Q13" s="60" t="s">
        <v>272</v>
      </c>
      <c r="R13" s="212" t="s">
        <v>415</v>
      </c>
      <c r="S13" s="212" t="s">
        <v>424</v>
      </c>
    </row>
    <row r="14" spans="1:19" s="31" customFormat="1" ht="61" thickBot="1" x14ac:dyDescent="0.25">
      <c r="A14" s="111" t="s">
        <v>123</v>
      </c>
      <c r="B14" s="18" t="s">
        <v>105</v>
      </c>
      <c r="C14" s="18" t="s">
        <v>103</v>
      </c>
      <c r="D14" s="18" t="s">
        <v>104</v>
      </c>
      <c r="E14" s="111" t="s">
        <v>106</v>
      </c>
      <c r="F14" s="111" t="s">
        <v>120</v>
      </c>
      <c r="G14" s="111" t="s">
        <v>296</v>
      </c>
      <c r="H14" s="111" t="s">
        <v>107</v>
      </c>
      <c r="I14" s="111" t="s">
        <v>108</v>
      </c>
      <c r="J14" s="111" t="s">
        <v>109</v>
      </c>
      <c r="K14" s="111" t="s">
        <v>110</v>
      </c>
      <c r="L14" s="111">
        <v>3100</v>
      </c>
      <c r="M14" s="111" t="s">
        <v>111</v>
      </c>
      <c r="N14" s="111" t="s">
        <v>112</v>
      </c>
      <c r="O14" s="112" t="s">
        <v>113</v>
      </c>
      <c r="P14" s="113" t="s">
        <v>114</v>
      </c>
      <c r="Q14" s="61" t="s">
        <v>272</v>
      </c>
      <c r="R14" s="213" t="s">
        <v>415</v>
      </c>
      <c r="S14" s="213" t="s">
        <v>424</v>
      </c>
    </row>
    <row r="15" spans="1:19" s="6" customFormat="1" ht="14" x14ac:dyDescent="0.15">
      <c r="P15" s="79"/>
      <c r="Q15" s="15"/>
      <c r="R15" s="15"/>
    </row>
    <row r="16" spans="1:19" s="6" customFormat="1" ht="14" x14ac:dyDescent="0.15">
      <c r="A16" s="12" t="s">
        <v>124</v>
      </c>
      <c r="P16" s="79"/>
      <c r="Q16" s="15"/>
      <c r="R16" s="15"/>
    </row>
    <row r="17" spans="16:16" s="6" customFormat="1" ht="14" x14ac:dyDescent="0.15">
      <c r="P17" s="78"/>
    </row>
    <row r="18" spans="16:16" s="6" customFormat="1" ht="14" x14ac:dyDescent="0.15">
      <c r="P18" s="78"/>
    </row>
    <row r="19" spans="16:16" s="6" customFormat="1" ht="14" x14ac:dyDescent="0.15">
      <c r="P19" s="78"/>
    </row>
    <row r="20" spans="16:16" s="6" customFormat="1" ht="14" x14ac:dyDescent="0.15">
      <c r="P20" s="78"/>
    </row>
    <row r="21" spans="16:16" s="6" customFormat="1" ht="14" x14ac:dyDescent="0.15">
      <c r="P21" s="78"/>
    </row>
  </sheetData>
  <mergeCells count="10">
    <mergeCell ref="A1:E1"/>
    <mergeCell ref="A12:A13"/>
    <mergeCell ref="C12:C13"/>
    <mergeCell ref="E12:E13"/>
    <mergeCell ref="L12:L13"/>
    <mergeCell ref="G12:G13"/>
    <mergeCell ref="H12:H13"/>
    <mergeCell ref="I12:I13"/>
    <mergeCell ref="J12:J13"/>
    <mergeCell ref="K12:K13"/>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AF698-8E56-7D41-8DF2-6202F5AF167F}">
  <dimension ref="A1:Y135"/>
  <sheetViews>
    <sheetView topLeftCell="S1" workbookViewId="0">
      <selection activeCell="C11" sqref="C11"/>
    </sheetView>
  </sheetViews>
  <sheetFormatPr baseColWidth="10" defaultColWidth="10.83203125" defaultRowHeight="16" x14ac:dyDescent="0.2"/>
  <cols>
    <col min="1" max="2" width="18.6640625" style="3" customWidth="1"/>
    <col min="3" max="3" width="45" style="3" customWidth="1"/>
    <col min="4" max="4" width="14.6640625" style="3" customWidth="1"/>
    <col min="5" max="5" width="11.83203125" style="3" customWidth="1"/>
    <col min="6" max="6" width="10.6640625" style="3" customWidth="1"/>
    <col min="7" max="7" width="14.5" style="3" customWidth="1"/>
    <col min="8" max="8" width="15.83203125" style="3" customWidth="1"/>
    <col min="9" max="9" width="13.83203125" style="3" customWidth="1"/>
    <col min="10" max="10" width="19.33203125" style="3" customWidth="1"/>
    <col min="11" max="12" width="20.6640625" style="3" customWidth="1"/>
    <col min="13" max="13" width="2.5" style="3" customWidth="1"/>
    <col min="14" max="16384" width="10.83203125" style="3"/>
  </cols>
  <sheetData>
    <row r="1" spans="1:25" s="429" customFormat="1" x14ac:dyDescent="0.2">
      <c r="A1" s="426" t="s">
        <v>380</v>
      </c>
      <c r="B1" s="427"/>
      <c r="C1" s="428"/>
      <c r="D1" s="428"/>
      <c r="E1" s="428"/>
      <c r="F1" s="428"/>
      <c r="G1" s="428"/>
      <c r="H1" s="428"/>
      <c r="I1" s="428"/>
      <c r="J1" s="428"/>
      <c r="K1" s="428"/>
      <c r="L1" s="428"/>
      <c r="M1" s="428"/>
      <c r="N1" s="428"/>
      <c r="O1" s="428"/>
      <c r="P1" s="428"/>
      <c r="Q1" s="428"/>
      <c r="R1" s="428"/>
      <c r="S1" s="428"/>
      <c r="T1" s="428"/>
      <c r="U1" s="428"/>
      <c r="V1" s="428"/>
      <c r="W1" s="428"/>
      <c r="X1" s="428"/>
      <c r="Y1" s="428"/>
    </row>
    <row r="2" spans="1:25" s="429" customFormat="1" ht="14" x14ac:dyDescent="0.15">
      <c r="A2" s="430" t="s">
        <v>321</v>
      </c>
      <c r="B2" s="428"/>
      <c r="C2" s="428"/>
      <c r="D2" s="428"/>
      <c r="E2" s="428"/>
      <c r="F2" s="428"/>
      <c r="G2" s="428"/>
      <c r="H2" s="428"/>
      <c r="I2" s="428"/>
      <c r="J2" s="428"/>
      <c r="K2" s="428"/>
      <c r="L2" s="428"/>
      <c r="M2" s="428"/>
      <c r="N2" s="428"/>
      <c r="O2" s="428"/>
      <c r="P2" s="428"/>
      <c r="Q2" s="428"/>
      <c r="R2" s="428"/>
      <c r="S2" s="428"/>
      <c r="T2" s="428"/>
      <c r="U2" s="428"/>
      <c r="V2" s="428"/>
      <c r="W2" s="428"/>
      <c r="X2" s="428"/>
      <c r="Y2" s="428"/>
    </row>
    <row r="3" spans="1:25" s="429" customFormat="1" ht="15" thickBot="1" x14ac:dyDescent="0.2">
      <c r="A3" s="428"/>
      <c r="B3" s="428"/>
      <c r="C3" s="428"/>
      <c r="D3" s="428"/>
      <c r="E3" s="428"/>
      <c r="F3" s="428"/>
      <c r="G3" s="428"/>
      <c r="H3" s="428"/>
      <c r="I3" s="428"/>
      <c r="J3" s="428"/>
      <c r="K3" s="428"/>
      <c r="L3" s="428"/>
      <c r="M3" s="428"/>
      <c r="N3" s="428"/>
      <c r="O3" s="428"/>
      <c r="P3" s="428"/>
      <c r="Q3" s="428"/>
      <c r="R3" s="428"/>
      <c r="S3" s="428"/>
      <c r="T3" s="428"/>
      <c r="U3" s="428"/>
      <c r="V3" s="428"/>
      <c r="W3" s="428"/>
      <c r="X3" s="428"/>
      <c r="Y3" s="428"/>
    </row>
    <row r="4" spans="1:25" s="429" customFormat="1" ht="17" thickBot="1" x14ac:dyDescent="0.25">
      <c r="A4" s="428"/>
      <c r="B4" s="428"/>
      <c r="C4" s="428"/>
      <c r="D4" s="428"/>
      <c r="E4" s="428"/>
      <c r="F4" s="428"/>
      <c r="G4" s="428"/>
      <c r="H4" s="428"/>
      <c r="I4" s="428"/>
      <c r="J4" s="428"/>
      <c r="K4" s="428"/>
      <c r="L4" s="428"/>
      <c r="M4" s="428"/>
      <c r="N4" s="364" t="s">
        <v>379</v>
      </c>
      <c r="O4" s="431"/>
      <c r="P4" s="431"/>
      <c r="Q4" s="431"/>
      <c r="R4" s="431"/>
      <c r="S4" s="431"/>
      <c r="T4" s="432"/>
      <c r="U4" s="428"/>
      <c r="V4" s="428"/>
      <c r="W4" s="428"/>
      <c r="X4" s="428"/>
      <c r="Y4" s="428"/>
    </row>
    <row r="5" spans="1:25" s="429" customFormat="1" ht="55" customHeight="1" thickBot="1" x14ac:dyDescent="0.2">
      <c r="A5" s="433" t="s">
        <v>122</v>
      </c>
      <c r="B5" s="434"/>
      <c r="C5" s="434" t="s">
        <v>1</v>
      </c>
      <c r="D5" s="434" t="s">
        <v>2</v>
      </c>
      <c r="E5" s="435" t="s">
        <v>3</v>
      </c>
      <c r="F5" s="434" t="s">
        <v>4</v>
      </c>
      <c r="G5" s="434" t="s">
        <v>121</v>
      </c>
      <c r="H5" s="436" t="s">
        <v>301</v>
      </c>
      <c r="I5" s="436" t="s">
        <v>300</v>
      </c>
      <c r="J5" s="436" t="s">
        <v>54</v>
      </c>
      <c r="K5" s="436" t="s">
        <v>55</v>
      </c>
      <c r="L5" s="437" t="s">
        <v>56</v>
      </c>
      <c r="N5" s="438" t="s">
        <v>126</v>
      </c>
      <c r="O5" s="439" t="s">
        <v>127</v>
      </c>
      <c r="P5" s="439" t="s">
        <v>128</v>
      </c>
      <c r="Q5" s="439" t="s">
        <v>129</v>
      </c>
      <c r="R5" s="439" t="s">
        <v>130</v>
      </c>
      <c r="S5" s="439" t="s">
        <v>131</v>
      </c>
      <c r="T5" s="440" t="s">
        <v>132</v>
      </c>
      <c r="U5" s="428"/>
      <c r="V5" s="428"/>
      <c r="W5" s="428"/>
      <c r="X5" s="428"/>
      <c r="Y5" s="428"/>
    </row>
    <row r="6" spans="1:25" s="447" customFormat="1" ht="14" x14ac:dyDescent="0.15">
      <c r="A6" s="441" t="s">
        <v>126</v>
      </c>
      <c r="B6" s="442"/>
      <c r="C6" s="442" t="s">
        <v>23</v>
      </c>
      <c r="D6" s="442" t="s">
        <v>24</v>
      </c>
      <c r="E6" s="442" t="s">
        <v>25</v>
      </c>
      <c r="F6" s="442">
        <v>228.291</v>
      </c>
      <c r="G6" s="442" t="s">
        <v>26</v>
      </c>
      <c r="H6" s="443">
        <v>0.21965545454545454</v>
      </c>
      <c r="I6" s="443">
        <v>0.4893354285714287</v>
      </c>
      <c r="J6" s="444">
        <v>9.6217307973356168E-10</v>
      </c>
      <c r="K6" s="444">
        <v>2.1434722725443784E-9</v>
      </c>
      <c r="L6" s="445">
        <v>1.5528226761389701E-9</v>
      </c>
      <c r="M6" s="428"/>
      <c r="N6" s="446">
        <v>0.28826355832749034</v>
      </c>
      <c r="Q6" s="448">
        <v>0.11199045692754805</v>
      </c>
      <c r="R6" s="448">
        <v>0.10613530232792834</v>
      </c>
      <c r="S6" s="448"/>
      <c r="T6" s="449">
        <v>6.7194274156528844E-2</v>
      </c>
      <c r="U6" s="428"/>
      <c r="V6" s="428"/>
      <c r="W6" s="428"/>
      <c r="X6" s="428"/>
      <c r="Y6" s="428"/>
    </row>
    <row r="7" spans="1:25" s="447" customFormat="1" ht="17" customHeight="1" x14ac:dyDescent="0.15">
      <c r="A7" s="450" t="s">
        <v>457</v>
      </c>
      <c r="B7" s="442"/>
      <c r="C7" s="442" t="s">
        <v>7</v>
      </c>
      <c r="D7" s="442" t="s">
        <v>8</v>
      </c>
      <c r="E7" s="442" t="s">
        <v>9</v>
      </c>
      <c r="F7" s="442">
        <v>250.27</v>
      </c>
      <c r="G7" s="442" t="s">
        <v>10</v>
      </c>
      <c r="H7" s="443">
        <v>0.8402458461538459</v>
      </c>
      <c r="I7" s="443">
        <v>0.79982666666666635</v>
      </c>
      <c r="J7" s="444">
        <v>3.3573574385817151E-9</v>
      </c>
      <c r="K7" s="444">
        <v>3.1958551431121041E-9</v>
      </c>
      <c r="L7" s="445">
        <v>3.2766062908469094E-9</v>
      </c>
      <c r="M7" s="428"/>
      <c r="N7" s="446">
        <v>0.60826403629440517</v>
      </c>
      <c r="Q7" s="448">
        <v>0.23631071423816824</v>
      </c>
      <c r="R7" s="448">
        <v>0.2239557707602059</v>
      </c>
      <c r="S7" s="448"/>
      <c r="T7" s="449">
        <v>0.14178642854290097</v>
      </c>
      <c r="U7" s="428"/>
      <c r="V7" s="428"/>
      <c r="W7" s="428"/>
      <c r="X7" s="428"/>
      <c r="Y7" s="428"/>
    </row>
    <row r="8" spans="1:25" s="447" customFormat="1" ht="15" thickBot="1" x14ac:dyDescent="0.2">
      <c r="A8" s="450"/>
      <c r="B8" s="442"/>
      <c r="C8" s="442" t="s">
        <v>14</v>
      </c>
      <c r="D8" s="442" t="s">
        <v>15</v>
      </c>
      <c r="E8" s="442" t="s">
        <v>16</v>
      </c>
      <c r="F8" s="442" t="s">
        <v>17</v>
      </c>
      <c r="G8" s="442" t="s">
        <v>18</v>
      </c>
      <c r="H8" s="443">
        <v>9.4011111111111101E-2</v>
      </c>
      <c r="I8" s="443">
        <v>0.12920000000000001</v>
      </c>
      <c r="J8" s="444">
        <v>4.695156126010643E-10</v>
      </c>
      <c r="K8" s="444">
        <v>6.4525795335364329E-10</v>
      </c>
      <c r="L8" s="445">
        <v>5.573867829773538E-10</v>
      </c>
      <c r="M8" s="428"/>
      <c r="N8" s="446">
        <v>0.10347240537810452</v>
      </c>
      <c r="Q8" s="448">
        <v>4.0199052647929938E-2</v>
      </c>
      <c r="R8" s="448">
        <v>3.8097340819357305E-2</v>
      </c>
      <c r="S8" s="448"/>
      <c r="T8" s="449">
        <v>2.4119431588757966E-2</v>
      </c>
      <c r="U8" s="428"/>
      <c r="V8" s="428"/>
      <c r="W8" s="428"/>
      <c r="X8" s="428"/>
      <c r="Y8" s="428"/>
    </row>
    <row r="9" spans="1:25" s="447" customFormat="1" ht="14" x14ac:dyDescent="0.15">
      <c r="A9" s="451" t="s">
        <v>128</v>
      </c>
      <c r="B9" s="452"/>
      <c r="C9" s="452" t="s">
        <v>37</v>
      </c>
      <c r="D9" s="452" t="s">
        <v>38</v>
      </c>
      <c r="E9" s="452" t="s">
        <v>39</v>
      </c>
      <c r="F9" s="452" t="s">
        <v>40</v>
      </c>
      <c r="G9" s="452" t="s">
        <v>41</v>
      </c>
      <c r="H9" s="453">
        <v>0.13200000000000001</v>
      </c>
      <c r="I9" s="453">
        <v>0.68333333333333346</v>
      </c>
      <c r="J9" s="454">
        <v>3.9258840674538259E-10</v>
      </c>
      <c r="K9" s="454">
        <v>2.0323389743132181E-9</v>
      </c>
      <c r="L9" s="455">
        <v>1.2124636905293003E-9</v>
      </c>
      <c r="M9" s="428"/>
      <c r="N9" s="456"/>
      <c r="O9" s="457">
        <v>0.14299853605022517</v>
      </c>
      <c r="P9" s="458"/>
      <c r="Q9" s="457">
        <v>8.7443572789688923E-2</v>
      </c>
      <c r="R9" s="458"/>
      <c r="S9" s="457">
        <v>6.8413290990885695E-2</v>
      </c>
      <c r="T9" s="459">
        <v>5.2466143673813359E-2</v>
      </c>
      <c r="U9" s="428"/>
      <c r="V9" s="428"/>
      <c r="W9" s="428"/>
      <c r="X9" s="428"/>
      <c r="Y9" s="428"/>
    </row>
    <row r="10" spans="1:25" s="447" customFormat="1" ht="19" customHeight="1" x14ac:dyDescent="0.15">
      <c r="A10" s="450" t="s">
        <v>463</v>
      </c>
      <c r="B10" s="442"/>
      <c r="C10" s="442" t="s">
        <v>20</v>
      </c>
      <c r="D10" s="442" t="s">
        <v>20</v>
      </c>
      <c r="E10" s="442" t="s">
        <v>21</v>
      </c>
      <c r="F10" s="442">
        <v>214.26400000000001</v>
      </c>
      <c r="G10" s="442" t="s">
        <v>53</v>
      </c>
      <c r="H10" s="443">
        <v>0.03</v>
      </c>
      <c r="I10" s="443">
        <v>1.0032666666666665</v>
      </c>
      <c r="J10" s="444">
        <v>1.4001418810439457E-10</v>
      </c>
      <c r="K10" s="444">
        <v>4.6823855928511857E-9</v>
      </c>
      <c r="L10" s="445">
        <v>2.4111998904777901E-9</v>
      </c>
      <c r="M10" s="428"/>
      <c r="N10" s="460"/>
      <c r="O10" s="448">
        <v>0.28437804542605793</v>
      </c>
      <c r="Q10" s="448">
        <v>0.17389711113034714</v>
      </c>
      <c r="S10" s="448">
        <v>0.13605200801719378</v>
      </c>
      <c r="T10" s="449">
        <v>0.10433826667820831</v>
      </c>
      <c r="U10" s="428"/>
      <c r="V10" s="428"/>
      <c r="W10" s="428"/>
      <c r="X10" s="428"/>
      <c r="Y10" s="428"/>
    </row>
    <row r="11" spans="1:25" s="447" customFormat="1" ht="17" customHeight="1" thickBot="1" x14ac:dyDescent="0.2">
      <c r="A11" s="461" t="s">
        <v>464</v>
      </c>
      <c r="B11" s="462"/>
      <c r="C11" s="462" t="s">
        <v>32</v>
      </c>
      <c r="D11" s="462" t="s">
        <v>33</v>
      </c>
      <c r="E11" s="462" t="s">
        <v>34</v>
      </c>
      <c r="F11" s="462">
        <v>242.31800000000001</v>
      </c>
      <c r="G11" s="462" t="s">
        <v>35</v>
      </c>
      <c r="H11" s="463">
        <v>4.7E-2</v>
      </c>
      <c r="I11" s="463">
        <v>2.306</v>
      </c>
      <c r="J11" s="464">
        <v>1.9396000297130216E-10</v>
      </c>
      <c r="K11" s="464">
        <v>9.5164205713153788E-9</v>
      </c>
      <c r="L11" s="465">
        <v>4.8551902871433408E-9</v>
      </c>
      <c r="M11" s="428"/>
      <c r="N11" s="466"/>
      <c r="O11" s="467">
        <v>0.57262341852371701</v>
      </c>
      <c r="P11" s="468"/>
      <c r="Q11" s="467">
        <v>0.3501590922663177</v>
      </c>
      <c r="R11" s="468"/>
      <c r="S11" s="467">
        <v>0.27395422108307022</v>
      </c>
      <c r="T11" s="469">
        <v>0.21009545535979066</v>
      </c>
      <c r="U11" s="428"/>
      <c r="V11" s="428"/>
      <c r="W11" s="428"/>
      <c r="X11" s="428"/>
      <c r="Y11" s="428"/>
    </row>
    <row r="12" spans="1:25" s="447" customFormat="1" ht="18" customHeight="1" x14ac:dyDescent="0.15">
      <c r="A12" s="441" t="s">
        <v>128</v>
      </c>
      <c r="B12" s="442"/>
      <c r="C12" s="442" t="s">
        <v>42</v>
      </c>
      <c r="D12" s="442" t="s">
        <v>43</v>
      </c>
      <c r="E12" s="442" t="s">
        <v>44</v>
      </c>
      <c r="F12" s="442">
        <v>268.35599999999999</v>
      </c>
      <c r="G12" s="442" t="s">
        <v>45</v>
      </c>
      <c r="H12" s="444"/>
      <c r="I12" s="444"/>
      <c r="J12" s="444"/>
      <c r="K12" s="444"/>
      <c r="L12" s="445">
        <v>2.3109449363522774E-9</v>
      </c>
      <c r="M12" s="428"/>
      <c r="N12" s="460"/>
      <c r="P12" s="448">
        <v>0.25</v>
      </c>
      <c r="R12" s="448">
        <v>0.15795289652312713</v>
      </c>
      <c r="S12" s="448">
        <v>0.13039511997721265</v>
      </c>
      <c r="T12" s="449">
        <v>0.10000000000000002</v>
      </c>
      <c r="U12" s="428"/>
      <c r="V12" s="428"/>
      <c r="W12" s="428"/>
      <c r="X12" s="428"/>
      <c r="Y12" s="428"/>
    </row>
    <row r="13" spans="1:25" s="447" customFormat="1" ht="14" x14ac:dyDescent="0.15">
      <c r="A13" s="450" t="s">
        <v>302</v>
      </c>
      <c r="B13" s="442"/>
      <c r="C13" s="442" t="s">
        <v>27</v>
      </c>
      <c r="D13" s="442" t="s">
        <v>28</v>
      </c>
      <c r="E13" s="442" t="s">
        <v>29</v>
      </c>
      <c r="F13" s="442">
        <v>290.36200000000002</v>
      </c>
      <c r="G13" s="442" t="s">
        <v>30</v>
      </c>
      <c r="H13" s="444"/>
      <c r="I13" s="444"/>
      <c r="J13" s="444"/>
      <c r="K13" s="444"/>
      <c r="L13" s="445">
        <v>2.3109449363522774E-9</v>
      </c>
      <c r="M13" s="428"/>
      <c r="N13" s="460"/>
      <c r="P13" s="448">
        <v>0.25</v>
      </c>
      <c r="R13" s="448">
        <v>0.15795289652312713</v>
      </c>
      <c r="S13" s="448">
        <v>0.13039511997721265</v>
      </c>
      <c r="T13" s="449">
        <v>0.10000000000000002</v>
      </c>
      <c r="U13" s="428"/>
      <c r="V13" s="428"/>
      <c r="W13" s="428"/>
      <c r="X13" s="428"/>
      <c r="Y13" s="428"/>
    </row>
    <row r="14" spans="1:25" s="447" customFormat="1" ht="14" x14ac:dyDescent="0.15">
      <c r="A14" s="450" t="s">
        <v>304</v>
      </c>
      <c r="B14" s="442"/>
      <c r="C14" s="442" t="s">
        <v>47</v>
      </c>
      <c r="D14" s="442" t="s">
        <v>48</v>
      </c>
      <c r="E14" s="442" t="s">
        <v>49</v>
      </c>
      <c r="F14" s="442">
        <v>380.48700000000002</v>
      </c>
      <c r="G14" s="442" t="s">
        <v>50</v>
      </c>
      <c r="H14" s="444"/>
      <c r="I14" s="444"/>
      <c r="J14" s="444"/>
      <c r="K14" s="444"/>
      <c r="L14" s="445">
        <v>2.3109449363522774E-9</v>
      </c>
      <c r="M14" s="428"/>
      <c r="N14" s="460"/>
      <c r="P14" s="448">
        <v>0.25</v>
      </c>
      <c r="R14" s="448">
        <v>0.15795289652312713</v>
      </c>
      <c r="S14" s="448">
        <v>0.13039511997721265</v>
      </c>
      <c r="T14" s="449">
        <v>0.10000000000000002</v>
      </c>
      <c r="U14" s="428"/>
      <c r="V14" s="428"/>
      <c r="W14" s="428"/>
      <c r="X14" s="428"/>
      <c r="Y14" s="428"/>
    </row>
    <row r="15" spans="1:25" s="447" customFormat="1" ht="15" thickBot="1" x14ac:dyDescent="0.2">
      <c r="A15" s="461" t="s">
        <v>303</v>
      </c>
      <c r="B15" s="462"/>
      <c r="C15" s="470" t="s">
        <v>57</v>
      </c>
      <c r="D15" s="462" t="s">
        <v>51</v>
      </c>
      <c r="E15" s="462" t="s">
        <v>51</v>
      </c>
      <c r="F15" s="462">
        <v>290.33</v>
      </c>
      <c r="G15" s="462" t="s">
        <v>12</v>
      </c>
      <c r="H15" s="464"/>
      <c r="I15" s="464"/>
      <c r="J15" s="464"/>
      <c r="K15" s="464"/>
      <c r="L15" s="465">
        <v>2.3109449363522774E-9</v>
      </c>
      <c r="M15" s="428"/>
      <c r="N15" s="466"/>
      <c r="O15" s="468"/>
      <c r="P15" s="467">
        <v>0.25</v>
      </c>
      <c r="Q15" s="468"/>
      <c r="R15" s="467">
        <v>0.15795289652312713</v>
      </c>
      <c r="S15" s="467">
        <v>0.13039511997721265</v>
      </c>
      <c r="T15" s="469">
        <v>0.10000000000000002</v>
      </c>
      <c r="U15" s="428"/>
      <c r="V15" s="428"/>
      <c r="W15" s="428"/>
      <c r="X15" s="428"/>
      <c r="Y15" s="428"/>
    </row>
    <row r="16" spans="1:25" s="429" customFormat="1" ht="14" x14ac:dyDescent="0.15">
      <c r="A16" s="428"/>
      <c r="B16" s="428"/>
      <c r="C16" s="428"/>
      <c r="D16" s="428"/>
      <c r="E16" s="428"/>
      <c r="F16" s="428"/>
      <c r="G16" s="428"/>
      <c r="H16" s="428"/>
      <c r="I16" s="428"/>
      <c r="J16" s="428"/>
      <c r="K16" s="428"/>
      <c r="L16" s="428"/>
      <c r="M16" s="428"/>
      <c r="N16" s="428"/>
      <c r="O16" s="428"/>
      <c r="P16" s="428"/>
      <c r="Q16" s="428"/>
      <c r="R16" s="428"/>
      <c r="S16" s="428"/>
      <c r="T16" s="428"/>
      <c r="U16" s="428"/>
      <c r="V16" s="428"/>
      <c r="W16" s="428"/>
      <c r="X16" s="428"/>
      <c r="Y16" s="428"/>
    </row>
    <row r="17" spans="1:25" s="429" customFormat="1" ht="14" x14ac:dyDescent="0.15">
      <c r="A17" s="428"/>
      <c r="B17" s="428"/>
      <c r="C17" s="428"/>
      <c r="D17" s="428"/>
      <c r="E17" s="428"/>
      <c r="F17" s="428"/>
      <c r="G17" s="428"/>
      <c r="H17" s="428"/>
      <c r="I17" s="428"/>
      <c r="J17" s="428"/>
      <c r="K17" s="428"/>
      <c r="L17" s="428"/>
      <c r="M17" s="428"/>
      <c r="N17" s="471"/>
      <c r="O17" s="471"/>
      <c r="P17" s="471"/>
      <c r="Q17" s="471"/>
      <c r="R17" s="471"/>
      <c r="S17" s="471"/>
      <c r="T17" s="471"/>
      <c r="U17" s="428"/>
      <c r="V17" s="428"/>
      <c r="W17" s="428"/>
      <c r="X17" s="428"/>
      <c r="Y17" s="428"/>
    </row>
    <row r="18" spans="1:25" s="429" customFormat="1" ht="14" x14ac:dyDescent="0.15">
      <c r="A18" s="428"/>
      <c r="B18" s="428"/>
      <c r="C18" s="428"/>
      <c r="D18" s="428"/>
      <c r="E18" s="428"/>
      <c r="F18" s="428"/>
      <c r="G18" s="428"/>
      <c r="H18" s="428"/>
      <c r="I18" s="428"/>
      <c r="J18" s="428"/>
      <c r="K18" s="428"/>
      <c r="L18" s="428"/>
      <c r="M18" s="428"/>
      <c r="N18" s="428"/>
      <c r="O18" s="428"/>
      <c r="P18" s="428"/>
      <c r="Q18" s="428"/>
      <c r="R18" s="428"/>
      <c r="S18" s="428"/>
      <c r="T18" s="428"/>
      <c r="U18" s="428"/>
      <c r="V18" s="428"/>
      <c r="W18" s="428"/>
      <c r="X18" s="428"/>
      <c r="Y18" s="428"/>
    </row>
    <row r="19" spans="1:25" s="139" customFormat="1" ht="14" x14ac:dyDescent="0.15">
      <c r="A19" s="26"/>
      <c r="B19" s="26"/>
      <c r="C19" s="26"/>
      <c r="D19" s="26"/>
      <c r="E19" s="26"/>
      <c r="F19" s="26"/>
      <c r="G19" s="26"/>
      <c r="H19" s="26"/>
      <c r="I19" s="26"/>
      <c r="J19" s="26"/>
      <c r="K19" s="26"/>
      <c r="L19" s="26"/>
      <c r="M19" s="26"/>
      <c r="N19" s="26"/>
      <c r="O19" s="26"/>
      <c r="P19" s="26"/>
      <c r="Q19" s="26"/>
      <c r="R19" s="26"/>
      <c r="S19" s="26"/>
      <c r="T19" s="26"/>
      <c r="U19" s="26"/>
      <c r="V19" s="26"/>
      <c r="W19" s="26"/>
      <c r="X19" s="26"/>
      <c r="Y19" s="26"/>
    </row>
    <row r="20" spans="1:25" s="139" customFormat="1" ht="14" x14ac:dyDescent="0.15">
      <c r="A20" s="26"/>
      <c r="B20" s="26"/>
      <c r="C20" s="26"/>
      <c r="D20" s="26"/>
      <c r="E20" s="26"/>
      <c r="F20" s="26"/>
      <c r="G20" s="26"/>
      <c r="H20" s="26"/>
      <c r="I20" s="26"/>
      <c r="J20" s="26"/>
      <c r="K20" s="26"/>
      <c r="L20" s="26"/>
      <c r="M20" s="26"/>
      <c r="N20" s="26"/>
      <c r="O20" s="26"/>
      <c r="P20" s="26"/>
      <c r="Q20" s="26"/>
      <c r="R20" s="26"/>
      <c r="S20" s="26"/>
      <c r="T20" s="26"/>
      <c r="U20" s="26"/>
      <c r="V20" s="26"/>
      <c r="W20" s="26"/>
      <c r="X20" s="26"/>
      <c r="Y20" s="26"/>
    </row>
    <row r="21" spans="1:25" s="139" customFormat="1" ht="14" x14ac:dyDescent="0.15">
      <c r="A21" s="26"/>
      <c r="B21" s="26"/>
      <c r="C21" s="26"/>
      <c r="D21" s="26"/>
      <c r="E21" s="26"/>
      <c r="F21" s="26"/>
      <c r="G21" s="26"/>
      <c r="H21" s="26"/>
      <c r="I21" s="26"/>
      <c r="J21" s="26"/>
      <c r="K21" s="26"/>
      <c r="L21" s="26"/>
      <c r="M21" s="26"/>
      <c r="N21" s="26"/>
      <c r="O21" s="26"/>
      <c r="P21" s="26"/>
      <c r="Q21" s="26"/>
      <c r="R21" s="26"/>
      <c r="S21" s="26"/>
      <c r="T21" s="26"/>
      <c r="U21" s="26"/>
      <c r="V21" s="26"/>
      <c r="W21" s="26"/>
      <c r="X21" s="26"/>
      <c r="Y21" s="26"/>
    </row>
    <row r="22" spans="1:25" s="139" customFormat="1" ht="14" x14ac:dyDescent="0.15">
      <c r="A22" s="26"/>
      <c r="B22" s="26"/>
      <c r="C22" s="26"/>
      <c r="D22" s="26"/>
      <c r="E22" s="26"/>
      <c r="F22" s="26"/>
      <c r="G22" s="26"/>
      <c r="H22" s="26"/>
      <c r="I22" s="26"/>
      <c r="J22" s="26"/>
      <c r="K22" s="26"/>
      <c r="L22" s="26"/>
      <c r="M22" s="26"/>
      <c r="N22" s="26"/>
      <c r="O22" s="26"/>
      <c r="P22" s="26"/>
      <c r="Q22" s="26"/>
      <c r="R22" s="26"/>
      <c r="S22" s="26"/>
      <c r="T22" s="26"/>
      <c r="U22" s="26"/>
      <c r="V22" s="26"/>
      <c r="W22" s="26"/>
      <c r="X22" s="26"/>
      <c r="Y22" s="26"/>
    </row>
    <row r="23" spans="1:25" s="139" customFormat="1" ht="14" x14ac:dyDescent="0.15">
      <c r="A23" s="26"/>
      <c r="B23" s="26"/>
      <c r="C23" s="26"/>
      <c r="D23" s="26"/>
      <c r="E23" s="26"/>
      <c r="F23" s="26"/>
      <c r="G23" s="26"/>
      <c r="H23" s="26"/>
      <c r="I23" s="26"/>
      <c r="J23" s="26"/>
      <c r="K23" s="26"/>
      <c r="L23" s="26"/>
      <c r="M23" s="26"/>
      <c r="N23" s="26"/>
      <c r="O23" s="26"/>
      <c r="P23" s="26"/>
      <c r="Q23" s="26"/>
      <c r="R23" s="26"/>
      <c r="S23" s="26"/>
      <c r="T23" s="26"/>
      <c r="U23" s="26"/>
      <c r="V23" s="26"/>
      <c r="W23" s="26"/>
      <c r="X23" s="26"/>
      <c r="Y23" s="26"/>
    </row>
    <row r="24" spans="1:25" s="139" customFormat="1" ht="14" x14ac:dyDescent="0.15">
      <c r="A24" s="26"/>
      <c r="B24" s="26"/>
      <c r="C24" s="26"/>
      <c r="D24" s="26"/>
      <c r="E24" s="26"/>
      <c r="F24" s="26"/>
      <c r="G24" s="26"/>
      <c r="H24" s="26"/>
      <c r="I24" s="26"/>
      <c r="J24" s="26"/>
      <c r="K24" s="26"/>
      <c r="L24" s="26"/>
      <c r="M24" s="26"/>
      <c r="N24" s="26"/>
      <c r="O24" s="26"/>
      <c r="P24" s="26"/>
      <c r="Q24" s="26"/>
      <c r="R24" s="26"/>
      <c r="S24" s="26"/>
      <c r="T24" s="26"/>
      <c r="U24" s="26"/>
      <c r="V24" s="26"/>
      <c r="W24" s="26"/>
      <c r="X24" s="26"/>
      <c r="Y24" s="26"/>
    </row>
    <row r="25" spans="1:25" s="139" customFormat="1" ht="14" x14ac:dyDescent="0.15"/>
    <row r="26" spans="1:25" s="139" customFormat="1" ht="14" x14ac:dyDescent="0.15"/>
    <row r="27" spans="1:25" s="139" customFormat="1" ht="14" x14ac:dyDescent="0.15"/>
    <row r="28" spans="1:25" s="139" customFormat="1" ht="14" x14ac:dyDescent="0.15"/>
    <row r="29" spans="1:25" s="139" customFormat="1" ht="14" x14ac:dyDescent="0.15"/>
    <row r="92" ht="14" customHeight="1" x14ac:dyDescent="0.2"/>
    <row r="135" spans="1:2" x14ac:dyDescent="0.2">
      <c r="A135" s="4"/>
      <c r="B135" s="4"/>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8D77-B0AC-4274-BC9F-37D0BE277FC3}">
  <dimension ref="A1:R64"/>
  <sheetViews>
    <sheetView topLeftCell="A43" workbookViewId="0">
      <selection activeCell="A20" sqref="A20"/>
    </sheetView>
  </sheetViews>
  <sheetFormatPr baseColWidth="10" defaultColWidth="8.83203125" defaultRowHeight="16" x14ac:dyDescent="0.2"/>
  <cols>
    <col min="2" max="2" width="11.33203125" customWidth="1"/>
    <col min="3" max="3" width="11.1640625" customWidth="1"/>
    <col min="5" max="5" width="12.6640625" customWidth="1"/>
    <col min="15" max="15" width="17" customWidth="1"/>
    <col min="16" max="16" width="16.5" customWidth="1"/>
    <col min="18" max="18" width="39.33203125" customWidth="1"/>
  </cols>
  <sheetData>
    <row r="1" spans="1:17" s="6" customFormat="1" ht="14" x14ac:dyDescent="0.15">
      <c r="A1" s="6" t="s">
        <v>388</v>
      </c>
    </row>
    <row r="2" spans="1:17" s="6" customFormat="1" ht="14" x14ac:dyDescent="0.15"/>
    <row r="3" spans="1:17" s="6" customFormat="1" x14ac:dyDescent="0.2">
      <c r="A3" s="52" t="s">
        <v>341</v>
      </c>
      <c r="C3" s="6" t="s">
        <v>277</v>
      </c>
    </row>
    <row r="4" spans="1:17" s="6" customFormat="1" ht="14" x14ac:dyDescent="0.15">
      <c r="A4" s="52" t="s">
        <v>284</v>
      </c>
      <c r="C4" s="6" t="s">
        <v>278</v>
      </c>
    </row>
    <row r="5" spans="1:17" s="6" customFormat="1" ht="14" x14ac:dyDescent="0.15">
      <c r="A5" s="52" t="s">
        <v>285</v>
      </c>
      <c r="C5" s="6" t="s">
        <v>279</v>
      </c>
    </row>
    <row r="6" spans="1:17" s="6" customFormat="1" x14ac:dyDescent="0.2">
      <c r="A6" s="52" t="s">
        <v>322</v>
      </c>
      <c r="C6" s="6" t="s">
        <v>280</v>
      </c>
    </row>
    <row r="7" spans="1:17" s="6" customFormat="1" x14ac:dyDescent="0.2">
      <c r="A7" s="52" t="s">
        <v>323</v>
      </c>
      <c r="C7" s="6" t="s">
        <v>305</v>
      </c>
    </row>
    <row r="8" spans="1:17" s="6" customFormat="1" x14ac:dyDescent="0.2">
      <c r="A8" s="52" t="s">
        <v>324</v>
      </c>
      <c r="C8" s="6" t="s">
        <v>307</v>
      </c>
    </row>
    <row r="9" spans="1:17" s="6" customFormat="1" x14ac:dyDescent="0.2">
      <c r="A9" s="52" t="s">
        <v>325</v>
      </c>
      <c r="C9" s="6" t="s">
        <v>306</v>
      </c>
    </row>
    <row r="10" spans="1:17" s="6" customFormat="1" ht="14" x14ac:dyDescent="0.15">
      <c r="A10" s="52" t="s">
        <v>281</v>
      </c>
      <c r="C10" s="6" t="s">
        <v>282</v>
      </c>
    </row>
    <row r="11" spans="1:17" s="6" customFormat="1" x14ac:dyDescent="0.2">
      <c r="A11" s="52" t="s">
        <v>326</v>
      </c>
      <c r="C11" s="6" t="s">
        <v>308</v>
      </c>
    </row>
    <row r="12" spans="1:17" s="6" customFormat="1" x14ac:dyDescent="0.2">
      <c r="A12" s="52" t="s">
        <v>327</v>
      </c>
      <c r="C12" s="6" t="s">
        <v>283</v>
      </c>
    </row>
    <row r="13" spans="1:17" s="6" customFormat="1" ht="15" thickBot="1" x14ac:dyDescent="0.2"/>
    <row r="14" spans="1:17" s="78" customFormat="1" ht="65" thickBot="1" x14ac:dyDescent="0.25">
      <c r="A14" s="165" t="s">
        <v>122</v>
      </c>
      <c r="B14" s="145" t="s">
        <v>387</v>
      </c>
      <c r="C14" s="146" t="s">
        <v>381</v>
      </c>
      <c r="D14" s="146" t="s">
        <v>382</v>
      </c>
      <c r="E14" s="146" t="s">
        <v>383</v>
      </c>
      <c r="F14" s="147" t="s">
        <v>384</v>
      </c>
      <c r="G14" s="146" t="s">
        <v>373</v>
      </c>
      <c r="H14" s="146" t="s">
        <v>374</v>
      </c>
      <c r="I14" s="146" t="s">
        <v>390</v>
      </c>
      <c r="J14" s="146" t="s">
        <v>375</v>
      </c>
      <c r="K14" s="146" t="s">
        <v>389</v>
      </c>
      <c r="L14" s="146" t="s">
        <v>376</v>
      </c>
      <c r="M14" s="146" t="s">
        <v>377</v>
      </c>
      <c r="N14" s="146" t="s">
        <v>378</v>
      </c>
      <c r="O14" s="147" t="s">
        <v>391</v>
      </c>
    </row>
    <row r="15" spans="1:17" s="78" customFormat="1" ht="14" x14ac:dyDescent="0.15">
      <c r="A15" s="53" t="s">
        <v>126</v>
      </c>
      <c r="B15" s="169"/>
      <c r="C15" s="56">
        <v>5.8948265637967596E-7</v>
      </c>
      <c r="D15" s="56">
        <v>7.0737918765561115E-6</v>
      </c>
      <c r="E15" s="56">
        <v>1.0004586769468E-4</v>
      </c>
      <c r="F15" s="96">
        <v>1.2005504123361601E-3</v>
      </c>
      <c r="G15" s="181"/>
      <c r="H15" s="181"/>
      <c r="I15" s="181"/>
      <c r="J15" s="181"/>
      <c r="K15" s="182">
        <v>761.10790999999995</v>
      </c>
      <c r="L15" s="60">
        <v>10</v>
      </c>
      <c r="M15" s="60">
        <v>120</v>
      </c>
      <c r="N15" s="158">
        <v>14.406604948033921</v>
      </c>
      <c r="O15" s="96">
        <v>1E-3</v>
      </c>
    </row>
    <row r="16" spans="1:17" s="6" customFormat="1" ht="14" x14ac:dyDescent="0.15">
      <c r="A16" s="55"/>
      <c r="B16" s="142" t="s">
        <v>25</v>
      </c>
      <c r="C16" s="60"/>
      <c r="D16" s="60"/>
      <c r="E16" s="60"/>
      <c r="F16" s="149"/>
      <c r="G16" s="170">
        <v>0.28999999999999998</v>
      </c>
      <c r="H16" s="117">
        <v>228.291</v>
      </c>
      <c r="I16" s="60">
        <v>10</v>
      </c>
      <c r="J16" s="56">
        <v>4.380374171561735E-2</v>
      </c>
      <c r="K16" s="176">
        <v>66.204389999999989</v>
      </c>
      <c r="L16" s="60"/>
      <c r="M16" s="60"/>
      <c r="N16" s="158"/>
      <c r="O16" s="159"/>
      <c r="P16" s="78"/>
      <c r="Q16" s="78"/>
    </row>
    <row r="17" spans="1:18" s="6" customFormat="1" ht="14" x14ac:dyDescent="0.15">
      <c r="A17" s="70"/>
      <c r="B17" s="142" t="s">
        <v>9</v>
      </c>
      <c r="C17" s="56"/>
      <c r="D17" s="56"/>
      <c r="E17" s="56"/>
      <c r="F17" s="96"/>
      <c r="G17" s="170">
        <v>0.61</v>
      </c>
      <c r="H17" s="99">
        <v>250.27</v>
      </c>
      <c r="I17" s="60">
        <v>10</v>
      </c>
      <c r="J17" s="56">
        <v>3.9956846605665876E-2</v>
      </c>
      <c r="K17" s="176">
        <v>152.66470000000001</v>
      </c>
      <c r="L17" s="60"/>
      <c r="M17" s="60"/>
      <c r="N17" s="158"/>
      <c r="O17" s="159"/>
      <c r="P17" s="78"/>
      <c r="Q17" s="78"/>
    </row>
    <row r="18" spans="1:18" s="6" customFormat="1" ht="15" thickBot="1" x14ac:dyDescent="0.2">
      <c r="A18" s="54"/>
      <c r="B18" s="143" t="s">
        <v>16</v>
      </c>
      <c r="C18" s="58"/>
      <c r="D18" s="58"/>
      <c r="E18" s="58"/>
      <c r="F18" s="98"/>
      <c r="G18" s="144">
        <v>0.1</v>
      </c>
      <c r="H18" s="108" t="s">
        <v>17</v>
      </c>
      <c r="I18" s="61">
        <v>10</v>
      </c>
      <c r="J18" s="58">
        <v>4.9942566049043603E-2</v>
      </c>
      <c r="K18" s="177">
        <v>20.023</v>
      </c>
      <c r="L18" s="61"/>
      <c r="M18" s="61"/>
      <c r="N18" s="162"/>
      <c r="O18" s="178"/>
      <c r="P18" s="78"/>
      <c r="Q18" s="78"/>
    </row>
    <row r="19" spans="1:18" s="6" customFormat="1" ht="14" x14ac:dyDescent="0.15">
      <c r="A19" s="70" t="s">
        <v>127</v>
      </c>
      <c r="B19" s="142"/>
      <c r="C19" s="56">
        <v>5.5948688349710198E-8</v>
      </c>
      <c r="D19" s="56">
        <v>6.7138426019652235E-7</v>
      </c>
      <c r="E19" s="56">
        <v>1.8625710788676501E-5</v>
      </c>
      <c r="F19" s="96">
        <v>2.2350852946411803E-4</v>
      </c>
      <c r="G19" s="170"/>
      <c r="H19" s="86"/>
      <c r="I19" s="60"/>
      <c r="J19" s="56"/>
      <c r="K19" s="173">
        <v>877.40630999999985</v>
      </c>
      <c r="L19" s="60">
        <v>10</v>
      </c>
      <c r="M19" s="60">
        <v>120</v>
      </c>
      <c r="N19" s="158">
        <v>26.82102353569416</v>
      </c>
      <c r="O19" s="120">
        <v>4.95E-4</v>
      </c>
      <c r="P19" s="78"/>
      <c r="Q19" s="78"/>
    </row>
    <row r="20" spans="1:18" s="6" customFormat="1" ht="14" x14ac:dyDescent="0.15">
      <c r="A20" s="55"/>
      <c r="B20" s="142" t="s">
        <v>39</v>
      </c>
      <c r="C20" s="60"/>
      <c r="D20" s="60"/>
      <c r="E20" s="60"/>
      <c r="F20" s="149"/>
      <c r="G20" s="171">
        <v>0.14000000000000001</v>
      </c>
      <c r="H20" s="86" t="s">
        <v>40</v>
      </c>
      <c r="I20" s="60">
        <v>10</v>
      </c>
      <c r="J20" s="56">
        <v>2.9741545965559286E-2</v>
      </c>
      <c r="K20" s="176">
        <v>23.536100000000005</v>
      </c>
      <c r="L20" s="60"/>
      <c r="M20" s="60"/>
      <c r="N20" s="158"/>
      <c r="O20" s="159"/>
      <c r="P20" s="78"/>
      <c r="Q20" s="78"/>
    </row>
    <row r="21" spans="1:18" s="6" customFormat="1" ht="14" x14ac:dyDescent="0.15">
      <c r="A21" s="70"/>
      <c r="B21" s="142" t="s">
        <v>21</v>
      </c>
      <c r="C21" s="56"/>
      <c r="D21" s="56"/>
      <c r="E21" s="56"/>
      <c r="F21" s="96"/>
      <c r="G21" s="171">
        <v>0.28000000000000003</v>
      </c>
      <c r="H21" s="86">
        <v>214.26400000000001</v>
      </c>
      <c r="I21" s="60">
        <v>10</v>
      </c>
      <c r="J21" s="56">
        <v>4.6671396034798189E-2</v>
      </c>
      <c r="K21" s="176">
        <v>29.996960000000005</v>
      </c>
      <c r="L21" s="60"/>
      <c r="M21" s="60"/>
      <c r="N21" s="158"/>
      <c r="O21" s="159"/>
      <c r="P21" s="78"/>
      <c r="Q21" s="78"/>
    </row>
    <row r="22" spans="1:18" s="6" customFormat="1" ht="15" thickBot="1" x14ac:dyDescent="0.2">
      <c r="A22" s="70"/>
      <c r="B22" s="142" t="s">
        <v>34</v>
      </c>
      <c r="C22" s="56"/>
      <c r="D22" s="56"/>
      <c r="E22" s="56"/>
      <c r="F22" s="96"/>
      <c r="G22" s="171">
        <v>0.56999999999999995</v>
      </c>
      <c r="H22" s="86">
        <v>242.31800000000001</v>
      </c>
      <c r="I22" s="60">
        <v>10</v>
      </c>
      <c r="J22" s="56">
        <v>4.1268085738574926E-2</v>
      </c>
      <c r="K22" s="176">
        <v>69.060630000000003</v>
      </c>
      <c r="L22" s="60"/>
      <c r="M22" s="60"/>
      <c r="N22" s="158"/>
      <c r="O22" s="159"/>
      <c r="P22" s="78"/>
      <c r="Q22" s="78"/>
    </row>
    <row r="23" spans="1:18" s="6" customFormat="1" ht="14" x14ac:dyDescent="0.15">
      <c r="A23" s="53" t="s">
        <v>128</v>
      </c>
      <c r="B23" s="140"/>
      <c r="C23" s="119">
        <v>2.8202555109634302E-8</v>
      </c>
      <c r="D23" s="119">
        <v>3.3843066131561163E-7</v>
      </c>
      <c r="E23" s="119">
        <v>9.6517618895706603E-6</v>
      </c>
      <c r="F23" s="120">
        <v>1.1582114267484793E-4</v>
      </c>
      <c r="G23" s="172"/>
      <c r="H23" s="105"/>
      <c r="I23" s="174"/>
      <c r="J23" s="119"/>
      <c r="K23" s="173">
        <v>907.78487499999994</v>
      </c>
      <c r="L23" s="174">
        <v>10</v>
      </c>
      <c r="M23" s="174">
        <v>120</v>
      </c>
      <c r="N23" s="175">
        <v>13.89853712098175</v>
      </c>
      <c r="O23" s="120">
        <v>3.0000000000000003E-4</v>
      </c>
      <c r="P23" s="78"/>
      <c r="Q23" s="78"/>
    </row>
    <row r="24" spans="1:18" s="6" customFormat="1" ht="14" x14ac:dyDescent="0.15">
      <c r="A24" s="55"/>
      <c r="B24" s="142" t="s">
        <v>44</v>
      </c>
      <c r="C24" s="60"/>
      <c r="D24" s="60"/>
      <c r="E24" s="60"/>
      <c r="F24" s="149"/>
      <c r="G24" s="170">
        <v>0.25</v>
      </c>
      <c r="H24" s="117">
        <v>268.35599999999999</v>
      </c>
      <c r="I24" s="60">
        <v>10</v>
      </c>
      <c r="J24" s="56">
        <v>3.7263932984542919E-2</v>
      </c>
      <c r="K24" s="176">
        <v>20.1267</v>
      </c>
      <c r="L24" s="60"/>
      <c r="M24" s="60"/>
      <c r="N24" s="158"/>
      <c r="O24" s="159"/>
      <c r="P24" s="78"/>
      <c r="Q24" s="78"/>
    </row>
    <row r="25" spans="1:18" s="6" customFormat="1" ht="14" x14ac:dyDescent="0.15">
      <c r="A25" s="70"/>
      <c r="B25" s="142" t="s">
        <v>29</v>
      </c>
      <c r="C25" s="56"/>
      <c r="D25" s="56"/>
      <c r="E25" s="56"/>
      <c r="F25" s="96"/>
      <c r="G25" s="170">
        <v>0.25</v>
      </c>
      <c r="H25" s="117">
        <v>290.36200000000002</v>
      </c>
      <c r="I25" s="60">
        <v>10</v>
      </c>
      <c r="J25" s="56">
        <v>3.4439768289238948E-2</v>
      </c>
      <c r="K25" s="176">
        <v>21.777150000000002</v>
      </c>
      <c r="L25" s="60"/>
      <c r="M25" s="60"/>
      <c r="N25" s="158"/>
      <c r="O25" s="159"/>
      <c r="P25" s="78"/>
      <c r="Q25" s="78"/>
      <c r="R25" s="52"/>
    </row>
    <row r="26" spans="1:18" s="6" customFormat="1" ht="14" x14ac:dyDescent="0.15">
      <c r="A26" s="70"/>
      <c r="B26" s="142" t="s">
        <v>49</v>
      </c>
      <c r="C26" s="56"/>
      <c r="D26" s="56"/>
      <c r="E26" s="56"/>
      <c r="F26" s="96"/>
      <c r="G26" s="170">
        <v>0.25</v>
      </c>
      <c r="H26" s="86">
        <v>380.48700000000002</v>
      </c>
      <c r="I26" s="60">
        <v>10</v>
      </c>
      <c r="J26" s="56">
        <v>2.6282106878815832E-2</v>
      </c>
      <c r="K26" s="176">
        <v>28.536525000000001</v>
      </c>
      <c r="L26" s="60"/>
      <c r="M26" s="60"/>
      <c r="N26" s="158"/>
      <c r="O26" s="159"/>
      <c r="P26" s="78"/>
      <c r="Q26" s="78"/>
    </row>
    <row r="27" spans="1:18" s="6" customFormat="1" ht="15" thickBot="1" x14ac:dyDescent="0.2">
      <c r="A27" s="54"/>
      <c r="B27" s="143" t="s">
        <v>51</v>
      </c>
      <c r="C27" s="58"/>
      <c r="D27" s="58"/>
      <c r="E27" s="58"/>
      <c r="F27" s="98"/>
      <c r="G27" s="144">
        <v>0.25</v>
      </c>
      <c r="H27" s="179">
        <v>290.33</v>
      </c>
      <c r="I27" s="61">
        <v>10</v>
      </c>
      <c r="J27" s="58">
        <v>3.4443564220025487E-2</v>
      </c>
      <c r="K27" s="177">
        <v>21.774750000000001</v>
      </c>
      <c r="L27" s="61"/>
      <c r="M27" s="61"/>
      <c r="N27" s="162"/>
      <c r="O27" s="178"/>
      <c r="P27" s="78"/>
      <c r="Q27" s="78"/>
    </row>
    <row r="28" spans="1:18" s="6" customFormat="1" ht="14" x14ac:dyDescent="0.15">
      <c r="A28" s="70" t="s">
        <v>129</v>
      </c>
      <c r="B28" s="142"/>
      <c r="C28" s="56">
        <v>8.6290928436352495E-8</v>
      </c>
      <c r="D28" s="56">
        <v>1.0354911412362299E-6</v>
      </c>
      <c r="E28" s="56">
        <v>2.7237444556431699E-5</v>
      </c>
      <c r="F28" s="96">
        <v>3.2684933467718038E-4</v>
      </c>
      <c r="G28" s="170"/>
      <c r="H28" s="99"/>
      <c r="I28" s="60"/>
      <c r="J28" s="56"/>
      <c r="K28" s="173">
        <v>853.19026600000007</v>
      </c>
      <c r="L28" s="60">
        <v>10</v>
      </c>
      <c r="M28" s="60">
        <v>120</v>
      </c>
      <c r="N28" s="158">
        <v>39.221920161261643</v>
      </c>
      <c r="O28" s="120">
        <v>6.0000000000000006E-4</v>
      </c>
      <c r="P28" s="78"/>
      <c r="Q28" s="78"/>
    </row>
    <row r="29" spans="1:18" s="6" customFormat="1" ht="14" x14ac:dyDescent="0.15">
      <c r="A29" s="55"/>
      <c r="B29" s="142" t="s">
        <v>25</v>
      </c>
      <c r="C29" s="60"/>
      <c r="D29" s="60"/>
      <c r="E29" s="60"/>
      <c r="F29" s="149"/>
      <c r="G29" s="170">
        <v>0.11</v>
      </c>
      <c r="H29" s="117">
        <v>228.291</v>
      </c>
      <c r="I29" s="60">
        <v>10</v>
      </c>
      <c r="J29" s="56">
        <v>4.380374171561735E-2</v>
      </c>
      <c r="K29" s="176">
        <v>15.067205999999999</v>
      </c>
      <c r="L29" s="60"/>
      <c r="M29" s="60"/>
      <c r="N29" s="158"/>
      <c r="O29" s="159"/>
      <c r="P29" s="78"/>
      <c r="Q29" s="78"/>
    </row>
    <row r="30" spans="1:18" s="6" customFormat="1" ht="14" x14ac:dyDescent="0.15">
      <c r="A30" s="70"/>
      <c r="B30" s="142" t="s">
        <v>9</v>
      </c>
      <c r="C30" s="56"/>
      <c r="D30" s="56"/>
      <c r="E30" s="56"/>
      <c r="F30" s="96"/>
      <c r="G30" s="170">
        <v>0.24</v>
      </c>
      <c r="H30" s="99">
        <v>250.27</v>
      </c>
      <c r="I30" s="60">
        <v>10</v>
      </c>
      <c r="J30" s="56">
        <v>3.9956846605665876E-2</v>
      </c>
      <c r="K30" s="176">
        <v>36.038879999999999</v>
      </c>
      <c r="L30" s="60"/>
      <c r="M30" s="60"/>
      <c r="N30" s="158"/>
      <c r="O30" s="159"/>
      <c r="P30" s="78"/>
      <c r="Q30" s="78"/>
    </row>
    <row r="31" spans="1:18" s="6" customFormat="1" ht="14" x14ac:dyDescent="0.15">
      <c r="A31" s="70"/>
      <c r="B31" s="142" t="s">
        <v>16</v>
      </c>
      <c r="C31" s="56"/>
      <c r="D31" s="56"/>
      <c r="E31" s="56"/>
      <c r="F31" s="96"/>
      <c r="G31" s="170">
        <v>0.04</v>
      </c>
      <c r="H31" s="86" t="s">
        <v>17</v>
      </c>
      <c r="I31" s="60">
        <v>10</v>
      </c>
      <c r="J31" s="56">
        <v>4.9942566049043603E-2</v>
      </c>
      <c r="K31" s="176">
        <v>4.8055199999999996</v>
      </c>
      <c r="L31" s="60"/>
      <c r="M31" s="60"/>
      <c r="N31" s="158"/>
      <c r="O31" s="159"/>
      <c r="P31" s="78"/>
      <c r="Q31" s="78"/>
    </row>
    <row r="32" spans="1:18" s="6" customFormat="1" ht="14" x14ac:dyDescent="0.15">
      <c r="A32" s="70"/>
      <c r="B32" s="142" t="s">
        <v>39</v>
      </c>
      <c r="C32" s="56"/>
      <c r="D32" s="56"/>
      <c r="E32" s="56"/>
      <c r="F32" s="96"/>
      <c r="G32" s="170">
        <v>0.09</v>
      </c>
      <c r="H32" s="86" t="s">
        <v>40</v>
      </c>
      <c r="I32" s="60">
        <v>10</v>
      </c>
      <c r="J32" s="56">
        <v>2.9741545965559286E-2</v>
      </c>
      <c r="K32" s="176">
        <v>18.156420000000001</v>
      </c>
      <c r="L32" s="60"/>
      <c r="M32" s="60"/>
      <c r="N32" s="158"/>
      <c r="O32" s="159"/>
      <c r="P32" s="78"/>
      <c r="Q32" s="78"/>
    </row>
    <row r="33" spans="1:18" s="6" customFormat="1" ht="14" x14ac:dyDescent="0.15">
      <c r="A33" s="70"/>
      <c r="B33" s="142" t="s">
        <v>21</v>
      </c>
      <c r="C33" s="56"/>
      <c r="D33" s="56"/>
      <c r="E33" s="56"/>
      <c r="F33" s="96"/>
      <c r="G33" s="170">
        <v>0.17</v>
      </c>
      <c r="H33" s="86">
        <v>214.26400000000001</v>
      </c>
      <c r="I33" s="60">
        <v>10</v>
      </c>
      <c r="J33" s="56">
        <v>4.6671396034798189E-2</v>
      </c>
      <c r="K33" s="176">
        <v>21.854928000000001</v>
      </c>
      <c r="L33" s="60"/>
      <c r="M33" s="60"/>
      <c r="N33" s="158"/>
      <c r="O33" s="159"/>
      <c r="P33" s="78"/>
      <c r="Q33" s="78"/>
    </row>
    <row r="34" spans="1:18" s="6" customFormat="1" ht="15" thickBot="1" x14ac:dyDescent="0.2">
      <c r="A34" s="70"/>
      <c r="B34" s="142" t="s">
        <v>34</v>
      </c>
      <c r="C34" s="56"/>
      <c r="D34" s="56"/>
      <c r="E34" s="56"/>
      <c r="F34" s="96"/>
      <c r="G34" s="170">
        <v>0.35</v>
      </c>
      <c r="H34" s="86">
        <v>242.31800000000001</v>
      </c>
      <c r="I34" s="60">
        <v>10</v>
      </c>
      <c r="J34" s="56">
        <v>4.1268085738574926E-2</v>
      </c>
      <c r="K34" s="176">
        <v>50.886780000000002</v>
      </c>
      <c r="L34" s="60"/>
      <c r="M34" s="60"/>
      <c r="N34" s="158"/>
      <c r="O34" s="159"/>
      <c r="P34" s="78"/>
      <c r="Q34" s="78"/>
    </row>
    <row r="35" spans="1:18" s="6" customFormat="1" ht="14" x14ac:dyDescent="0.15">
      <c r="A35" s="53" t="s">
        <v>130</v>
      </c>
      <c r="B35" s="140"/>
      <c r="C35" s="119">
        <v>4.3426878218405999E-8</v>
      </c>
      <c r="D35" s="119">
        <v>5.2112253862087197E-7</v>
      </c>
      <c r="E35" s="119">
        <v>1.44632201476564E-5</v>
      </c>
      <c r="F35" s="120">
        <v>1.7355864177187681E-4</v>
      </c>
      <c r="G35" s="141"/>
      <c r="H35" s="105"/>
      <c r="I35" s="174"/>
      <c r="J35" s="119"/>
      <c r="K35" s="173">
        <v>914.52813700000013</v>
      </c>
      <c r="L35" s="174">
        <v>10</v>
      </c>
      <c r="M35" s="174">
        <v>120</v>
      </c>
      <c r="N35" s="175">
        <v>20.827037012625219</v>
      </c>
      <c r="O35" s="120">
        <v>3.0299999999999999E-4</v>
      </c>
      <c r="P35" s="78"/>
      <c r="Q35" s="78"/>
    </row>
    <row r="36" spans="1:18" s="6" customFormat="1" ht="14" x14ac:dyDescent="0.15">
      <c r="A36" s="55"/>
      <c r="B36" s="142" t="s">
        <v>25</v>
      </c>
      <c r="C36" s="60"/>
      <c r="D36" s="60"/>
      <c r="E36" s="60"/>
      <c r="F36" s="149"/>
      <c r="G36" s="170">
        <v>0.11</v>
      </c>
      <c r="H36" s="117">
        <v>228.291</v>
      </c>
      <c r="I36" s="60">
        <v>10</v>
      </c>
      <c r="J36" s="56">
        <v>4.380374171561735E-2</v>
      </c>
      <c r="K36" s="176">
        <v>7.5336029999999994</v>
      </c>
      <c r="L36" s="60"/>
      <c r="M36" s="60"/>
      <c r="N36" s="158"/>
      <c r="O36" s="159"/>
      <c r="P36" s="78"/>
      <c r="Q36" s="78"/>
    </row>
    <row r="37" spans="1:18" s="6" customFormat="1" ht="14" x14ac:dyDescent="0.15">
      <c r="A37" s="70"/>
      <c r="B37" s="142" t="s">
        <v>9</v>
      </c>
      <c r="C37" s="56"/>
      <c r="D37" s="56"/>
      <c r="E37" s="56"/>
      <c r="F37" s="96"/>
      <c r="G37" s="170">
        <v>0.22</v>
      </c>
      <c r="H37" s="99">
        <v>250.27</v>
      </c>
      <c r="I37" s="60">
        <v>10</v>
      </c>
      <c r="J37" s="56">
        <v>3.9956846605665876E-2</v>
      </c>
      <c r="K37" s="176">
        <v>16.51782</v>
      </c>
      <c r="L37" s="60"/>
      <c r="M37" s="60"/>
      <c r="N37" s="158"/>
      <c r="O37" s="159"/>
      <c r="P37" s="78"/>
      <c r="Q37" s="78"/>
    </row>
    <row r="38" spans="1:18" s="6" customFormat="1" ht="14" x14ac:dyDescent="0.15">
      <c r="A38" s="70"/>
      <c r="B38" s="142" t="s">
        <v>16</v>
      </c>
      <c r="C38" s="56"/>
      <c r="D38" s="56"/>
      <c r="E38" s="56"/>
      <c r="F38" s="96"/>
      <c r="G38" s="170">
        <v>0.04</v>
      </c>
      <c r="H38" s="86" t="s">
        <v>17</v>
      </c>
      <c r="I38" s="60">
        <v>10</v>
      </c>
      <c r="J38" s="56">
        <v>4.9942566049043603E-2</v>
      </c>
      <c r="K38" s="176">
        <v>2.4027599999999998</v>
      </c>
      <c r="L38" s="60"/>
      <c r="M38" s="60"/>
      <c r="N38" s="158"/>
      <c r="O38" s="159"/>
      <c r="P38" s="78"/>
      <c r="Q38" s="78"/>
    </row>
    <row r="39" spans="1:18" s="6" customFormat="1" ht="14" x14ac:dyDescent="0.15">
      <c r="A39" s="70"/>
      <c r="B39" s="142" t="s">
        <v>44</v>
      </c>
      <c r="C39" s="56"/>
      <c r="D39" s="56"/>
      <c r="E39" s="56"/>
      <c r="F39" s="96"/>
      <c r="G39" s="170">
        <v>0.16</v>
      </c>
      <c r="H39" s="117">
        <v>268.35599999999999</v>
      </c>
      <c r="I39" s="60">
        <v>10</v>
      </c>
      <c r="J39" s="56">
        <v>3.7263932984542919E-2</v>
      </c>
      <c r="K39" s="176">
        <v>12.881088</v>
      </c>
      <c r="L39" s="60"/>
      <c r="M39" s="60"/>
      <c r="N39" s="158"/>
      <c r="O39" s="159"/>
      <c r="P39" s="78"/>
      <c r="Q39" s="78"/>
      <c r="R39" s="52"/>
    </row>
    <row r="40" spans="1:18" s="6" customFormat="1" ht="14" x14ac:dyDescent="0.15">
      <c r="A40" s="70"/>
      <c r="B40" s="142" t="s">
        <v>29</v>
      </c>
      <c r="C40" s="56"/>
      <c r="D40" s="56"/>
      <c r="E40" s="56"/>
      <c r="F40" s="96"/>
      <c r="G40" s="170">
        <v>0.16</v>
      </c>
      <c r="H40" s="117">
        <v>290.36200000000002</v>
      </c>
      <c r="I40" s="60">
        <v>10</v>
      </c>
      <c r="J40" s="56">
        <v>3.4439768289238948E-2</v>
      </c>
      <c r="K40" s="176">
        <v>13.937376000000002</v>
      </c>
      <c r="L40" s="60"/>
      <c r="M40" s="60"/>
      <c r="N40" s="158"/>
      <c r="O40" s="159"/>
      <c r="P40" s="78"/>
      <c r="Q40" s="78"/>
    </row>
    <row r="41" spans="1:18" s="6" customFormat="1" ht="14" x14ac:dyDescent="0.15">
      <c r="A41" s="70"/>
      <c r="B41" s="142" t="s">
        <v>49</v>
      </c>
      <c r="C41" s="56"/>
      <c r="D41" s="56"/>
      <c r="E41" s="56"/>
      <c r="F41" s="96"/>
      <c r="G41" s="170">
        <v>0.16</v>
      </c>
      <c r="H41" s="86">
        <v>380.48700000000002</v>
      </c>
      <c r="I41" s="60">
        <v>10</v>
      </c>
      <c r="J41" s="56">
        <v>2.6282106878815832E-2</v>
      </c>
      <c r="K41" s="176">
        <v>18.263376000000001</v>
      </c>
      <c r="L41" s="60"/>
      <c r="M41" s="60"/>
      <c r="N41" s="158"/>
      <c r="O41" s="159"/>
      <c r="P41" s="78"/>
      <c r="Q41" s="78"/>
    </row>
    <row r="42" spans="1:18" s="6" customFormat="1" ht="15" thickBot="1" x14ac:dyDescent="0.2">
      <c r="A42" s="54"/>
      <c r="B42" s="143" t="s">
        <v>51</v>
      </c>
      <c r="C42" s="58"/>
      <c r="D42" s="58"/>
      <c r="E42" s="58"/>
      <c r="F42" s="98"/>
      <c r="G42" s="144">
        <v>0.16</v>
      </c>
      <c r="H42" s="179">
        <v>290.33</v>
      </c>
      <c r="I42" s="61">
        <v>10</v>
      </c>
      <c r="J42" s="58">
        <v>3.4443564220025487E-2</v>
      </c>
      <c r="K42" s="177">
        <v>13.935840000000001</v>
      </c>
      <c r="L42" s="61"/>
      <c r="M42" s="61"/>
      <c r="N42" s="162"/>
      <c r="O42" s="178"/>
      <c r="P42" s="78"/>
      <c r="Q42" s="78"/>
    </row>
    <row r="43" spans="1:18" s="6" customFormat="1" ht="14" x14ac:dyDescent="0.15">
      <c r="A43" s="70" t="s">
        <v>131</v>
      </c>
      <c r="B43" s="142"/>
      <c r="C43" s="56">
        <v>3.6975247976241002E-8</v>
      </c>
      <c r="D43" s="56">
        <v>4.4370297571489202E-7</v>
      </c>
      <c r="E43" s="56">
        <v>1.2542978985914001E-5</v>
      </c>
      <c r="F43" s="96">
        <v>1.5051574783096801E-4</v>
      </c>
      <c r="G43" s="170"/>
      <c r="H43" s="99"/>
      <c r="I43" s="60"/>
      <c r="J43" s="56"/>
      <c r="K43" s="173">
        <v>916.36045900000011</v>
      </c>
      <c r="L43" s="60">
        <v>10</v>
      </c>
      <c r="M43" s="60">
        <v>120</v>
      </c>
      <c r="N43" s="158">
        <v>18.061889739716161</v>
      </c>
      <c r="O43" s="120">
        <v>3.0000000000000003E-4</v>
      </c>
      <c r="P43" s="78"/>
      <c r="Q43" s="78"/>
    </row>
    <row r="44" spans="1:18" s="6" customFormat="1" ht="14" x14ac:dyDescent="0.15">
      <c r="A44" s="55"/>
      <c r="B44" s="142" t="s">
        <v>39</v>
      </c>
      <c r="C44" s="60"/>
      <c r="D44" s="60"/>
      <c r="E44" s="60"/>
      <c r="F44" s="149"/>
      <c r="G44" s="170">
        <v>7.0000000000000007E-2</v>
      </c>
      <c r="H44" s="86" t="s">
        <v>40</v>
      </c>
      <c r="I44" s="60">
        <v>10</v>
      </c>
      <c r="J44" s="56">
        <v>2.9741545965559286E-2</v>
      </c>
      <c r="K44" s="176">
        <v>7.0608300000000019</v>
      </c>
      <c r="L44" s="60"/>
      <c r="M44" s="60"/>
      <c r="N44" s="158"/>
      <c r="O44" s="159"/>
      <c r="P44" s="78"/>
      <c r="Q44" s="78"/>
    </row>
    <row r="45" spans="1:18" s="6" customFormat="1" ht="14" x14ac:dyDescent="0.15">
      <c r="A45" s="70"/>
      <c r="B45" s="142" t="s">
        <v>21</v>
      </c>
      <c r="C45" s="56"/>
      <c r="D45" s="56"/>
      <c r="E45" s="56"/>
      <c r="F45" s="96"/>
      <c r="G45" s="170">
        <v>0.14000000000000001</v>
      </c>
      <c r="H45" s="86">
        <v>214.26400000000001</v>
      </c>
      <c r="I45" s="60">
        <v>10</v>
      </c>
      <c r="J45" s="56">
        <v>4.6671396034798189E-2</v>
      </c>
      <c r="K45" s="176">
        <v>8.9990880000000004</v>
      </c>
      <c r="L45" s="60"/>
      <c r="M45" s="60"/>
      <c r="N45" s="158"/>
      <c r="O45" s="159"/>
      <c r="P45" s="78"/>
      <c r="Q45" s="78"/>
    </row>
    <row r="46" spans="1:18" s="6" customFormat="1" ht="14" x14ac:dyDescent="0.15">
      <c r="A46" s="70"/>
      <c r="B46" s="142" t="s">
        <v>34</v>
      </c>
      <c r="C46" s="56"/>
      <c r="D46" s="56"/>
      <c r="E46" s="56"/>
      <c r="F46" s="96"/>
      <c r="G46" s="170">
        <v>0.27</v>
      </c>
      <c r="H46" s="86">
        <v>242.31800000000001</v>
      </c>
      <c r="I46" s="60">
        <v>10</v>
      </c>
      <c r="J46" s="56">
        <v>4.1268085738574926E-2</v>
      </c>
      <c r="K46" s="176">
        <v>19.627758000000004</v>
      </c>
      <c r="L46" s="60"/>
      <c r="M46" s="60"/>
      <c r="N46" s="158"/>
      <c r="O46" s="159"/>
      <c r="P46" s="78"/>
      <c r="Q46" s="78"/>
    </row>
    <row r="47" spans="1:18" s="6" customFormat="1" ht="14" x14ac:dyDescent="0.15">
      <c r="A47" s="70"/>
      <c r="B47" s="142" t="s">
        <v>44</v>
      </c>
      <c r="C47" s="56"/>
      <c r="D47" s="56"/>
      <c r="E47" s="56"/>
      <c r="F47" s="96"/>
      <c r="G47" s="170">
        <v>0.13</v>
      </c>
      <c r="H47" s="117">
        <v>268.35599999999999</v>
      </c>
      <c r="I47" s="60">
        <v>10</v>
      </c>
      <c r="J47" s="56">
        <v>3.7263932984542919E-2</v>
      </c>
      <c r="K47" s="176">
        <v>10.465884000000001</v>
      </c>
      <c r="L47" s="60"/>
      <c r="M47" s="60"/>
      <c r="N47" s="158"/>
      <c r="O47" s="159"/>
      <c r="P47" s="78"/>
      <c r="Q47" s="78"/>
    </row>
    <row r="48" spans="1:18" s="6" customFormat="1" ht="14" x14ac:dyDescent="0.15">
      <c r="A48" s="70"/>
      <c r="B48" s="142" t="s">
        <v>29</v>
      </c>
      <c r="C48" s="56"/>
      <c r="D48" s="56"/>
      <c r="E48" s="56"/>
      <c r="F48" s="96"/>
      <c r="G48" s="170">
        <v>0.13</v>
      </c>
      <c r="H48" s="117">
        <v>290.36200000000002</v>
      </c>
      <c r="I48" s="60">
        <v>10</v>
      </c>
      <c r="J48" s="56">
        <v>3.4439768289238948E-2</v>
      </c>
      <c r="K48" s="176">
        <v>11.324118000000002</v>
      </c>
      <c r="L48" s="60"/>
      <c r="M48" s="60"/>
      <c r="N48" s="158"/>
      <c r="O48" s="159"/>
      <c r="P48" s="78"/>
      <c r="Q48" s="78"/>
    </row>
    <row r="49" spans="1:17" s="6" customFormat="1" ht="14" x14ac:dyDescent="0.15">
      <c r="A49" s="70"/>
      <c r="B49" s="142" t="s">
        <v>49</v>
      </c>
      <c r="C49" s="56"/>
      <c r="D49" s="56"/>
      <c r="E49" s="56"/>
      <c r="F49" s="96"/>
      <c r="G49" s="170">
        <v>0.13</v>
      </c>
      <c r="H49" s="86">
        <v>380.48700000000002</v>
      </c>
      <c r="I49" s="60">
        <v>10</v>
      </c>
      <c r="J49" s="56">
        <v>2.6282106878815832E-2</v>
      </c>
      <c r="K49" s="176">
        <v>14.838993</v>
      </c>
      <c r="L49" s="60"/>
      <c r="M49" s="60"/>
      <c r="N49" s="158"/>
      <c r="O49" s="159"/>
      <c r="P49" s="78"/>
      <c r="Q49" s="78"/>
    </row>
    <row r="50" spans="1:17" s="6" customFormat="1" ht="15" thickBot="1" x14ac:dyDescent="0.2">
      <c r="A50" s="70"/>
      <c r="B50" s="142" t="s">
        <v>51</v>
      </c>
      <c r="C50" s="56"/>
      <c r="D50" s="56"/>
      <c r="E50" s="56"/>
      <c r="F50" s="96"/>
      <c r="G50" s="170">
        <v>0.13</v>
      </c>
      <c r="H50" s="99">
        <v>290.33</v>
      </c>
      <c r="I50" s="60">
        <v>10</v>
      </c>
      <c r="J50" s="56">
        <v>3.4443564220025487E-2</v>
      </c>
      <c r="K50" s="176">
        <v>11.32287</v>
      </c>
      <c r="L50" s="60"/>
      <c r="M50" s="60"/>
      <c r="N50" s="158"/>
      <c r="O50" s="159"/>
      <c r="P50" s="78"/>
      <c r="Q50" s="78"/>
    </row>
    <row r="51" spans="1:17" s="6" customFormat="1" ht="14" x14ac:dyDescent="0.15">
      <c r="A51" s="53" t="s">
        <v>132</v>
      </c>
      <c r="B51" s="140"/>
      <c r="C51" s="119">
        <v>4.7311918624011297E-8</v>
      </c>
      <c r="D51" s="119">
        <v>5.6774302348813554E-7</v>
      </c>
      <c r="E51" s="119">
        <v>1.57550586170197E-5</v>
      </c>
      <c r="F51" s="120">
        <v>1.890607034042364E-4</v>
      </c>
      <c r="G51" s="141"/>
      <c r="H51" s="180"/>
      <c r="I51" s="174"/>
      <c r="J51" s="119"/>
      <c r="K51" s="173">
        <v>919.86971500000004</v>
      </c>
      <c r="L51" s="174">
        <v>10</v>
      </c>
      <c r="M51" s="174">
        <v>120</v>
      </c>
      <c r="N51" s="175">
        <v>22.687284408508365</v>
      </c>
      <c r="O51" s="120">
        <v>2.9699999999999996E-4</v>
      </c>
      <c r="P51" s="78"/>
      <c r="Q51" s="78"/>
    </row>
    <row r="52" spans="1:17" s="6" customFormat="1" ht="14" x14ac:dyDescent="0.15">
      <c r="A52" s="55"/>
      <c r="B52" s="142" t="s">
        <v>25</v>
      </c>
      <c r="C52" s="60"/>
      <c r="D52" s="60"/>
      <c r="E52" s="60"/>
      <c r="F52" s="149"/>
      <c r="G52" s="170">
        <v>7.0000000000000007E-2</v>
      </c>
      <c r="H52" s="117">
        <v>228.291</v>
      </c>
      <c r="I52" s="60">
        <v>10</v>
      </c>
      <c r="J52" s="56">
        <v>4.380374171561735E-2</v>
      </c>
      <c r="K52" s="176">
        <v>4.794111</v>
      </c>
      <c r="L52" s="60"/>
      <c r="M52" s="60"/>
      <c r="N52" s="158"/>
      <c r="O52" s="159"/>
      <c r="P52" s="78"/>
      <c r="Q52" s="78"/>
    </row>
    <row r="53" spans="1:17" s="6" customFormat="1" ht="14" x14ac:dyDescent="0.15">
      <c r="A53" s="70"/>
      <c r="B53" s="142" t="s">
        <v>9</v>
      </c>
      <c r="C53" s="56"/>
      <c r="D53" s="56"/>
      <c r="E53" s="56"/>
      <c r="F53" s="96"/>
      <c r="G53" s="170">
        <v>0.14000000000000001</v>
      </c>
      <c r="H53" s="99">
        <v>250.27</v>
      </c>
      <c r="I53" s="60">
        <v>10</v>
      </c>
      <c r="J53" s="56">
        <v>3.9956846605665876E-2</v>
      </c>
      <c r="K53" s="176">
        <v>10.511340000000001</v>
      </c>
      <c r="L53" s="60"/>
      <c r="M53" s="60"/>
      <c r="N53" s="158"/>
      <c r="O53" s="159"/>
      <c r="P53" s="78"/>
      <c r="Q53" s="78"/>
    </row>
    <row r="54" spans="1:17" s="6" customFormat="1" ht="14" x14ac:dyDescent="0.15">
      <c r="A54" s="70"/>
      <c r="B54" s="142" t="s">
        <v>16</v>
      </c>
      <c r="C54" s="56"/>
      <c r="D54" s="56"/>
      <c r="E54" s="56"/>
      <c r="F54" s="96"/>
      <c r="G54" s="170">
        <v>0.02</v>
      </c>
      <c r="H54" s="86" t="s">
        <v>17</v>
      </c>
      <c r="I54" s="60">
        <v>10</v>
      </c>
      <c r="J54" s="56">
        <v>4.9942566049043603E-2</v>
      </c>
      <c r="K54" s="176">
        <v>1.2013799999999999</v>
      </c>
      <c r="L54" s="60"/>
      <c r="M54" s="60"/>
      <c r="N54" s="158"/>
      <c r="O54" s="159"/>
      <c r="P54" s="78"/>
      <c r="Q54" s="78"/>
    </row>
    <row r="55" spans="1:17" s="6" customFormat="1" ht="14" x14ac:dyDescent="0.15">
      <c r="A55" s="70"/>
      <c r="B55" s="142" t="s">
        <v>39</v>
      </c>
      <c r="C55" s="56"/>
      <c r="D55" s="56"/>
      <c r="E55" s="56"/>
      <c r="F55" s="96"/>
      <c r="G55" s="170">
        <v>0.05</v>
      </c>
      <c r="H55" s="86" t="s">
        <v>40</v>
      </c>
      <c r="I55" s="60">
        <v>10</v>
      </c>
      <c r="J55" s="56">
        <v>2.9741545965559286E-2</v>
      </c>
      <c r="K55" s="176">
        <v>5.0434500000000009</v>
      </c>
      <c r="L55" s="60"/>
      <c r="M55" s="60"/>
      <c r="N55" s="158"/>
      <c r="O55" s="159"/>
      <c r="P55" s="78"/>
      <c r="Q55" s="78"/>
    </row>
    <row r="56" spans="1:17" s="6" customFormat="1" ht="14" x14ac:dyDescent="0.15">
      <c r="A56" s="70"/>
      <c r="B56" s="142" t="s">
        <v>21</v>
      </c>
      <c r="C56" s="56"/>
      <c r="D56" s="56"/>
      <c r="E56" s="56"/>
      <c r="F56" s="96"/>
      <c r="G56" s="170">
        <v>0.1</v>
      </c>
      <c r="H56" s="86">
        <v>214.26400000000001</v>
      </c>
      <c r="I56" s="60">
        <v>10</v>
      </c>
      <c r="J56" s="56">
        <v>4.6671396034798189E-2</v>
      </c>
      <c r="K56" s="176">
        <v>6.4279200000000003</v>
      </c>
      <c r="L56" s="60"/>
      <c r="M56" s="60"/>
      <c r="N56" s="158"/>
      <c r="O56" s="159"/>
      <c r="P56" s="78"/>
      <c r="Q56" s="78"/>
    </row>
    <row r="57" spans="1:17" s="6" customFormat="1" ht="14" x14ac:dyDescent="0.15">
      <c r="A57" s="70"/>
      <c r="B57" s="142" t="s">
        <v>34</v>
      </c>
      <c r="C57" s="56"/>
      <c r="D57" s="56"/>
      <c r="E57" s="56"/>
      <c r="F57" s="96"/>
      <c r="G57" s="170">
        <v>0.21</v>
      </c>
      <c r="H57" s="86">
        <v>242.31800000000001</v>
      </c>
      <c r="I57" s="60">
        <v>10</v>
      </c>
      <c r="J57" s="56">
        <v>4.1268085738574926E-2</v>
      </c>
      <c r="K57" s="176">
        <v>15.266034000000001</v>
      </c>
      <c r="L57" s="60"/>
      <c r="M57" s="60"/>
      <c r="N57" s="158"/>
      <c r="O57" s="159"/>
      <c r="P57" s="78"/>
      <c r="Q57" s="78"/>
    </row>
    <row r="58" spans="1:17" s="6" customFormat="1" ht="14" x14ac:dyDescent="0.15">
      <c r="A58" s="70"/>
      <c r="B58" s="142" t="s">
        <v>44</v>
      </c>
      <c r="C58" s="56"/>
      <c r="D58" s="56"/>
      <c r="E58" s="56"/>
      <c r="F58" s="96"/>
      <c r="G58" s="170">
        <v>0.1</v>
      </c>
      <c r="H58" s="117">
        <v>268.35599999999999</v>
      </c>
      <c r="I58" s="60">
        <v>10</v>
      </c>
      <c r="J58" s="56">
        <v>3.7263932984542919E-2</v>
      </c>
      <c r="K58" s="176">
        <v>8.0506799999999998</v>
      </c>
      <c r="L58" s="60"/>
      <c r="M58" s="60"/>
      <c r="N58" s="158"/>
      <c r="O58" s="159"/>
      <c r="P58" s="78"/>
      <c r="Q58" s="78"/>
    </row>
    <row r="59" spans="1:17" s="6" customFormat="1" ht="14" x14ac:dyDescent="0.15">
      <c r="A59" s="70"/>
      <c r="B59" s="142" t="s">
        <v>29</v>
      </c>
      <c r="C59" s="56"/>
      <c r="D59" s="56"/>
      <c r="E59" s="56"/>
      <c r="F59" s="96"/>
      <c r="G59" s="170">
        <v>0.1</v>
      </c>
      <c r="H59" s="117">
        <v>290.36200000000002</v>
      </c>
      <c r="I59" s="60">
        <v>10</v>
      </c>
      <c r="J59" s="56">
        <v>3.4439768289238948E-2</v>
      </c>
      <c r="K59" s="176">
        <v>8.710860000000002</v>
      </c>
      <c r="L59" s="60"/>
      <c r="M59" s="60"/>
      <c r="N59" s="158"/>
      <c r="O59" s="159"/>
      <c r="P59" s="78"/>
      <c r="Q59" s="78"/>
    </row>
    <row r="60" spans="1:17" s="6" customFormat="1" ht="14" x14ac:dyDescent="0.15">
      <c r="A60" s="70"/>
      <c r="B60" s="142" t="s">
        <v>49</v>
      </c>
      <c r="C60" s="56"/>
      <c r="D60" s="56"/>
      <c r="E60" s="56"/>
      <c r="F60" s="96"/>
      <c r="G60" s="170">
        <v>0.1</v>
      </c>
      <c r="H60" s="86">
        <v>380.48700000000002</v>
      </c>
      <c r="I60" s="60">
        <v>10</v>
      </c>
      <c r="J60" s="56">
        <v>2.6282106878815832E-2</v>
      </c>
      <c r="K60" s="176">
        <v>11.414610000000001</v>
      </c>
      <c r="L60" s="60"/>
      <c r="M60" s="60"/>
      <c r="N60" s="158"/>
      <c r="O60" s="159"/>
      <c r="P60" s="78"/>
      <c r="Q60" s="78"/>
    </row>
    <row r="61" spans="1:17" s="6" customFormat="1" ht="15" thickBot="1" x14ac:dyDescent="0.2">
      <c r="A61" s="54"/>
      <c r="B61" s="143" t="s">
        <v>51</v>
      </c>
      <c r="C61" s="58"/>
      <c r="D61" s="58"/>
      <c r="E61" s="58"/>
      <c r="F61" s="98"/>
      <c r="G61" s="144">
        <v>0.1</v>
      </c>
      <c r="H61" s="179">
        <v>290.33</v>
      </c>
      <c r="I61" s="61">
        <v>10</v>
      </c>
      <c r="J61" s="58">
        <v>3.4443564220025487E-2</v>
      </c>
      <c r="K61" s="177">
        <v>8.7099000000000011</v>
      </c>
      <c r="L61" s="61"/>
      <c r="M61" s="61"/>
      <c r="N61" s="162"/>
      <c r="O61" s="178"/>
      <c r="P61" s="78"/>
      <c r="Q61" s="78"/>
    </row>
    <row r="62" spans="1:17" s="6" customFormat="1" ht="14" x14ac:dyDescent="0.15"/>
    <row r="63" spans="1:17" s="6" customFormat="1" ht="14" x14ac:dyDescent="0.15"/>
    <row r="64" spans="1:17" s="6" customFormat="1" ht="14" x14ac:dyDescent="0.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7973-E35F-486F-8A60-15E31AF4F230}">
  <dimension ref="A1:Q69"/>
  <sheetViews>
    <sheetView topLeftCell="A2" workbookViewId="0">
      <selection activeCell="B6" sqref="B6:B12"/>
    </sheetView>
  </sheetViews>
  <sheetFormatPr baseColWidth="10" defaultColWidth="8.83203125" defaultRowHeight="16" x14ac:dyDescent="0.2"/>
  <cols>
    <col min="1" max="1" width="19.83203125" customWidth="1"/>
    <col min="2" max="2" width="11.1640625" customWidth="1"/>
    <col min="3" max="4" width="13" customWidth="1"/>
    <col min="5" max="5" width="11.1640625" bestFit="1" customWidth="1"/>
    <col min="6" max="6" width="23.5" customWidth="1"/>
    <col min="7" max="7" width="12.1640625" customWidth="1"/>
    <col min="8" max="8" width="16.1640625" customWidth="1"/>
  </cols>
  <sheetData>
    <row r="1" spans="1:17" s="6" customFormat="1" x14ac:dyDescent="0.2">
      <c r="A1" s="264" t="s">
        <v>431</v>
      </c>
      <c r="B1" s="234"/>
      <c r="C1" s="234"/>
      <c r="D1" s="234"/>
      <c r="E1" s="234"/>
      <c r="F1" s="234"/>
      <c r="G1" s="234"/>
      <c r="H1" s="234"/>
      <c r="I1" s="234"/>
      <c r="J1" s="234"/>
      <c r="K1" s="234"/>
      <c r="L1" s="234"/>
      <c r="M1" s="234"/>
      <c r="N1" s="234"/>
      <c r="O1" s="234"/>
      <c r="P1" s="234"/>
      <c r="Q1" s="234"/>
    </row>
    <row r="2" spans="1:17" s="6" customFormat="1" x14ac:dyDescent="0.2">
      <c r="A2" s="234" t="s">
        <v>430</v>
      </c>
      <c r="B2" s="234"/>
      <c r="C2" s="234"/>
      <c r="D2" s="234"/>
      <c r="E2" s="234"/>
      <c r="F2" s="234"/>
      <c r="G2" s="234"/>
      <c r="H2" s="234"/>
      <c r="I2" s="234"/>
      <c r="J2" s="234"/>
      <c r="K2" s="234"/>
      <c r="L2" s="234"/>
      <c r="M2" s="234"/>
      <c r="N2" s="234"/>
      <c r="O2" s="234"/>
      <c r="P2" s="234"/>
      <c r="Q2" s="234"/>
    </row>
    <row r="3" spans="1:17" s="6" customFormat="1" ht="15" thickBot="1" x14ac:dyDescent="0.2">
      <c r="A3" s="234"/>
      <c r="B3" s="234"/>
      <c r="C3" s="234"/>
      <c r="D3" s="234"/>
      <c r="E3" s="234"/>
      <c r="F3" s="234"/>
      <c r="G3" s="234"/>
      <c r="H3" s="234"/>
      <c r="I3" s="234"/>
      <c r="J3" s="234"/>
      <c r="K3" s="234"/>
      <c r="L3" s="234"/>
      <c r="M3" s="234"/>
      <c r="N3" s="234"/>
      <c r="O3" s="234"/>
      <c r="P3" s="234"/>
      <c r="Q3" s="234"/>
    </row>
    <row r="4" spans="1:17" s="6" customFormat="1" ht="17" thickBot="1" x14ac:dyDescent="0.25">
      <c r="A4" s="364" t="s">
        <v>313</v>
      </c>
      <c r="B4" s="403"/>
      <c r="C4" s="404" t="s">
        <v>343</v>
      </c>
      <c r="D4" s="405"/>
      <c r="E4" s="234"/>
      <c r="F4" s="252"/>
      <c r="G4" s="234"/>
      <c r="H4" s="234"/>
      <c r="I4" s="234"/>
      <c r="J4" s="234"/>
      <c r="K4" s="234"/>
      <c r="L4" s="234"/>
      <c r="M4" s="234"/>
      <c r="N4" s="234"/>
      <c r="O4" s="234"/>
      <c r="P4" s="234"/>
      <c r="Q4" s="234"/>
    </row>
    <row r="5" spans="1:17" s="6" customFormat="1" ht="64" thickBot="1" x14ac:dyDescent="0.25">
      <c r="A5" s="364" t="s">
        <v>122</v>
      </c>
      <c r="B5" s="406" t="s">
        <v>309</v>
      </c>
      <c r="C5" s="407" t="s">
        <v>286</v>
      </c>
      <c r="D5" s="408" t="s">
        <v>428</v>
      </c>
      <c r="E5" s="234"/>
      <c r="F5" s="252"/>
      <c r="G5" s="234"/>
      <c r="H5" s="234"/>
      <c r="I5" s="234"/>
      <c r="J5" s="234"/>
      <c r="K5" s="234"/>
      <c r="L5" s="234"/>
      <c r="M5" s="234"/>
      <c r="N5" s="234"/>
      <c r="O5" s="234"/>
      <c r="P5" s="234"/>
      <c r="Q5" s="234"/>
    </row>
    <row r="6" spans="1:17" s="6" customFormat="1" x14ac:dyDescent="0.2">
      <c r="A6" s="238" t="s">
        <v>126</v>
      </c>
      <c r="B6" s="349">
        <v>1.3855479645044199E-4</v>
      </c>
      <c r="C6" s="337">
        <v>1.6758773234836941E-4</v>
      </c>
      <c r="D6" s="397" t="s">
        <v>429</v>
      </c>
      <c r="E6" s="409"/>
      <c r="F6" s="410"/>
      <c r="G6" s="234"/>
      <c r="H6" s="234"/>
      <c r="I6" s="234"/>
      <c r="J6" s="234"/>
      <c r="K6" s="234"/>
      <c r="L6" s="234"/>
      <c r="M6" s="234"/>
      <c r="N6" s="234"/>
      <c r="O6" s="234"/>
      <c r="P6" s="234"/>
      <c r="Q6" s="234"/>
    </row>
    <row r="7" spans="1:17" s="6" customFormat="1" x14ac:dyDescent="0.2">
      <c r="A7" s="243" t="s">
        <v>127</v>
      </c>
      <c r="B7" s="338">
        <v>3.15132750557128E-5</v>
      </c>
      <c r="C7" s="337">
        <v>5.0159089111496975E-5</v>
      </c>
      <c r="D7" s="312" t="s">
        <v>429</v>
      </c>
      <c r="E7" s="409"/>
      <c r="F7" s="410"/>
      <c r="G7" s="234"/>
      <c r="H7" s="234"/>
      <c r="I7" s="234"/>
      <c r="J7" s="234"/>
      <c r="K7" s="234"/>
      <c r="L7" s="234"/>
      <c r="M7" s="234"/>
      <c r="N7" s="234"/>
      <c r="O7" s="234"/>
      <c r="P7" s="234"/>
      <c r="Q7" s="234"/>
    </row>
    <row r="8" spans="1:17" s="6" customFormat="1" x14ac:dyDescent="0.2">
      <c r="A8" s="243" t="s">
        <v>128</v>
      </c>
      <c r="B8" s="338">
        <v>3.2400000000000001E-5</v>
      </c>
      <c r="C8" s="337">
        <v>3.1123654280955037E-5</v>
      </c>
      <c r="D8" s="312" t="s">
        <v>429</v>
      </c>
      <c r="E8" s="409"/>
      <c r="F8" s="410"/>
      <c r="G8" s="234"/>
      <c r="H8" s="234"/>
      <c r="I8" s="234"/>
      <c r="J8" s="234"/>
      <c r="K8" s="234"/>
      <c r="L8" s="234"/>
      <c r="M8" s="234"/>
      <c r="N8" s="234"/>
      <c r="O8" s="234"/>
      <c r="P8" s="234"/>
      <c r="Q8" s="234"/>
    </row>
    <row r="9" spans="1:17" s="6" customFormat="1" x14ac:dyDescent="0.2">
      <c r="A9" s="243" t="s">
        <v>129</v>
      </c>
      <c r="B9" s="338">
        <v>5.7482914896744901E-5</v>
      </c>
      <c r="C9" s="337">
        <v>6.8920857131386454E-5</v>
      </c>
      <c r="D9" s="312" t="s">
        <v>429</v>
      </c>
      <c r="E9" s="409"/>
      <c r="F9" s="410"/>
      <c r="G9" s="234"/>
      <c r="H9" s="234"/>
      <c r="I9" s="234"/>
      <c r="J9" s="234"/>
      <c r="K9" s="234"/>
      <c r="L9" s="234"/>
      <c r="M9" s="234"/>
      <c r="N9" s="234"/>
      <c r="O9" s="234"/>
      <c r="P9" s="234"/>
      <c r="Q9" s="234"/>
    </row>
    <row r="10" spans="1:17" s="6" customFormat="1" x14ac:dyDescent="0.2">
      <c r="A10" s="243" t="s">
        <v>130</v>
      </c>
      <c r="B10" s="338">
        <v>5.9127932945850102E-5</v>
      </c>
      <c r="C10" s="337">
        <v>4.4450303641325797E-5</v>
      </c>
      <c r="D10" s="312" t="s">
        <v>429</v>
      </c>
      <c r="E10" s="409"/>
      <c r="F10" s="410"/>
      <c r="G10" s="234"/>
      <c r="H10" s="234"/>
      <c r="I10" s="234"/>
      <c r="J10" s="234"/>
      <c r="K10" s="234"/>
      <c r="L10" s="234"/>
      <c r="M10" s="234"/>
      <c r="N10" s="234"/>
      <c r="O10" s="234"/>
      <c r="P10" s="234"/>
      <c r="Q10" s="234"/>
    </row>
    <row r="11" spans="1:17" x14ac:dyDescent="0.2">
      <c r="A11" s="243" t="s">
        <v>131</v>
      </c>
      <c r="B11" s="338">
        <v>5.1049684417093799E-5</v>
      </c>
      <c r="C11" s="337">
        <v>3.8028058421863236E-5</v>
      </c>
      <c r="D11" s="312" t="s">
        <v>429</v>
      </c>
      <c r="E11" s="410"/>
      <c r="F11" s="410"/>
      <c r="G11" s="252"/>
      <c r="H11" s="252"/>
      <c r="I11" s="252"/>
      <c r="J11" s="252"/>
      <c r="K11" s="252"/>
      <c r="L11" s="252"/>
      <c r="M11" s="252"/>
      <c r="N11" s="252"/>
      <c r="O11" s="252"/>
      <c r="P11" s="252"/>
      <c r="Q11" s="252"/>
    </row>
    <row r="12" spans="1:17" s="6" customFormat="1" ht="15" thickBot="1" x14ac:dyDescent="0.2">
      <c r="A12" s="244" t="s">
        <v>132</v>
      </c>
      <c r="B12" s="342">
        <v>3.5496293127108402E-5</v>
      </c>
      <c r="C12" s="341">
        <v>4.6387355506556249E-5</v>
      </c>
      <c r="D12" s="315" t="s">
        <v>429</v>
      </c>
      <c r="E12" s="409"/>
      <c r="F12" s="409"/>
      <c r="G12" s="234"/>
      <c r="H12" s="234"/>
      <c r="I12" s="234"/>
      <c r="J12" s="234"/>
      <c r="K12" s="234"/>
      <c r="L12" s="234"/>
      <c r="M12" s="234"/>
      <c r="N12" s="234"/>
      <c r="O12" s="234"/>
      <c r="P12" s="234"/>
      <c r="Q12" s="234"/>
    </row>
    <row r="13" spans="1:17" s="6" customFormat="1" ht="15" thickBot="1" x14ac:dyDescent="0.2">
      <c r="A13" s="243"/>
      <c r="B13" s="269"/>
      <c r="C13" s="409"/>
      <c r="D13" s="409"/>
      <c r="E13" s="409"/>
      <c r="F13" s="411"/>
      <c r="G13" s="234"/>
      <c r="H13" s="234"/>
      <c r="I13" s="234"/>
      <c r="J13" s="234"/>
      <c r="K13" s="234"/>
      <c r="L13" s="234"/>
      <c r="M13" s="234"/>
      <c r="N13" s="234"/>
      <c r="O13" s="234"/>
      <c r="P13" s="234"/>
      <c r="Q13" s="234"/>
    </row>
    <row r="14" spans="1:17" s="6" customFormat="1" ht="14" x14ac:dyDescent="0.15">
      <c r="A14" s="238" t="s">
        <v>351</v>
      </c>
      <c r="B14" s="412" t="s">
        <v>348</v>
      </c>
      <c r="C14" s="413"/>
      <c r="D14" s="414"/>
      <c r="E14" s="330" t="s">
        <v>349</v>
      </c>
      <c r="F14" s="332"/>
      <c r="G14" s="234"/>
      <c r="H14" s="234"/>
      <c r="I14" s="234"/>
      <c r="J14" s="234"/>
      <c r="K14" s="234"/>
      <c r="L14" s="234"/>
      <c r="M14" s="234"/>
      <c r="N14" s="234"/>
      <c r="O14" s="234"/>
      <c r="P14" s="234"/>
      <c r="Q14" s="234"/>
    </row>
    <row r="15" spans="1:17" s="6" customFormat="1" ht="36" customHeight="1" thickBot="1" x14ac:dyDescent="0.25">
      <c r="A15" s="243" t="s">
        <v>122</v>
      </c>
      <c r="B15" s="415" t="s">
        <v>346</v>
      </c>
      <c r="C15" s="416" t="s">
        <v>347</v>
      </c>
      <c r="D15" s="408" t="s">
        <v>312</v>
      </c>
      <c r="E15" s="334" t="s">
        <v>427</v>
      </c>
      <c r="F15" s="408" t="s">
        <v>428</v>
      </c>
      <c r="G15" s="234"/>
      <c r="H15" s="234"/>
      <c r="I15" s="234"/>
      <c r="J15" s="234"/>
      <c r="K15" s="234"/>
      <c r="L15" s="234"/>
      <c r="M15" s="234"/>
      <c r="N15" s="234"/>
      <c r="O15" s="234"/>
      <c r="P15" s="234"/>
      <c r="Q15" s="234"/>
    </row>
    <row r="16" spans="1:17" s="6" customFormat="1" x14ac:dyDescent="0.2">
      <c r="A16" s="238" t="s">
        <v>126</v>
      </c>
      <c r="B16" s="348">
        <v>5.83640443085616E-5</v>
      </c>
      <c r="C16" s="265">
        <v>1.1906456207638001E-7</v>
      </c>
      <c r="D16" s="233" t="s">
        <v>425</v>
      </c>
      <c r="E16" s="417">
        <v>1.1694248514069816E-4</v>
      </c>
      <c r="F16" s="397" t="s">
        <v>429</v>
      </c>
      <c r="G16" s="234"/>
      <c r="H16" s="234"/>
      <c r="I16" s="234"/>
      <c r="J16" s="234"/>
      <c r="K16" s="234"/>
      <c r="L16" s="234"/>
      <c r="M16" s="234"/>
      <c r="N16" s="234"/>
      <c r="O16" s="234"/>
      <c r="P16" s="234"/>
      <c r="Q16" s="234"/>
    </row>
    <row r="17" spans="1:17" s="6" customFormat="1" ht="14" x14ac:dyDescent="0.15">
      <c r="A17" s="243" t="s">
        <v>127</v>
      </c>
      <c r="B17" s="337">
        <v>1.5266821215383499E-5</v>
      </c>
      <c r="C17" s="269">
        <v>4.5329293229582701E-8</v>
      </c>
      <c r="D17" s="233" t="s">
        <v>425</v>
      </c>
      <c r="E17" s="337">
        <v>2.138758177926326E-5</v>
      </c>
      <c r="F17" s="312" t="s">
        <v>429</v>
      </c>
      <c r="G17" s="234"/>
      <c r="H17" s="234"/>
      <c r="I17" s="234"/>
      <c r="J17" s="234"/>
      <c r="K17" s="234"/>
      <c r="L17" s="234"/>
      <c r="M17" s="234"/>
      <c r="N17" s="234"/>
      <c r="O17" s="234"/>
      <c r="P17" s="234"/>
      <c r="Q17" s="234"/>
    </row>
    <row r="18" spans="1:17" s="6" customFormat="1" ht="14" x14ac:dyDescent="0.15">
      <c r="A18" s="243" t="s">
        <v>128</v>
      </c>
      <c r="B18" s="337">
        <v>2.4177679999999999E-5</v>
      </c>
      <c r="C18" s="269">
        <v>1.898113E-6</v>
      </c>
      <c r="D18" s="233" t="s">
        <v>424</v>
      </c>
      <c r="E18" s="337">
        <v>1.6717845535053109E-5</v>
      </c>
      <c r="F18" s="312" t="s">
        <v>429</v>
      </c>
      <c r="G18" s="234"/>
      <c r="H18" s="234"/>
      <c r="I18" s="234"/>
      <c r="J18" s="234"/>
      <c r="K18" s="234"/>
      <c r="L18" s="234"/>
      <c r="M18" s="234"/>
      <c r="N18" s="234"/>
      <c r="O18" s="234"/>
      <c r="P18" s="234"/>
      <c r="Q18" s="234"/>
    </row>
    <row r="19" spans="1:17" s="6" customFormat="1" ht="14" x14ac:dyDescent="0.15">
      <c r="A19" s="243" t="s">
        <v>129</v>
      </c>
      <c r="B19" s="337">
        <v>2.4390420000000001E-5</v>
      </c>
      <c r="C19" s="269">
        <v>1.408281E-6</v>
      </c>
      <c r="D19" s="233" t="s">
        <v>424</v>
      </c>
      <c r="E19" s="337">
        <v>3.1334706501086307E-5</v>
      </c>
      <c r="F19" s="312" t="s">
        <v>429</v>
      </c>
      <c r="G19" s="234"/>
      <c r="H19" s="234"/>
      <c r="I19" s="234"/>
      <c r="J19" s="234"/>
      <c r="K19" s="234"/>
      <c r="L19" s="234"/>
      <c r="M19" s="234"/>
      <c r="N19" s="234"/>
      <c r="O19" s="234"/>
      <c r="P19" s="234"/>
      <c r="Q19" s="234"/>
    </row>
    <row r="20" spans="1:17" s="6" customFormat="1" ht="14" x14ac:dyDescent="0.15">
      <c r="A20" s="243" t="s">
        <v>130</v>
      </c>
      <c r="B20" s="337">
        <v>2.3865268118383499E-5</v>
      </c>
      <c r="C20" s="269">
        <v>1.0079668993011301E-7</v>
      </c>
      <c r="D20" s="233" t="s">
        <v>425</v>
      </c>
      <c r="E20" s="337">
        <v>2.4425332191275234E-5</v>
      </c>
      <c r="F20" s="312" t="s">
        <v>429</v>
      </c>
      <c r="G20" s="234"/>
      <c r="H20" s="234"/>
      <c r="I20" s="234"/>
      <c r="J20" s="234"/>
      <c r="K20" s="234"/>
      <c r="L20" s="234"/>
      <c r="M20" s="234"/>
      <c r="N20" s="234"/>
      <c r="O20" s="234"/>
      <c r="P20" s="234"/>
      <c r="Q20" s="234"/>
    </row>
    <row r="21" spans="1:17" s="6" customFormat="1" ht="14" x14ac:dyDescent="0.15">
      <c r="A21" s="243" t="s">
        <v>131</v>
      </c>
      <c r="B21" s="337">
        <v>1.40056E-5</v>
      </c>
      <c r="C21" s="269">
        <v>9.7138219999999994E-7</v>
      </c>
      <c r="D21" s="233" t="s">
        <v>424</v>
      </c>
      <c r="E21" s="337">
        <v>1.8667841256961332E-5</v>
      </c>
      <c r="F21" s="312" t="s">
        <v>429</v>
      </c>
      <c r="G21" s="234"/>
      <c r="H21" s="234"/>
      <c r="I21" s="234"/>
      <c r="J21" s="234"/>
      <c r="K21" s="234"/>
      <c r="L21" s="234"/>
      <c r="M21" s="234"/>
      <c r="N21" s="234"/>
      <c r="O21" s="234"/>
      <c r="P21" s="234"/>
      <c r="Q21" s="234"/>
    </row>
    <row r="22" spans="1:17" s="6" customFormat="1" ht="15" thickBot="1" x14ac:dyDescent="0.2">
      <c r="A22" s="244" t="s">
        <v>132</v>
      </c>
      <c r="B22" s="341">
        <v>1.5493679999999999E-5</v>
      </c>
      <c r="C22" s="273">
        <v>1.5239830000000001E-6</v>
      </c>
      <c r="D22" s="418" t="s">
        <v>424</v>
      </c>
      <c r="E22" s="341">
        <v>2.3215524190538548E-5</v>
      </c>
      <c r="F22" s="315" t="s">
        <v>429</v>
      </c>
      <c r="G22" s="234"/>
      <c r="H22" s="234"/>
      <c r="I22" s="234"/>
      <c r="J22" s="234"/>
      <c r="K22" s="234"/>
      <c r="L22" s="234"/>
      <c r="M22" s="234"/>
      <c r="N22" s="234"/>
      <c r="O22" s="234"/>
      <c r="P22" s="234"/>
      <c r="Q22" s="234"/>
    </row>
    <row r="23" spans="1:17" s="6" customFormat="1" ht="15" thickBot="1" x14ac:dyDescent="0.2">
      <c r="A23" s="264"/>
      <c r="B23" s="409"/>
      <c r="C23" s="409"/>
      <c r="D23" s="409"/>
      <c r="E23" s="409"/>
      <c r="F23" s="411"/>
      <c r="G23" s="234"/>
      <c r="H23" s="234"/>
      <c r="I23" s="234"/>
      <c r="J23" s="234"/>
      <c r="K23" s="234"/>
      <c r="L23" s="234"/>
      <c r="M23" s="234"/>
      <c r="N23" s="234"/>
      <c r="O23" s="234"/>
      <c r="P23" s="234"/>
      <c r="Q23" s="234"/>
    </row>
    <row r="24" spans="1:17" s="6" customFormat="1" ht="14" x14ac:dyDescent="0.15">
      <c r="A24" s="238" t="s">
        <v>352</v>
      </c>
      <c r="B24" s="412" t="s">
        <v>348</v>
      </c>
      <c r="C24" s="419"/>
      <c r="D24" s="420"/>
      <c r="E24" s="330" t="s">
        <v>349</v>
      </c>
      <c r="F24" s="332"/>
      <c r="G24" s="234"/>
      <c r="H24" s="234"/>
      <c r="I24" s="234"/>
      <c r="J24" s="234"/>
      <c r="K24" s="234"/>
      <c r="L24" s="234"/>
      <c r="M24" s="234"/>
      <c r="N24" s="234"/>
      <c r="O24" s="234"/>
      <c r="P24" s="234"/>
      <c r="Q24" s="234"/>
    </row>
    <row r="25" spans="1:17" s="6" customFormat="1" ht="33" thickBot="1" x14ac:dyDescent="0.25">
      <c r="A25" s="244" t="s">
        <v>122</v>
      </c>
      <c r="B25" s="415" t="s">
        <v>346</v>
      </c>
      <c r="C25" s="416" t="s">
        <v>347</v>
      </c>
      <c r="D25" s="408" t="s">
        <v>312</v>
      </c>
      <c r="E25" s="334" t="s">
        <v>290</v>
      </c>
      <c r="F25" s="408" t="s">
        <v>428</v>
      </c>
      <c r="G25" s="234"/>
      <c r="H25" s="234"/>
      <c r="I25" s="234"/>
      <c r="J25" s="234"/>
      <c r="K25" s="234"/>
      <c r="L25" s="234"/>
      <c r="M25" s="234"/>
      <c r="N25" s="234"/>
      <c r="O25" s="234"/>
      <c r="P25" s="234"/>
      <c r="Q25" s="234"/>
    </row>
    <row r="26" spans="1:17" s="6" customFormat="1" x14ac:dyDescent="0.2">
      <c r="A26" s="421" t="s">
        <v>126</v>
      </c>
      <c r="B26" s="269">
        <v>1.4716142147271099E-4</v>
      </c>
      <c r="C26" s="269">
        <v>3.6024107019324699E-7</v>
      </c>
      <c r="D26" s="233" t="s">
        <v>425</v>
      </c>
      <c r="E26" s="417">
        <v>2.1212109781610137E-4</v>
      </c>
      <c r="F26" s="397" t="s">
        <v>429</v>
      </c>
      <c r="G26" s="234"/>
      <c r="H26" s="234"/>
      <c r="I26" s="234"/>
      <c r="J26" s="234"/>
      <c r="K26" s="234"/>
      <c r="L26" s="234"/>
      <c r="M26" s="234"/>
      <c r="N26" s="234"/>
      <c r="O26" s="234"/>
      <c r="P26" s="234"/>
      <c r="Q26" s="234"/>
    </row>
    <row r="27" spans="1:17" s="6" customFormat="1" ht="14" x14ac:dyDescent="0.15">
      <c r="A27" s="421" t="s">
        <v>127</v>
      </c>
      <c r="B27" s="269">
        <v>2.8953767726592801E-5</v>
      </c>
      <c r="C27" s="269">
        <v>4.52052320851339E-8</v>
      </c>
      <c r="D27" s="233" t="s">
        <v>425</v>
      </c>
      <c r="E27" s="337">
        <v>3.7484853337792967E-5</v>
      </c>
      <c r="F27" s="312" t="s">
        <v>429</v>
      </c>
      <c r="G27" s="234"/>
      <c r="H27" s="234"/>
      <c r="I27" s="234"/>
      <c r="J27" s="234"/>
      <c r="K27" s="234"/>
      <c r="L27" s="234"/>
      <c r="M27" s="234"/>
      <c r="N27" s="234"/>
      <c r="O27" s="234"/>
      <c r="P27" s="234"/>
      <c r="Q27" s="234"/>
    </row>
    <row r="28" spans="1:17" s="6" customFormat="1" ht="14" x14ac:dyDescent="0.15">
      <c r="A28" s="421" t="s">
        <v>128</v>
      </c>
      <c r="B28" s="269">
        <v>3.0613606365961301E-5</v>
      </c>
      <c r="C28" s="269">
        <v>5.1027940460681903E-8</v>
      </c>
      <c r="D28" s="233" t="s">
        <v>425</v>
      </c>
      <c r="E28" s="337">
        <v>8.2992916874987426E-5</v>
      </c>
      <c r="F28" s="312" t="s">
        <v>429</v>
      </c>
      <c r="G28" s="234"/>
      <c r="H28" s="234"/>
      <c r="I28" s="234"/>
      <c r="J28" s="234"/>
      <c r="K28" s="234"/>
      <c r="L28" s="234"/>
      <c r="M28" s="234"/>
      <c r="N28" s="234"/>
      <c r="O28" s="234"/>
      <c r="P28" s="234"/>
      <c r="Q28" s="234"/>
    </row>
    <row r="29" spans="1:17" s="6" customFormat="1" ht="14" x14ac:dyDescent="0.15">
      <c r="A29" s="421" t="s">
        <v>129</v>
      </c>
      <c r="B29" s="269">
        <v>5.0849051712029502E-5</v>
      </c>
      <c r="C29" s="269">
        <v>7.0856482738388396E-8</v>
      </c>
      <c r="D29" s="233" t="s">
        <v>425</v>
      </c>
      <c r="E29" s="337">
        <v>5.5112354731982758E-5</v>
      </c>
      <c r="F29" s="312" t="s">
        <v>429</v>
      </c>
      <c r="G29" s="234"/>
      <c r="H29" s="234"/>
      <c r="I29" s="234"/>
      <c r="J29" s="234"/>
      <c r="K29" s="234"/>
      <c r="L29" s="234"/>
      <c r="M29" s="234"/>
      <c r="N29" s="234"/>
      <c r="O29" s="234"/>
      <c r="P29" s="234"/>
      <c r="Q29" s="234"/>
    </row>
    <row r="30" spans="1:17" s="6" customFormat="1" ht="14" x14ac:dyDescent="0.15">
      <c r="A30" s="421" t="s">
        <v>130</v>
      </c>
      <c r="B30" s="269">
        <v>4.1669350843128303E-5</v>
      </c>
      <c r="C30" s="269">
        <v>7.04305073361137E-8</v>
      </c>
      <c r="D30" s="233" t="s">
        <v>425</v>
      </c>
      <c r="E30" s="337">
        <v>1.0696807394294923E-4</v>
      </c>
      <c r="F30" s="312" t="s">
        <v>429</v>
      </c>
      <c r="G30" s="234"/>
      <c r="H30" s="234"/>
      <c r="I30" s="234"/>
      <c r="J30" s="234"/>
      <c r="K30" s="234"/>
      <c r="L30" s="234"/>
      <c r="M30" s="234"/>
      <c r="N30" s="234"/>
      <c r="O30" s="234"/>
      <c r="P30" s="234"/>
      <c r="Q30" s="234"/>
    </row>
    <row r="31" spans="1:17" s="6" customFormat="1" ht="14" x14ac:dyDescent="0.15">
      <c r="A31" s="421" t="s">
        <v>131</v>
      </c>
      <c r="B31" s="269">
        <v>3.69526048869579E-5</v>
      </c>
      <c r="C31" s="269">
        <v>8.2528119850983606E-8</v>
      </c>
      <c r="D31" s="233" t="s">
        <v>425</v>
      </c>
      <c r="E31" s="337">
        <v>5.2499921632941635E-5</v>
      </c>
      <c r="F31" s="312" t="s">
        <v>429</v>
      </c>
      <c r="G31" s="234"/>
      <c r="H31" s="234"/>
      <c r="I31" s="234"/>
      <c r="J31" s="234"/>
      <c r="K31" s="234"/>
      <c r="L31" s="234"/>
      <c r="M31" s="234"/>
      <c r="N31" s="234"/>
      <c r="O31" s="234"/>
      <c r="P31" s="234"/>
      <c r="Q31" s="234"/>
    </row>
    <row r="32" spans="1:17" s="6" customFormat="1" ht="15" thickBot="1" x14ac:dyDescent="0.2">
      <c r="A32" s="422" t="s">
        <v>132</v>
      </c>
      <c r="B32" s="273">
        <v>3.0944910412649302E-5</v>
      </c>
      <c r="C32" s="273">
        <v>2.50380339106645E-8</v>
      </c>
      <c r="D32" s="389" t="s">
        <v>425</v>
      </c>
      <c r="E32" s="341">
        <v>6.3667747993350308E-5</v>
      </c>
      <c r="F32" s="315" t="s">
        <v>429</v>
      </c>
      <c r="G32" s="234"/>
      <c r="H32" s="234"/>
      <c r="I32" s="234"/>
      <c r="J32" s="234"/>
      <c r="K32" s="234"/>
      <c r="L32" s="234"/>
      <c r="M32" s="234"/>
      <c r="N32" s="234"/>
      <c r="O32" s="234"/>
      <c r="P32" s="234"/>
      <c r="Q32" s="234"/>
    </row>
    <row r="33" spans="1:17" s="6" customFormat="1" ht="15" thickBot="1" x14ac:dyDescent="0.2">
      <c r="A33" s="421"/>
      <c r="B33" s="269"/>
      <c r="C33" s="269"/>
      <c r="D33" s="409"/>
      <c r="E33" s="269"/>
      <c r="F33" s="411"/>
      <c r="G33" s="234"/>
      <c r="H33" s="234"/>
      <c r="I33" s="234"/>
      <c r="J33" s="234"/>
      <c r="K33" s="234"/>
      <c r="L33" s="234"/>
      <c r="M33" s="234"/>
      <c r="N33" s="234"/>
      <c r="O33" s="234"/>
      <c r="P33" s="234"/>
      <c r="Q33" s="234"/>
    </row>
    <row r="34" spans="1:17" s="6" customFormat="1" ht="14" x14ac:dyDescent="0.15">
      <c r="A34" s="238" t="s">
        <v>353</v>
      </c>
      <c r="B34" s="423"/>
      <c r="C34" s="412" t="s">
        <v>348</v>
      </c>
      <c r="D34" s="420"/>
      <c r="E34" s="330" t="s">
        <v>349</v>
      </c>
      <c r="F34" s="332"/>
      <c r="G34" s="234"/>
      <c r="H34" s="234"/>
      <c r="I34" s="234"/>
      <c r="J34" s="234"/>
      <c r="K34" s="234"/>
      <c r="L34" s="234"/>
      <c r="M34" s="234"/>
      <c r="N34" s="234"/>
      <c r="O34" s="234"/>
      <c r="P34" s="234"/>
      <c r="Q34" s="234"/>
    </row>
    <row r="35" spans="1:17" s="6" customFormat="1" ht="33" thickBot="1" x14ac:dyDescent="0.25">
      <c r="A35" s="243" t="s">
        <v>122</v>
      </c>
      <c r="B35" s="415" t="s">
        <v>346</v>
      </c>
      <c r="C35" s="416" t="s">
        <v>347</v>
      </c>
      <c r="D35" s="408" t="s">
        <v>312</v>
      </c>
      <c r="E35" s="334" t="s">
        <v>290</v>
      </c>
      <c r="F35" s="408" t="s">
        <v>428</v>
      </c>
      <c r="G35" s="234"/>
      <c r="H35" s="234"/>
      <c r="I35" s="234"/>
      <c r="J35" s="234"/>
      <c r="K35" s="234"/>
      <c r="L35" s="234"/>
      <c r="M35" s="234"/>
      <c r="N35" s="234"/>
      <c r="O35" s="234"/>
      <c r="P35" s="234"/>
      <c r="Q35" s="234"/>
    </row>
    <row r="36" spans="1:17" s="6" customFormat="1" x14ac:dyDescent="0.2">
      <c r="A36" s="238" t="s">
        <v>126</v>
      </c>
      <c r="B36" s="269">
        <v>1.3855479645044199E-4</v>
      </c>
      <c r="C36" s="269">
        <v>3.2296304916192202E-7</v>
      </c>
      <c r="D36" s="233" t="s">
        <v>425</v>
      </c>
      <c r="E36" s="417">
        <v>2.3710750761521957E-4</v>
      </c>
      <c r="F36" s="397" t="s">
        <v>429</v>
      </c>
      <c r="G36" s="234"/>
      <c r="H36" s="234"/>
      <c r="I36" s="234"/>
      <c r="J36" s="234"/>
      <c r="K36" s="234"/>
      <c r="L36" s="234"/>
      <c r="M36" s="234"/>
      <c r="N36" s="234"/>
      <c r="O36" s="234"/>
      <c r="P36" s="234"/>
      <c r="Q36" s="234"/>
    </row>
    <row r="37" spans="1:17" s="6" customFormat="1" ht="14" x14ac:dyDescent="0.15">
      <c r="A37" s="243" t="s">
        <v>127</v>
      </c>
      <c r="B37" s="269">
        <v>3.15132750557128E-5</v>
      </c>
      <c r="C37" s="269">
        <v>5.2390169705225503E-8</v>
      </c>
      <c r="D37" s="233" t="s">
        <v>425</v>
      </c>
      <c r="E37" s="337">
        <v>3.9682247043422554E-5</v>
      </c>
      <c r="F37" s="312" t="s">
        <v>429</v>
      </c>
      <c r="G37" s="234"/>
      <c r="H37" s="234"/>
      <c r="I37" s="234"/>
      <c r="J37" s="234"/>
      <c r="K37" s="234"/>
      <c r="L37" s="234"/>
      <c r="M37" s="234"/>
      <c r="N37" s="234"/>
      <c r="O37" s="234"/>
      <c r="P37" s="234"/>
      <c r="Q37" s="234"/>
    </row>
    <row r="38" spans="1:17" s="6" customFormat="1" ht="14" x14ac:dyDescent="0.15">
      <c r="A38" s="243" t="s">
        <v>128</v>
      </c>
      <c r="B38" s="269">
        <v>3.2415402547078299E-5</v>
      </c>
      <c r="C38" s="269">
        <v>4.1376262166497498E-8</v>
      </c>
      <c r="D38" s="233" t="s">
        <v>425</v>
      </c>
      <c r="E38" s="337">
        <v>6.6178800901120586E-5</v>
      </c>
      <c r="F38" s="312" t="s">
        <v>429</v>
      </c>
      <c r="G38" s="234"/>
      <c r="H38" s="234"/>
      <c r="I38" s="234"/>
      <c r="J38" s="234"/>
      <c r="K38" s="234"/>
      <c r="L38" s="234"/>
      <c r="M38" s="234"/>
      <c r="N38" s="234"/>
      <c r="O38" s="234"/>
      <c r="P38" s="234"/>
      <c r="Q38" s="234"/>
    </row>
    <row r="39" spans="1:17" s="6" customFormat="1" ht="14" x14ac:dyDescent="0.15">
      <c r="A39" s="243" t="s">
        <v>129</v>
      </c>
      <c r="B39" s="269">
        <v>5.7482914896744901E-5</v>
      </c>
      <c r="C39" s="269">
        <v>9.2245162316886694E-8</v>
      </c>
      <c r="D39" s="233" t="s">
        <v>425</v>
      </c>
      <c r="E39" s="337">
        <v>5.8656509494293098E-5</v>
      </c>
      <c r="F39" s="312" t="s">
        <v>429</v>
      </c>
      <c r="G39" s="234"/>
      <c r="H39" s="234"/>
      <c r="I39" s="234"/>
      <c r="J39" s="234"/>
      <c r="K39" s="234"/>
      <c r="L39" s="234"/>
      <c r="M39" s="234"/>
      <c r="N39" s="234"/>
      <c r="O39" s="234"/>
      <c r="P39" s="234"/>
      <c r="Q39" s="234"/>
    </row>
    <row r="40" spans="1:17" s="6" customFormat="1" ht="14" x14ac:dyDescent="0.15">
      <c r="A40" s="243" t="s">
        <v>130</v>
      </c>
      <c r="B40" s="269">
        <v>5.9127932945850102E-5</v>
      </c>
      <c r="C40" s="269">
        <v>1.06974186491106E-7</v>
      </c>
      <c r="D40" s="233" t="s">
        <v>425</v>
      </c>
      <c r="E40" s="337">
        <v>9.0091128083473422E-5</v>
      </c>
      <c r="F40" s="312" t="s">
        <v>429</v>
      </c>
      <c r="G40" s="234"/>
      <c r="H40" s="234"/>
      <c r="I40" s="234"/>
      <c r="J40" s="234"/>
      <c r="K40" s="234"/>
      <c r="L40" s="234"/>
      <c r="M40" s="234"/>
      <c r="N40" s="234"/>
      <c r="O40" s="234"/>
      <c r="P40" s="234"/>
      <c r="Q40" s="234"/>
    </row>
    <row r="41" spans="1:17" s="6" customFormat="1" ht="14" x14ac:dyDescent="0.15">
      <c r="A41" s="243" t="s">
        <v>131</v>
      </c>
      <c r="B41" s="269">
        <v>5.1049684417093799E-5</v>
      </c>
      <c r="C41" s="269">
        <v>1.31502742045316E-7</v>
      </c>
      <c r="D41" s="233" t="s">
        <v>425</v>
      </c>
      <c r="E41" s="337">
        <v>5.0156377884628386E-5</v>
      </c>
      <c r="F41" s="312" t="s">
        <v>429</v>
      </c>
      <c r="G41" s="234"/>
      <c r="H41" s="234"/>
      <c r="I41" s="234"/>
      <c r="J41" s="234"/>
      <c r="K41" s="234"/>
      <c r="L41" s="234"/>
      <c r="M41" s="234"/>
      <c r="N41" s="234"/>
      <c r="O41" s="234"/>
      <c r="P41" s="234"/>
      <c r="Q41" s="234"/>
    </row>
    <row r="42" spans="1:17" s="6" customFormat="1" ht="15" thickBot="1" x14ac:dyDescent="0.2">
      <c r="A42" s="244" t="s">
        <v>132</v>
      </c>
      <c r="B42" s="424">
        <v>3.5496293127108402E-5</v>
      </c>
      <c r="C42" s="424">
        <v>2.6366313081296799E-8</v>
      </c>
      <c r="D42" s="389" t="s">
        <v>425</v>
      </c>
      <c r="E42" s="341">
        <v>6.1450444369714558E-5</v>
      </c>
      <c r="F42" s="315" t="s">
        <v>429</v>
      </c>
      <c r="G42" s="234"/>
      <c r="H42" s="234"/>
      <c r="I42" s="234"/>
      <c r="J42" s="234"/>
      <c r="K42" s="234"/>
      <c r="L42" s="234"/>
      <c r="M42" s="234"/>
      <c r="N42" s="234"/>
      <c r="O42" s="234"/>
      <c r="P42" s="234"/>
      <c r="Q42" s="234"/>
    </row>
    <row r="43" spans="1:17" s="6" customFormat="1" ht="15" thickBot="1" x14ac:dyDescent="0.2">
      <c r="A43" s="264"/>
      <c r="B43" s="409"/>
      <c r="C43" s="409"/>
      <c r="D43" s="409"/>
      <c r="E43" s="409"/>
      <c r="F43" s="411"/>
      <c r="G43" s="234"/>
      <c r="H43" s="234"/>
      <c r="I43" s="234"/>
      <c r="J43" s="234"/>
      <c r="K43" s="234"/>
      <c r="L43" s="234"/>
      <c r="M43" s="234"/>
      <c r="N43" s="234"/>
      <c r="O43" s="234"/>
      <c r="P43" s="234"/>
      <c r="Q43" s="234"/>
    </row>
    <row r="44" spans="1:17" s="6" customFormat="1" ht="14" x14ac:dyDescent="0.15">
      <c r="A44" s="238" t="s">
        <v>354</v>
      </c>
      <c r="B44" s="412" t="s">
        <v>348</v>
      </c>
      <c r="C44" s="419"/>
      <c r="D44" s="420"/>
      <c r="E44" s="330" t="s">
        <v>349</v>
      </c>
      <c r="F44" s="332"/>
      <c r="G44" s="234"/>
      <c r="H44" s="234"/>
      <c r="I44" s="234"/>
      <c r="J44" s="234"/>
      <c r="K44" s="234"/>
      <c r="L44" s="234"/>
      <c r="M44" s="234"/>
      <c r="N44" s="234"/>
      <c r="O44" s="234"/>
      <c r="P44" s="234"/>
      <c r="Q44" s="234"/>
    </row>
    <row r="45" spans="1:17" s="6" customFormat="1" ht="33" thickBot="1" x14ac:dyDescent="0.25">
      <c r="A45" s="243" t="s">
        <v>122</v>
      </c>
      <c r="B45" s="415" t="s">
        <v>346</v>
      </c>
      <c r="C45" s="416" t="s">
        <v>347</v>
      </c>
      <c r="D45" s="408" t="s">
        <v>312</v>
      </c>
      <c r="E45" s="334" t="s">
        <v>290</v>
      </c>
      <c r="F45" s="408" t="s">
        <v>428</v>
      </c>
      <c r="G45" s="234"/>
      <c r="H45" s="234"/>
      <c r="I45" s="234"/>
      <c r="J45" s="234"/>
      <c r="K45" s="234"/>
      <c r="L45" s="234"/>
      <c r="M45" s="234"/>
      <c r="N45" s="234"/>
      <c r="O45" s="234"/>
      <c r="P45" s="234"/>
      <c r="Q45" s="234"/>
    </row>
    <row r="46" spans="1:17" s="6" customFormat="1" x14ac:dyDescent="0.2">
      <c r="A46" s="238" t="s">
        <v>126</v>
      </c>
      <c r="B46" s="265">
        <v>2.9899035735719799E-4</v>
      </c>
      <c r="C46" s="265">
        <v>3.2735845202030802E-7</v>
      </c>
      <c r="D46" s="233" t="s">
        <v>425</v>
      </c>
      <c r="E46" s="417">
        <v>2.2184569965850206E-4</v>
      </c>
      <c r="F46" s="397" t="s">
        <v>429</v>
      </c>
      <c r="G46" s="234"/>
      <c r="H46" s="234"/>
      <c r="I46" s="234"/>
      <c r="J46" s="234"/>
      <c r="K46" s="234"/>
      <c r="L46" s="234"/>
      <c r="M46" s="234"/>
      <c r="N46" s="234"/>
      <c r="O46" s="234"/>
      <c r="P46" s="234"/>
      <c r="Q46" s="234"/>
    </row>
    <row r="47" spans="1:17" s="6" customFormat="1" ht="14" x14ac:dyDescent="0.15">
      <c r="A47" s="243" t="s">
        <v>127</v>
      </c>
      <c r="B47" s="269">
        <v>1.712098E-4</v>
      </c>
      <c r="C47" s="269">
        <v>1.09308438972696E-5</v>
      </c>
      <c r="D47" s="338" t="s">
        <v>424</v>
      </c>
      <c r="E47" s="337">
        <v>1.5173881859442239E-4</v>
      </c>
      <c r="F47" s="312" t="s">
        <v>429</v>
      </c>
      <c r="G47" s="234"/>
      <c r="H47" s="234"/>
      <c r="I47" s="234"/>
      <c r="J47" s="234"/>
      <c r="K47" s="234"/>
      <c r="L47" s="234"/>
      <c r="M47" s="234"/>
      <c r="N47" s="234"/>
      <c r="O47" s="234"/>
      <c r="P47" s="234"/>
      <c r="Q47" s="234"/>
    </row>
    <row r="48" spans="1:17" s="6" customFormat="1" ht="14" x14ac:dyDescent="0.15">
      <c r="A48" s="243" t="s">
        <v>128</v>
      </c>
      <c r="B48" s="269">
        <v>1.5242719999999999E-3</v>
      </c>
      <c r="C48" s="269"/>
      <c r="D48" s="338" t="s">
        <v>424</v>
      </c>
      <c r="E48" s="337">
        <v>1.3570968617064523E-4</v>
      </c>
      <c r="F48" s="312" t="s">
        <v>429</v>
      </c>
      <c r="G48" s="234"/>
      <c r="H48" s="234"/>
      <c r="I48" s="234"/>
      <c r="J48" s="234"/>
      <c r="K48" s="234"/>
      <c r="L48" s="234"/>
      <c r="M48" s="234"/>
      <c r="N48" s="234"/>
      <c r="O48" s="234"/>
      <c r="P48" s="234"/>
      <c r="Q48" s="234"/>
    </row>
    <row r="49" spans="1:17" s="6" customFormat="1" ht="14" x14ac:dyDescent="0.15">
      <c r="A49" s="243" t="s">
        <v>129</v>
      </c>
      <c r="B49" s="269">
        <v>2.13867716967619E-4</v>
      </c>
      <c r="C49" s="269">
        <v>2.8961200700389999E-7</v>
      </c>
      <c r="D49" s="233" t="s">
        <v>425</v>
      </c>
      <c r="E49" s="337">
        <v>1.7297543579042663E-4</v>
      </c>
      <c r="F49" s="312" t="s">
        <v>429</v>
      </c>
      <c r="G49" s="234"/>
      <c r="H49" s="234"/>
      <c r="I49" s="234"/>
      <c r="J49" s="234"/>
      <c r="K49" s="234"/>
      <c r="L49" s="234"/>
      <c r="M49" s="234"/>
      <c r="N49" s="234"/>
      <c r="O49" s="234"/>
      <c r="P49" s="234"/>
      <c r="Q49" s="234"/>
    </row>
    <row r="50" spans="1:17" s="6" customFormat="1" ht="14" x14ac:dyDescent="0.15">
      <c r="A50" s="243" t="s">
        <v>130</v>
      </c>
      <c r="B50" s="269">
        <v>4.6756139999999999E-4</v>
      </c>
      <c r="C50" s="269">
        <v>3.1007447439536102E-5</v>
      </c>
      <c r="D50" s="338" t="s">
        <v>424</v>
      </c>
      <c r="E50" s="337">
        <v>1.5834632003088798E-4</v>
      </c>
      <c r="F50" s="312" t="s">
        <v>429</v>
      </c>
      <c r="G50" s="234"/>
      <c r="H50" s="234"/>
      <c r="I50" s="234"/>
      <c r="J50" s="234"/>
      <c r="K50" s="234"/>
      <c r="L50" s="234"/>
      <c r="M50" s="234"/>
      <c r="N50" s="234"/>
      <c r="O50" s="234"/>
      <c r="P50" s="234"/>
      <c r="Q50" s="234"/>
    </row>
    <row r="51" spans="1:17" s="6" customFormat="1" ht="14" x14ac:dyDescent="0.15">
      <c r="A51" s="243" t="s">
        <v>131</v>
      </c>
      <c r="B51" s="269">
        <v>3.3315560000000001E-4</v>
      </c>
      <c r="C51" s="269">
        <v>4.7552375548860003E-5</v>
      </c>
      <c r="D51" s="338" t="s">
        <v>424</v>
      </c>
      <c r="E51" s="337">
        <v>1.4293331943472732E-4</v>
      </c>
      <c r="F51" s="312" t="s">
        <v>429</v>
      </c>
      <c r="G51" s="234"/>
      <c r="H51" s="234"/>
      <c r="I51" s="234"/>
      <c r="J51" s="234"/>
      <c r="K51" s="234"/>
      <c r="L51" s="234"/>
      <c r="M51" s="234"/>
      <c r="N51" s="234"/>
      <c r="O51" s="234"/>
      <c r="P51" s="234"/>
      <c r="Q51" s="234"/>
    </row>
    <row r="52" spans="1:17" s="6" customFormat="1" ht="15" thickBot="1" x14ac:dyDescent="0.2">
      <c r="A52" s="244" t="s">
        <v>132</v>
      </c>
      <c r="B52" s="273">
        <v>2.1341369999999999E-4</v>
      </c>
      <c r="C52" s="273">
        <v>8.1619274441547798E-6</v>
      </c>
      <c r="D52" s="418" t="s">
        <v>424</v>
      </c>
      <c r="E52" s="341">
        <v>1.558562455877495E-4</v>
      </c>
      <c r="F52" s="315" t="s">
        <v>429</v>
      </c>
      <c r="G52" s="234"/>
      <c r="H52" s="234"/>
      <c r="I52" s="234"/>
      <c r="J52" s="234"/>
      <c r="K52" s="234"/>
      <c r="L52" s="234"/>
      <c r="M52" s="234"/>
      <c r="N52" s="234"/>
      <c r="O52" s="234"/>
      <c r="P52" s="234"/>
      <c r="Q52" s="234"/>
    </row>
    <row r="53" spans="1:17" s="6" customFormat="1" ht="15" thickBot="1" x14ac:dyDescent="0.2">
      <c r="A53" s="264"/>
      <c r="B53" s="409"/>
      <c r="C53" s="409"/>
      <c r="D53" s="409"/>
      <c r="E53" s="409"/>
      <c r="F53" s="409"/>
      <c r="G53" s="234"/>
      <c r="H53" s="234"/>
      <c r="I53" s="234"/>
      <c r="J53" s="234"/>
      <c r="K53" s="234"/>
      <c r="L53" s="234"/>
      <c r="M53" s="234"/>
      <c r="N53" s="234"/>
      <c r="O53" s="234"/>
      <c r="P53" s="234"/>
      <c r="Q53" s="234"/>
    </row>
    <row r="54" spans="1:17" s="6" customFormat="1" ht="14" x14ac:dyDescent="0.15">
      <c r="A54" s="345" t="s">
        <v>355</v>
      </c>
      <c r="B54" s="412" t="s">
        <v>348</v>
      </c>
      <c r="C54" s="419"/>
      <c r="D54" s="420"/>
      <c r="E54" s="330" t="s">
        <v>349</v>
      </c>
      <c r="F54" s="332"/>
      <c r="G54" s="234"/>
      <c r="H54" s="234"/>
      <c r="I54" s="234"/>
      <c r="J54" s="234"/>
      <c r="K54" s="234"/>
      <c r="L54" s="234"/>
      <c r="M54" s="234"/>
      <c r="N54" s="234"/>
      <c r="O54" s="234"/>
      <c r="P54" s="234"/>
      <c r="Q54" s="234"/>
    </row>
    <row r="55" spans="1:17" s="6" customFormat="1" ht="33" thickBot="1" x14ac:dyDescent="0.25">
      <c r="A55" s="346" t="s">
        <v>122</v>
      </c>
      <c r="B55" s="416" t="s">
        <v>346</v>
      </c>
      <c r="C55" s="416" t="s">
        <v>347</v>
      </c>
      <c r="D55" s="408" t="s">
        <v>312</v>
      </c>
      <c r="E55" s="334" t="s">
        <v>290</v>
      </c>
      <c r="F55" s="408" t="s">
        <v>428</v>
      </c>
      <c r="G55" s="234"/>
      <c r="H55" s="234"/>
      <c r="I55" s="234"/>
      <c r="J55" s="234"/>
      <c r="K55" s="234"/>
      <c r="L55" s="234"/>
      <c r="M55" s="234"/>
      <c r="N55" s="234"/>
      <c r="O55" s="234"/>
      <c r="P55" s="234"/>
      <c r="Q55" s="234"/>
    </row>
    <row r="56" spans="1:17" s="6" customFormat="1" x14ac:dyDescent="0.2">
      <c r="A56" s="345" t="s">
        <v>126</v>
      </c>
      <c r="B56" s="265">
        <v>9.7629199999999997E-5</v>
      </c>
      <c r="C56" s="265">
        <v>6.1719720000000003E-8</v>
      </c>
      <c r="D56" s="233" t="s">
        <v>425</v>
      </c>
      <c r="E56" s="417">
        <v>2.2184569965850206E-4</v>
      </c>
      <c r="F56" s="397" t="s">
        <v>429</v>
      </c>
      <c r="G56" s="234"/>
      <c r="H56" s="234"/>
      <c r="I56" s="234"/>
      <c r="J56" s="234"/>
      <c r="K56" s="234"/>
      <c r="L56" s="234"/>
      <c r="M56" s="234"/>
      <c r="N56" s="234"/>
      <c r="O56" s="234"/>
      <c r="P56" s="234"/>
      <c r="Q56" s="234"/>
    </row>
    <row r="57" spans="1:17" s="6" customFormat="1" ht="14" x14ac:dyDescent="0.15">
      <c r="A57" s="346" t="s">
        <v>127</v>
      </c>
      <c r="B57" s="269">
        <v>4.7847189999999998E-5</v>
      </c>
      <c r="C57" s="269">
        <v>4.0526839999999998E-8</v>
      </c>
      <c r="D57" s="233" t="s">
        <v>425</v>
      </c>
      <c r="E57" s="337">
        <v>1.5173881859442239E-4</v>
      </c>
      <c r="F57" s="312" t="s">
        <v>429</v>
      </c>
      <c r="G57" s="234"/>
      <c r="H57" s="234"/>
      <c r="I57" s="234"/>
      <c r="J57" s="234"/>
      <c r="K57" s="234"/>
      <c r="L57" s="234"/>
      <c r="M57" s="234"/>
      <c r="N57" s="234"/>
      <c r="O57" s="234"/>
      <c r="P57" s="234"/>
      <c r="Q57" s="234"/>
    </row>
    <row r="58" spans="1:17" s="6" customFormat="1" ht="14" x14ac:dyDescent="0.15">
      <c r="A58" s="346" t="s">
        <v>128</v>
      </c>
      <c r="B58" s="269">
        <v>4.8573669999999997E-5</v>
      </c>
      <c r="C58" s="269">
        <v>3.038254E-8</v>
      </c>
      <c r="D58" s="233" t="s">
        <v>425</v>
      </c>
      <c r="E58" s="337">
        <v>1.3570968617064523E-4</v>
      </c>
      <c r="F58" s="312" t="s">
        <v>429</v>
      </c>
      <c r="G58" s="234"/>
      <c r="H58" s="234"/>
      <c r="I58" s="234"/>
      <c r="J58" s="234"/>
      <c r="K58" s="234"/>
      <c r="L58" s="234"/>
      <c r="M58" s="234"/>
      <c r="N58" s="234"/>
      <c r="O58" s="234"/>
      <c r="P58" s="234"/>
      <c r="Q58" s="234"/>
    </row>
    <row r="59" spans="1:17" s="6" customFormat="1" ht="14" x14ac:dyDescent="0.15">
      <c r="A59" s="346" t="s">
        <v>129</v>
      </c>
      <c r="B59" s="269">
        <v>7.2887969999999995E-5</v>
      </c>
      <c r="C59" s="269">
        <v>8.98096E-8</v>
      </c>
      <c r="D59" s="233" t="s">
        <v>425</v>
      </c>
      <c r="E59" s="337">
        <v>1.7297543579042663E-4</v>
      </c>
      <c r="F59" s="312" t="s">
        <v>429</v>
      </c>
      <c r="G59" s="234"/>
      <c r="H59" s="234"/>
      <c r="I59" s="234"/>
      <c r="J59" s="234"/>
      <c r="K59" s="234"/>
      <c r="L59" s="234"/>
      <c r="M59" s="234"/>
      <c r="N59" s="234"/>
      <c r="O59" s="234"/>
      <c r="P59" s="234"/>
      <c r="Q59" s="234"/>
    </row>
    <row r="60" spans="1:17" s="6" customFormat="1" ht="14" x14ac:dyDescent="0.15">
      <c r="A60" s="346" t="s">
        <v>130</v>
      </c>
      <c r="B60" s="269">
        <v>6.1299070000000002E-5</v>
      </c>
      <c r="C60" s="269">
        <v>4.0434850000000003E-8</v>
      </c>
      <c r="D60" s="233" t="s">
        <v>425</v>
      </c>
      <c r="E60" s="337">
        <v>1.5834632003088798E-4</v>
      </c>
      <c r="F60" s="312" t="s">
        <v>429</v>
      </c>
      <c r="G60" s="234"/>
      <c r="H60" s="234"/>
      <c r="I60" s="234"/>
      <c r="J60" s="234"/>
      <c r="K60" s="234"/>
      <c r="L60" s="234"/>
      <c r="M60" s="234"/>
      <c r="N60" s="234"/>
      <c r="O60" s="234"/>
      <c r="P60" s="234"/>
      <c r="Q60" s="234"/>
    </row>
    <row r="61" spans="1:17" s="6" customFormat="1" ht="14" x14ac:dyDescent="0.15">
      <c r="A61" s="346" t="s">
        <v>131</v>
      </c>
      <c r="B61" s="269">
        <v>7.7419189999999998E-5</v>
      </c>
      <c r="C61" s="269">
        <v>9.8943249999999995E-8</v>
      </c>
      <c r="D61" s="233" t="s">
        <v>425</v>
      </c>
      <c r="E61" s="337">
        <v>1.4293331943472732E-4</v>
      </c>
      <c r="F61" s="312" t="s">
        <v>429</v>
      </c>
      <c r="G61" s="234"/>
      <c r="H61" s="234"/>
      <c r="I61" s="234"/>
      <c r="J61" s="234"/>
      <c r="K61" s="234"/>
      <c r="L61" s="234"/>
      <c r="M61" s="234"/>
      <c r="N61" s="234"/>
      <c r="O61" s="234"/>
      <c r="P61" s="234"/>
      <c r="Q61" s="234"/>
    </row>
    <row r="62" spans="1:17" s="6" customFormat="1" ht="15" thickBot="1" x14ac:dyDescent="0.2">
      <c r="A62" s="400" t="s">
        <v>132</v>
      </c>
      <c r="B62" s="273">
        <v>6.4904329999999997E-5</v>
      </c>
      <c r="C62" s="273">
        <v>5.6175869999999998E-8</v>
      </c>
      <c r="D62" s="389" t="s">
        <v>425</v>
      </c>
      <c r="E62" s="341">
        <v>1.558562455877495E-4</v>
      </c>
      <c r="F62" s="315" t="s">
        <v>429</v>
      </c>
      <c r="G62" s="234"/>
      <c r="H62" s="234"/>
      <c r="I62" s="234"/>
      <c r="J62" s="234"/>
      <c r="K62" s="234"/>
      <c r="L62" s="234"/>
      <c r="M62" s="234"/>
      <c r="N62" s="234"/>
      <c r="O62" s="234"/>
      <c r="P62" s="234"/>
      <c r="Q62" s="234"/>
    </row>
    <row r="63" spans="1:17" s="6" customFormat="1" ht="14" x14ac:dyDescent="0.15">
      <c r="A63" s="234"/>
      <c r="B63" s="234"/>
      <c r="C63" s="234"/>
      <c r="D63" s="234"/>
      <c r="E63" s="234"/>
      <c r="F63" s="234"/>
      <c r="G63" s="234"/>
      <c r="H63" s="234"/>
      <c r="I63" s="234"/>
      <c r="J63" s="234"/>
      <c r="K63" s="234"/>
      <c r="L63" s="234"/>
      <c r="M63" s="234"/>
      <c r="N63" s="234"/>
      <c r="O63" s="234"/>
      <c r="P63" s="234"/>
      <c r="Q63" s="234"/>
    </row>
    <row r="64" spans="1:17" s="6" customFormat="1" ht="14" x14ac:dyDescent="0.15">
      <c r="A64" s="234"/>
      <c r="B64" s="234"/>
      <c r="C64" s="234"/>
      <c r="D64" s="234"/>
      <c r="E64" s="234"/>
      <c r="F64" s="234"/>
      <c r="G64" s="234"/>
      <c r="H64" s="234"/>
      <c r="I64" s="234"/>
      <c r="J64" s="234"/>
      <c r="K64" s="234"/>
      <c r="L64" s="234"/>
      <c r="M64" s="234"/>
      <c r="N64" s="234"/>
      <c r="O64" s="234"/>
      <c r="P64" s="234"/>
      <c r="Q64" s="234"/>
    </row>
    <row r="65" spans="1:17" s="6" customFormat="1" ht="14" x14ac:dyDescent="0.15">
      <c r="A65" s="234"/>
      <c r="B65" s="234"/>
      <c r="C65" s="234"/>
      <c r="D65" s="234"/>
      <c r="E65" s="234"/>
      <c r="F65" s="234"/>
      <c r="G65" s="234"/>
      <c r="H65" s="234"/>
      <c r="I65" s="234"/>
      <c r="J65" s="234"/>
      <c r="K65" s="234"/>
      <c r="L65" s="234"/>
      <c r="M65" s="234"/>
      <c r="N65" s="234"/>
      <c r="O65" s="234"/>
      <c r="P65" s="234"/>
      <c r="Q65" s="234"/>
    </row>
    <row r="66" spans="1:17" x14ac:dyDescent="0.2">
      <c r="A66" s="252"/>
      <c r="B66" s="252"/>
      <c r="C66" s="252"/>
      <c r="D66" s="252"/>
      <c r="E66" s="425"/>
      <c r="F66" s="252"/>
      <c r="G66" s="234"/>
      <c r="H66" s="234"/>
      <c r="I66" s="234"/>
      <c r="J66" s="234"/>
      <c r="K66" s="252"/>
      <c r="L66" s="252"/>
      <c r="M66" s="252"/>
      <c r="N66" s="252"/>
      <c r="O66" s="252"/>
      <c r="P66" s="252"/>
      <c r="Q66" s="252"/>
    </row>
    <row r="67" spans="1:17" x14ac:dyDescent="0.2">
      <c r="A67" s="252"/>
      <c r="B67" s="252"/>
      <c r="C67" s="252"/>
      <c r="D67" s="252"/>
      <c r="E67" s="425"/>
      <c r="F67" s="252"/>
      <c r="G67" s="252"/>
      <c r="H67" s="252"/>
      <c r="I67" s="252"/>
      <c r="J67" s="252"/>
      <c r="K67" s="252"/>
      <c r="L67" s="252"/>
      <c r="M67" s="252"/>
      <c r="N67" s="252"/>
      <c r="O67" s="252"/>
      <c r="P67" s="252"/>
      <c r="Q67" s="252"/>
    </row>
    <row r="68" spans="1:17" x14ac:dyDescent="0.2">
      <c r="A68" s="252"/>
      <c r="B68" s="252"/>
      <c r="C68" s="252"/>
      <c r="D68" s="252"/>
      <c r="E68" s="252"/>
      <c r="F68" s="252"/>
      <c r="G68" s="252"/>
      <c r="H68" s="252"/>
      <c r="I68" s="252"/>
      <c r="J68" s="252"/>
      <c r="K68" s="252"/>
      <c r="L68" s="252"/>
      <c r="M68" s="252"/>
      <c r="N68" s="252"/>
      <c r="O68" s="252"/>
      <c r="P68" s="252"/>
      <c r="Q68" s="252"/>
    </row>
    <row r="69" spans="1:17" x14ac:dyDescent="0.2">
      <c r="A69" s="252"/>
      <c r="B69" s="252"/>
      <c r="C69" s="252"/>
      <c r="D69" s="252"/>
      <c r="E69" s="252"/>
      <c r="F69" s="252"/>
      <c r="G69" s="252"/>
      <c r="H69" s="252"/>
      <c r="I69" s="252"/>
      <c r="J69" s="252"/>
      <c r="K69" s="252"/>
      <c r="L69" s="252"/>
      <c r="M69" s="252"/>
      <c r="N69" s="252"/>
      <c r="O69" s="252"/>
      <c r="P69" s="252"/>
      <c r="Q69" s="25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611B-0052-44EC-89DA-7FAC63B5D8FC}">
  <dimension ref="A1:Q62"/>
  <sheetViews>
    <sheetView topLeftCell="E13" workbookViewId="0">
      <selection activeCell="A15" sqref="A15:A21"/>
    </sheetView>
  </sheetViews>
  <sheetFormatPr baseColWidth="10" defaultColWidth="8.83203125" defaultRowHeight="16" x14ac:dyDescent="0.2"/>
  <cols>
    <col min="1" max="1" width="4.6640625" customWidth="1"/>
    <col min="2" max="2" width="12" customWidth="1"/>
    <col min="4" max="4" width="23.6640625" customWidth="1"/>
    <col min="5" max="5" width="19.6640625" customWidth="1"/>
    <col min="6" max="6" width="21.33203125" customWidth="1"/>
    <col min="7" max="7" width="29" customWidth="1"/>
    <col min="8" max="8" width="25.83203125" customWidth="1"/>
    <col min="9" max="9" width="30.1640625" customWidth="1"/>
    <col min="10" max="13" width="21.33203125" customWidth="1"/>
    <col min="16" max="16" width="12.33203125" bestFit="1" customWidth="1"/>
  </cols>
  <sheetData>
    <row r="1" spans="1:16" s="6" customFormat="1" x14ac:dyDescent="0.15">
      <c r="A1" s="234"/>
      <c r="B1" s="363" t="s">
        <v>432</v>
      </c>
      <c r="C1" s="234"/>
      <c r="D1" s="234"/>
      <c r="E1" s="234"/>
      <c r="F1" s="234"/>
      <c r="G1" s="234"/>
      <c r="H1" s="234"/>
      <c r="I1" s="234"/>
      <c r="J1" s="234"/>
      <c r="K1" s="234"/>
      <c r="L1" s="234"/>
      <c r="M1" s="234"/>
      <c r="N1" s="234"/>
      <c r="O1" s="234"/>
      <c r="P1" s="234"/>
    </row>
    <row r="2" spans="1:16" s="6" customFormat="1" ht="17" customHeight="1" thickBot="1" x14ac:dyDescent="0.2">
      <c r="A2" s="234"/>
      <c r="B2" s="234"/>
      <c r="C2" s="234"/>
      <c r="D2" s="234"/>
      <c r="E2" s="234"/>
      <c r="F2" s="234"/>
      <c r="G2" s="234"/>
      <c r="H2" s="234"/>
      <c r="I2" s="234"/>
      <c r="J2" s="234"/>
      <c r="K2" s="234"/>
      <c r="L2" s="234"/>
      <c r="M2" s="234"/>
      <c r="N2" s="234"/>
      <c r="O2" s="234"/>
      <c r="P2" s="234"/>
    </row>
    <row r="3" spans="1:16" s="6" customFormat="1" ht="17" thickBot="1" x14ac:dyDescent="0.25">
      <c r="A3" s="234"/>
      <c r="B3" s="234"/>
      <c r="C3" s="234"/>
      <c r="D3" s="364" t="s">
        <v>443</v>
      </c>
      <c r="E3" s="365"/>
      <c r="F3" s="366"/>
      <c r="G3" s="366"/>
      <c r="H3" s="366"/>
      <c r="I3" s="367"/>
      <c r="J3" s="364" t="s">
        <v>442</v>
      </c>
      <c r="K3" s="365"/>
      <c r="L3" s="366"/>
      <c r="M3" s="366"/>
      <c r="N3" s="234"/>
      <c r="O3" s="234"/>
      <c r="P3" s="234"/>
    </row>
    <row r="4" spans="1:16" s="6" customFormat="1" ht="31" thickBot="1" x14ac:dyDescent="0.2">
      <c r="A4" s="264"/>
      <c r="B4" s="368" t="s">
        <v>336</v>
      </c>
      <c r="C4" s="365" t="s">
        <v>86</v>
      </c>
      <c r="D4" s="369" t="s">
        <v>339</v>
      </c>
      <c r="E4" s="370" t="s">
        <v>357</v>
      </c>
      <c r="F4" s="308" t="s">
        <v>358</v>
      </c>
      <c r="G4" s="308" t="s">
        <v>359</v>
      </c>
      <c r="H4" s="308" t="s">
        <v>337</v>
      </c>
      <c r="I4" s="371" t="s">
        <v>364</v>
      </c>
      <c r="J4" s="369" t="s">
        <v>339</v>
      </c>
      <c r="K4" s="370" t="s">
        <v>340</v>
      </c>
      <c r="L4" s="308" t="s">
        <v>358</v>
      </c>
      <c r="M4" s="371" t="s">
        <v>361</v>
      </c>
      <c r="N4" s="264"/>
      <c r="O4" s="234"/>
      <c r="P4" s="234"/>
    </row>
    <row r="5" spans="1:16" s="6" customFormat="1" ht="17" customHeight="1" x14ac:dyDescent="0.2">
      <c r="A5" s="372" t="s">
        <v>251</v>
      </c>
      <c r="B5" s="238" t="s">
        <v>25</v>
      </c>
      <c r="C5" s="373" t="s">
        <v>270</v>
      </c>
      <c r="D5" s="374">
        <v>-6.4020000000000001</v>
      </c>
      <c r="E5" s="375">
        <v>3.619E-2</v>
      </c>
      <c r="F5" s="376">
        <v>37.72</v>
      </c>
      <c r="G5" s="376">
        <v>1.3480000000000001</v>
      </c>
      <c r="H5" s="375">
        <v>1.9710000000000001</v>
      </c>
      <c r="I5" s="377">
        <v>0.2944</v>
      </c>
      <c r="J5" s="378">
        <v>-6.3049999999999997</v>
      </c>
      <c r="K5" s="379">
        <v>6.8339999999999998E-2</v>
      </c>
      <c r="L5" s="380">
        <v>42.72</v>
      </c>
      <c r="M5" s="381">
        <v>1.96</v>
      </c>
      <c r="N5" s="234"/>
      <c r="O5" s="234"/>
      <c r="P5" s="234"/>
    </row>
    <row r="6" spans="1:16" s="6" customFormat="1" ht="17" customHeight="1" x14ac:dyDescent="0.2">
      <c r="A6" s="382"/>
      <c r="B6" s="243" t="s">
        <v>9</v>
      </c>
      <c r="C6" s="311" t="s">
        <v>270</v>
      </c>
      <c r="D6" s="374">
        <v>-5.407</v>
      </c>
      <c r="E6" s="375">
        <v>2.4750000000000001E-2</v>
      </c>
      <c r="F6" s="376">
        <v>69.58</v>
      </c>
      <c r="G6" s="376">
        <v>1.6120000000000001</v>
      </c>
      <c r="H6" s="375">
        <v>1.73</v>
      </c>
      <c r="I6" s="377">
        <v>0.14030000000000001</v>
      </c>
      <c r="J6" s="374">
        <v>-5.2779999999999996</v>
      </c>
      <c r="K6" s="375">
        <v>4.1669999999999999E-2</v>
      </c>
      <c r="L6" s="376">
        <v>80.09</v>
      </c>
      <c r="M6" s="383">
        <v>2.3450000000000002</v>
      </c>
      <c r="N6" s="234"/>
      <c r="O6" s="234"/>
      <c r="P6" s="234"/>
    </row>
    <row r="7" spans="1:16" s="6" customFormat="1" ht="17" customHeight="1" x14ac:dyDescent="0.2">
      <c r="A7" s="382"/>
      <c r="B7" s="243" t="s">
        <v>16</v>
      </c>
      <c r="C7" s="311" t="s">
        <v>270</v>
      </c>
      <c r="D7" s="374">
        <v>-5.5919999999999996</v>
      </c>
      <c r="E7" s="375">
        <v>5.1970000000000002E-2</v>
      </c>
      <c r="F7" s="376">
        <v>61.44</v>
      </c>
      <c r="G7" s="376">
        <v>2.7919999999999998</v>
      </c>
      <c r="H7" s="375">
        <v>1.5760000000000001</v>
      </c>
      <c r="I7" s="377">
        <v>0.25019999999999998</v>
      </c>
      <c r="J7" s="374">
        <v>-5.4820000000000002</v>
      </c>
      <c r="K7" s="375">
        <v>7.4109999999999995E-2</v>
      </c>
      <c r="L7" s="376">
        <v>68.97</v>
      </c>
      <c r="M7" s="383">
        <v>3.371</v>
      </c>
      <c r="N7" s="234"/>
      <c r="O7" s="234"/>
      <c r="P7" s="234"/>
    </row>
    <row r="8" spans="1:16" s="6" customFormat="1" ht="17" customHeight="1" x14ac:dyDescent="0.2">
      <c r="A8" s="382"/>
      <c r="B8" s="243" t="s">
        <v>39</v>
      </c>
      <c r="C8" s="311" t="s">
        <v>270</v>
      </c>
      <c r="D8" s="374">
        <v>-7.2629999999999999</v>
      </c>
      <c r="E8" s="375">
        <v>4.7789999999999999E-2</v>
      </c>
      <c r="F8" s="376">
        <v>43.03</v>
      </c>
      <c r="G8" s="376">
        <v>1.986</v>
      </c>
      <c r="H8" s="375">
        <v>1.401</v>
      </c>
      <c r="I8" s="377">
        <v>0.1706</v>
      </c>
      <c r="J8" s="374">
        <v>-7.1319999999999997</v>
      </c>
      <c r="K8" s="375">
        <v>5.5579999999999997E-2</v>
      </c>
      <c r="L8" s="376">
        <v>49.04</v>
      </c>
      <c r="M8" s="383">
        <v>2.0670000000000002</v>
      </c>
      <c r="N8" s="234"/>
      <c r="O8" s="234"/>
      <c r="P8" s="234"/>
    </row>
    <row r="9" spans="1:16" s="6" customFormat="1" ht="17" customHeight="1" x14ac:dyDescent="0.2">
      <c r="A9" s="382"/>
      <c r="B9" s="243" t="s">
        <v>21</v>
      </c>
      <c r="C9" s="311" t="s">
        <v>270</v>
      </c>
      <c r="D9" s="374">
        <v>-5.9660000000000002</v>
      </c>
      <c r="E9" s="375">
        <v>4.8079999999999998E-2</v>
      </c>
      <c r="F9" s="376">
        <v>55.7</v>
      </c>
      <c r="G9" s="376">
        <v>2.282</v>
      </c>
      <c r="H9" s="375">
        <v>1.4350000000000001</v>
      </c>
      <c r="I9" s="377">
        <v>0.18229999999999999</v>
      </c>
      <c r="J9" s="374">
        <v>-5.8689999999999998</v>
      </c>
      <c r="K9" s="375">
        <v>6.0019999999999997E-2</v>
      </c>
      <c r="L9" s="376">
        <v>61.47</v>
      </c>
      <c r="M9" s="383">
        <v>2.4590000000000001</v>
      </c>
      <c r="N9" s="234"/>
      <c r="O9" s="234"/>
      <c r="P9" s="234"/>
    </row>
    <row r="10" spans="1:16" s="6" customFormat="1" ht="17" customHeight="1" x14ac:dyDescent="0.2">
      <c r="A10" s="382"/>
      <c r="B10" s="243" t="s">
        <v>34</v>
      </c>
      <c r="C10" s="311" t="s">
        <v>270</v>
      </c>
      <c r="D10" s="374">
        <v>-6.976</v>
      </c>
      <c r="E10" s="375">
        <v>3.7920000000000002E-2</v>
      </c>
      <c r="F10" s="376">
        <v>26.3</v>
      </c>
      <c r="G10" s="376">
        <v>1.151</v>
      </c>
      <c r="H10" s="375">
        <v>1.8</v>
      </c>
      <c r="I10" s="377">
        <v>0.22670000000000001</v>
      </c>
      <c r="J10" s="374">
        <v>-6.7190000000000003</v>
      </c>
      <c r="K10" s="375">
        <v>6.4659999999999995E-2</v>
      </c>
      <c r="L10" s="376">
        <v>34.340000000000003</v>
      </c>
      <c r="M10" s="383">
        <v>2.0390000000000001</v>
      </c>
      <c r="N10" s="234"/>
      <c r="O10" s="234"/>
      <c r="P10" s="234"/>
    </row>
    <row r="11" spans="1:16" s="6" customFormat="1" ht="17" customHeight="1" x14ac:dyDescent="0.2">
      <c r="A11" s="382"/>
      <c r="B11" s="243" t="s">
        <v>44</v>
      </c>
      <c r="C11" s="311" t="s">
        <v>270</v>
      </c>
      <c r="D11" s="374">
        <v>-7.1769999999999996</v>
      </c>
      <c r="E11" s="375">
        <v>0.13289999999999999</v>
      </c>
      <c r="F11" s="376">
        <v>24.27</v>
      </c>
      <c r="G11" s="376">
        <v>2.778</v>
      </c>
      <c r="H11" s="375">
        <v>0.95450000000000002</v>
      </c>
      <c r="I11" s="377">
        <v>0.2228</v>
      </c>
      <c r="J11" s="374">
        <v>-7.1959999999999997</v>
      </c>
      <c r="K11" s="375">
        <v>7.5370000000000006E-2</v>
      </c>
      <c r="L11" s="376">
        <v>23.81</v>
      </c>
      <c r="M11" s="383">
        <v>1.1850000000000001</v>
      </c>
      <c r="N11" s="234"/>
      <c r="O11" s="234"/>
      <c r="P11" s="234"/>
    </row>
    <row r="12" spans="1:16" s="6" customFormat="1" ht="17" customHeight="1" x14ac:dyDescent="0.2">
      <c r="A12" s="382"/>
      <c r="B12" s="243" t="s">
        <v>29</v>
      </c>
      <c r="C12" s="311" t="s">
        <v>270</v>
      </c>
      <c r="D12" s="374">
        <v>-6.6180000000000003</v>
      </c>
      <c r="E12" s="375">
        <v>5.5809999999999998E-2</v>
      </c>
      <c r="F12" s="376">
        <v>25.68</v>
      </c>
      <c r="G12" s="376">
        <v>1.5940000000000001</v>
      </c>
      <c r="H12" s="375">
        <v>1.7370000000000001</v>
      </c>
      <c r="I12" s="377">
        <v>0.30120000000000002</v>
      </c>
      <c r="J12" s="374">
        <v>-6.4219999999999997</v>
      </c>
      <c r="K12" s="375">
        <v>9.0079999999999993E-2</v>
      </c>
      <c r="L12" s="376">
        <v>31.89</v>
      </c>
      <c r="M12" s="383">
        <v>2.4780000000000002</v>
      </c>
      <c r="N12" s="234"/>
      <c r="O12" s="234"/>
      <c r="P12" s="234"/>
    </row>
    <row r="13" spans="1:16" s="6" customFormat="1" ht="17" customHeight="1" x14ac:dyDescent="0.2">
      <c r="A13" s="382"/>
      <c r="B13" s="243" t="s">
        <v>49</v>
      </c>
      <c r="C13" s="311" t="s">
        <v>270</v>
      </c>
      <c r="D13" s="384" t="s">
        <v>360</v>
      </c>
      <c r="E13" s="385"/>
      <c r="F13" s="386"/>
      <c r="G13" s="386"/>
      <c r="H13" s="385"/>
      <c r="I13" s="312"/>
      <c r="J13" s="384" t="s">
        <v>360</v>
      </c>
      <c r="K13" s="385"/>
      <c r="L13" s="376"/>
      <c r="M13" s="387"/>
      <c r="N13" s="234"/>
      <c r="O13" s="234"/>
      <c r="P13" s="234"/>
    </row>
    <row r="14" spans="1:16" s="6" customFormat="1" ht="17" customHeight="1" x14ac:dyDescent="0.2">
      <c r="A14" s="382"/>
      <c r="B14" s="243" t="s">
        <v>51</v>
      </c>
      <c r="C14" s="311" t="s">
        <v>270</v>
      </c>
      <c r="D14" s="374">
        <v>-4.5439999999999996</v>
      </c>
      <c r="E14" s="375">
        <v>0.2094</v>
      </c>
      <c r="F14" s="376">
        <v>41.85</v>
      </c>
      <c r="G14" s="376">
        <v>10.94</v>
      </c>
      <c r="H14" s="375">
        <v>1.343</v>
      </c>
      <c r="I14" s="377">
        <v>0.38119999999999998</v>
      </c>
      <c r="J14" s="374">
        <v>-4.2539999999999996</v>
      </c>
      <c r="K14" s="375">
        <v>0.16850000000000001</v>
      </c>
      <c r="L14" s="376">
        <v>58.67</v>
      </c>
      <c r="M14" s="383">
        <v>12.8</v>
      </c>
      <c r="N14" s="234"/>
      <c r="O14" s="234"/>
      <c r="P14" s="234"/>
    </row>
    <row r="15" spans="1:16" x14ac:dyDescent="0.2">
      <c r="A15" s="388" t="s">
        <v>122</v>
      </c>
      <c r="B15" s="243" t="s">
        <v>126</v>
      </c>
      <c r="C15" s="311" t="s">
        <v>270</v>
      </c>
      <c r="D15" s="374">
        <v>-5.9950000000000001</v>
      </c>
      <c r="E15" s="375">
        <v>2.086E-2</v>
      </c>
      <c r="F15" s="376">
        <v>47.27</v>
      </c>
      <c r="G15" s="376">
        <v>1.0289999999999999</v>
      </c>
      <c r="H15" s="375">
        <v>1.8109999999999999</v>
      </c>
      <c r="I15" s="377">
        <v>0.12570000000000001</v>
      </c>
      <c r="J15" s="374">
        <v>-5.819</v>
      </c>
      <c r="K15" s="375">
        <v>4.4110000000000003E-2</v>
      </c>
      <c r="L15" s="376">
        <v>56.68</v>
      </c>
      <c r="M15" s="383">
        <v>1.984</v>
      </c>
      <c r="N15" s="252"/>
      <c r="O15" s="252"/>
      <c r="P15" s="252"/>
    </row>
    <row r="16" spans="1:16" x14ac:dyDescent="0.2">
      <c r="A16" s="388"/>
      <c r="B16" s="243" t="s">
        <v>127</v>
      </c>
      <c r="C16" s="311" t="s">
        <v>270</v>
      </c>
      <c r="D16" s="374">
        <v>-6.891</v>
      </c>
      <c r="E16" s="375">
        <v>3.338E-2</v>
      </c>
      <c r="F16" s="376">
        <v>28.98</v>
      </c>
      <c r="G16" s="376">
        <v>0.84119999999999995</v>
      </c>
      <c r="H16" s="375">
        <v>1.677</v>
      </c>
      <c r="I16" s="377">
        <v>0.1893</v>
      </c>
      <c r="J16" s="374">
        <v>-6.8109999999999999</v>
      </c>
      <c r="K16" s="375">
        <v>5.2830000000000002E-2</v>
      </c>
      <c r="L16" s="376">
        <v>31.69</v>
      </c>
      <c r="M16" s="383">
        <v>1.0549999999999999</v>
      </c>
      <c r="N16" s="252"/>
      <c r="O16" s="252"/>
      <c r="P16" s="252"/>
    </row>
    <row r="17" spans="1:16" x14ac:dyDescent="0.2">
      <c r="A17" s="388"/>
      <c r="B17" s="243" t="s">
        <v>128</v>
      </c>
      <c r="C17" s="311" t="s">
        <v>270</v>
      </c>
      <c r="D17" s="374">
        <v>-6.4080000000000004</v>
      </c>
      <c r="E17" s="375">
        <v>5.9909999999999998E-2</v>
      </c>
      <c r="F17" s="376">
        <v>17.5</v>
      </c>
      <c r="G17" s="376">
        <v>1.27</v>
      </c>
      <c r="H17" s="375">
        <v>2.0129999999999999</v>
      </c>
      <c r="I17" s="377">
        <v>0.43690000000000001</v>
      </c>
      <c r="J17" s="374">
        <v>-6.2530000000000001</v>
      </c>
      <c r="K17" s="375">
        <v>0.10829999999999999</v>
      </c>
      <c r="L17" s="376">
        <v>20.83</v>
      </c>
      <c r="M17" s="383">
        <v>1.9810000000000001</v>
      </c>
      <c r="N17" s="252"/>
      <c r="O17" s="252"/>
      <c r="P17" s="252"/>
    </row>
    <row r="18" spans="1:16" x14ac:dyDescent="0.2">
      <c r="A18" s="388"/>
      <c r="B18" s="243" t="s">
        <v>129</v>
      </c>
      <c r="C18" s="311" t="s">
        <v>270</v>
      </c>
      <c r="D18" s="374">
        <v>-6.774</v>
      </c>
      <c r="E18" s="375">
        <v>4.8000000000000001E-2</v>
      </c>
      <c r="F18" s="376">
        <v>30.75</v>
      </c>
      <c r="G18" s="376">
        <v>1.0960000000000001</v>
      </c>
      <c r="H18" s="375">
        <v>1.32</v>
      </c>
      <c r="I18" s="377">
        <v>0.1711</v>
      </c>
      <c r="J18" s="374">
        <v>-6.7229999999999999</v>
      </c>
      <c r="K18" s="375">
        <v>5.5890000000000002E-2</v>
      </c>
      <c r="L18" s="376">
        <v>32.450000000000003</v>
      </c>
      <c r="M18" s="383">
        <v>1.0449999999999999</v>
      </c>
      <c r="N18" s="252"/>
      <c r="O18" s="252"/>
      <c r="P18" s="252"/>
    </row>
    <row r="19" spans="1:16" x14ac:dyDescent="0.2">
      <c r="A19" s="388"/>
      <c r="B19" s="243" t="s">
        <v>130</v>
      </c>
      <c r="C19" s="311" t="s">
        <v>270</v>
      </c>
      <c r="D19" s="374">
        <v>-6.452</v>
      </c>
      <c r="E19" s="375">
        <v>3.7269999999999998E-2</v>
      </c>
      <c r="F19" s="376">
        <v>24.07</v>
      </c>
      <c r="G19" s="376">
        <v>0.91879999999999995</v>
      </c>
      <c r="H19" s="375">
        <v>1.7649999999999999</v>
      </c>
      <c r="I19" s="377">
        <v>0.21759999999999999</v>
      </c>
      <c r="J19" s="374">
        <v>-6.3040000000000003</v>
      </c>
      <c r="K19" s="375">
        <v>6.2659999999999993E-2</v>
      </c>
      <c r="L19" s="376">
        <v>28.14</v>
      </c>
      <c r="M19" s="383">
        <v>1.3540000000000001</v>
      </c>
      <c r="N19" s="252"/>
      <c r="O19" s="252"/>
      <c r="P19" s="252"/>
    </row>
    <row r="20" spans="1:16" x14ac:dyDescent="0.2">
      <c r="A20" s="388"/>
      <c r="B20" s="243" t="s">
        <v>131</v>
      </c>
      <c r="C20" s="311" t="s">
        <v>270</v>
      </c>
      <c r="D20" s="374">
        <v>-6.6420000000000003</v>
      </c>
      <c r="E20" s="375">
        <v>7.5060000000000002E-2</v>
      </c>
      <c r="F20" s="376">
        <v>30.17</v>
      </c>
      <c r="G20" s="376">
        <v>2.859</v>
      </c>
      <c r="H20" s="375">
        <v>1.4179999999999999</v>
      </c>
      <c r="I20" s="377">
        <v>0.1774</v>
      </c>
      <c r="J20" s="374">
        <v>-6.359</v>
      </c>
      <c r="K20" s="375">
        <v>7.3620000000000005E-2</v>
      </c>
      <c r="L20" s="376">
        <v>41.66</v>
      </c>
      <c r="M20" s="383">
        <v>3.7879999999999998</v>
      </c>
      <c r="N20" s="252"/>
      <c r="O20" s="252"/>
      <c r="P20" s="252"/>
    </row>
    <row r="21" spans="1:16" ht="17" thickBot="1" x14ac:dyDescent="0.25">
      <c r="A21" s="388"/>
      <c r="B21" s="244" t="s">
        <v>132</v>
      </c>
      <c r="C21" s="389" t="s">
        <v>270</v>
      </c>
      <c r="D21" s="390">
        <v>-6.609</v>
      </c>
      <c r="E21" s="391">
        <v>3.2120000000000003E-2</v>
      </c>
      <c r="F21" s="392">
        <v>28.1</v>
      </c>
      <c r="G21" s="392">
        <v>0.76200000000000001</v>
      </c>
      <c r="H21" s="391">
        <v>1.488</v>
      </c>
      <c r="I21" s="393">
        <v>0.13600000000000001</v>
      </c>
      <c r="J21" s="390">
        <v>-6.516</v>
      </c>
      <c r="K21" s="391">
        <v>4.4359999999999997E-2</v>
      </c>
      <c r="L21" s="392">
        <v>30.76</v>
      </c>
      <c r="M21" s="394">
        <v>0.89629999999999999</v>
      </c>
      <c r="N21" s="252"/>
      <c r="O21" s="252"/>
      <c r="P21" s="252"/>
    </row>
    <row r="22" spans="1:16" s="6" customFormat="1" ht="17" thickBot="1" x14ac:dyDescent="0.25">
      <c r="A22" s="234"/>
      <c r="B22" s="234"/>
      <c r="C22" s="234"/>
      <c r="D22" s="364" t="s">
        <v>443</v>
      </c>
      <c r="E22" s="365"/>
      <c r="F22" s="366"/>
      <c r="G22" s="366"/>
      <c r="H22" s="366"/>
      <c r="I22" s="367"/>
      <c r="J22" s="364" t="s">
        <v>441</v>
      </c>
      <c r="K22" s="365"/>
      <c r="L22" s="366"/>
      <c r="M22" s="366"/>
      <c r="N22" s="234"/>
      <c r="O22" s="234"/>
      <c r="P22" s="234"/>
    </row>
    <row r="23" spans="1:16" s="6" customFormat="1" ht="31" thickBot="1" x14ac:dyDescent="0.2">
      <c r="A23" s="264"/>
      <c r="B23" s="368" t="s">
        <v>336</v>
      </c>
      <c r="C23" s="365" t="s">
        <v>86</v>
      </c>
      <c r="D23" s="369" t="s">
        <v>339</v>
      </c>
      <c r="E23" s="370" t="s">
        <v>357</v>
      </c>
      <c r="F23" s="308" t="s">
        <v>358</v>
      </c>
      <c r="G23" s="308" t="s">
        <v>359</v>
      </c>
      <c r="H23" s="308" t="s">
        <v>337</v>
      </c>
      <c r="I23" s="371" t="s">
        <v>338</v>
      </c>
      <c r="J23" s="369" t="s">
        <v>365</v>
      </c>
      <c r="K23" s="370" t="s">
        <v>366</v>
      </c>
      <c r="L23" s="308" t="s">
        <v>337</v>
      </c>
      <c r="M23" s="371" t="s">
        <v>364</v>
      </c>
      <c r="N23" s="264"/>
      <c r="O23" s="234"/>
      <c r="P23" s="234"/>
    </row>
    <row r="24" spans="1:16" s="6" customFormat="1" x14ac:dyDescent="0.2">
      <c r="A24" s="372" t="s">
        <v>251</v>
      </c>
      <c r="B24" s="345" t="s">
        <v>9</v>
      </c>
      <c r="C24" s="395" t="s">
        <v>125</v>
      </c>
      <c r="D24" s="396">
        <v>-3.6272039999999999</v>
      </c>
      <c r="E24" s="396">
        <v>2.5025530000000001E-2</v>
      </c>
      <c r="F24" s="396">
        <v>83.687290000000004</v>
      </c>
      <c r="G24" s="396">
        <v>2.1967140000000001</v>
      </c>
      <c r="H24" s="396">
        <v>3.0173580000000002</v>
      </c>
      <c r="I24" s="397">
        <v>0.42714960000000002</v>
      </c>
      <c r="J24" s="378">
        <v>-4.2300000000000004</v>
      </c>
      <c r="K24" s="379">
        <v>2.827E-2</v>
      </c>
      <c r="L24" s="380">
        <v>2.6859999999999999</v>
      </c>
      <c r="M24" s="381">
        <v>0.42659999999999998</v>
      </c>
      <c r="N24" s="252"/>
      <c r="O24" s="234"/>
      <c r="P24" s="234"/>
    </row>
    <row r="25" spans="1:16" s="6" customFormat="1" x14ac:dyDescent="0.2">
      <c r="A25" s="382"/>
      <c r="B25" s="346" t="s">
        <v>16</v>
      </c>
      <c r="C25" s="398" t="s">
        <v>125</v>
      </c>
      <c r="D25" s="385">
        <v>-3.3702130000000001</v>
      </c>
      <c r="E25" s="385">
        <v>6.5096459999999995E-2</v>
      </c>
      <c r="F25" s="385">
        <v>95.043679999999995</v>
      </c>
      <c r="G25" s="385">
        <v>6.6367200000000004</v>
      </c>
      <c r="H25" s="385">
        <v>2.2611720000000002</v>
      </c>
      <c r="I25" s="312">
        <v>0.48076960000000002</v>
      </c>
      <c r="J25" s="374">
        <v>-3.4689999999999999</v>
      </c>
      <c r="K25" s="375">
        <v>3.2980000000000002E-2</v>
      </c>
      <c r="L25" s="376">
        <v>1.796</v>
      </c>
      <c r="M25" s="383">
        <v>0.2167</v>
      </c>
      <c r="N25" s="252"/>
      <c r="O25" s="234"/>
      <c r="P25" s="234"/>
    </row>
    <row r="26" spans="1:16" s="6" customFormat="1" x14ac:dyDescent="0.2">
      <c r="A26" s="382"/>
      <c r="B26" s="346" t="s">
        <v>25</v>
      </c>
      <c r="C26" s="398" t="s">
        <v>125</v>
      </c>
      <c r="D26" s="385">
        <v>-4.2903039999999999</v>
      </c>
      <c r="E26" s="385">
        <v>3.3184030000000003E-2</v>
      </c>
      <c r="F26" s="385">
        <v>90.944159999999997</v>
      </c>
      <c r="G26" s="385">
        <v>2.4479199999999999</v>
      </c>
      <c r="H26" s="385">
        <v>3.4290929999999999</v>
      </c>
      <c r="I26" s="312">
        <v>0.60376320000000006</v>
      </c>
      <c r="J26" s="374">
        <v>-3.38</v>
      </c>
      <c r="K26" s="375">
        <v>4.265E-2</v>
      </c>
      <c r="L26" s="376">
        <v>1.9990000000000001</v>
      </c>
      <c r="M26" s="383">
        <v>0.35060000000000002</v>
      </c>
      <c r="N26" s="252"/>
      <c r="O26" s="234"/>
      <c r="P26" s="234"/>
    </row>
    <row r="27" spans="1:16" s="6" customFormat="1" x14ac:dyDescent="0.2">
      <c r="A27" s="382"/>
      <c r="B27" s="346" t="s">
        <v>34</v>
      </c>
      <c r="C27" s="398" t="s">
        <v>125</v>
      </c>
      <c r="D27" s="385">
        <v>-4.544473</v>
      </c>
      <c r="E27" s="385">
        <v>2.854487E-2</v>
      </c>
      <c r="F27" s="385">
        <v>91.473590000000002</v>
      </c>
      <c r="G27" s="385">
        <v>3.291814</v>
      </c>
      <c r="H27" s="385">
        <v>3.6928529999999999</v>
      </c>
      <c r="I27" s="312">
        <v>0.56321529999999997</v>
      </c>
      <c r="J27" s="374">
        <v>-4.9489999999999998</v>
      </c>
      <c r="K27" s="375">
        <v>1.8870000000000001E-2</v>
      </c>
      <c r="L27" s="376">
        <v>2.6779999999999999</v>
      </c>
      <c r="M27" s="383">
        <v>0.27229999999999999</v>
      </c>
      <c r="N27" s="252"/>
      <c r="O27" s="234"/>
      <c r="P27" s="234"/>
    </row>
    <row r="28" spans="1:16" s="6" customFormat="1" x14ac:dyDescent="0.2">
      <c r="A28" s="382"/>
      <c r="B28" s="346" t="s">
        <v>21</v>
      </c>
      <c r="C28" s="398" t="s">
        <v>125</v>
      </c>
      <c r="D28" s="385">
        <v>-4.232577</v>
      </c>
      <c r="E28" s="385">
        <v>3.2357999999999998E-2</v>
      </c>
      <c r="F28" s="385">
        <v>92.959689999999995</v>
      </c>
      <c r="G28" s="385">
        <v>3.8395299999999999</v>
      </c>
      <c r="H28" s="385">
        <v>3.1872159999999998</v>
      </c>
      <c r="I28" s="312">
        <v>0.49856899999999998</v>
      </c>
      <c r="J28" s="374">
        <v>-4.194</v>
      </c>
      <c r="K28" s="375">
        <v>2.9960000000000001E-2</v>
      </c>
      <c r="L28" s="376">
        <v>2.8090000000000002</v>
      </c>
      <c r="M28" s="383">
        <v>0.4768</v>
      </c>
      <c r="N28" s="252"/>
      <c r="O28" s="234"/>
      <c r="P28" s="234"/>
    </row>
    <row r="29" spans="1:16" s="6" customFormat="1" x14ac:dyDescent="0.2">
      <c r="A29" s="382"/>
      <c r="B29" s="346" t="s">
        <v>44</v>
      </c>
      <c r="C29" s="398" t="s">
        <v>125</v>
      </c>
      <c r="D29" s="385">
        <v>-4.4716110000000002</v>
      </c>
      <c r="E29" s="385">
        <v>1.7634750000000001E-2</v>
      </c>
      <c r="F29" s="385">
        <v>91.744200000000006</v>
      </c>
      <c r="G29" s="385">
        <v>3.889116</v>
      </c>
      <c r="H29" s="385">
        <v>6.0555719999999997</v>
      </c>
      <c r="I29" s="312">
        <v>1.4734601000000001</v>
      </c>
      <c r="J29" s="374">
        <v>-4.5030000000000001</v>
      </c>
      <c r="K29" s="375">
        <v>2.912E-2</v>
      </c>
      <c r="L29" s="376">
        <v>3.15</v>
      </c>
      <c r="M29" s="383">
        <v>0.58340000000000003</v>
      </c>
      <c r="N29" s="252"/>
      <c r="O29" s="234"/>
      <c r="P29" s="234"/>
    </row>
    <row r="30" spans="1:16" s="6" customFormat="1" x14ac:dyDescent="0.2">
      <c r="A30" s="382"/>
      <c r="B30" s="346" t="s">
        <v>39</v>
      </c>
      <c r="C30" s="398" t="s">
        <v>125</v>
      </c>
      <c r="D30" s="385">
        <v>-4.983009</v>
      </c>
      <c r="E30" s="385">
        <v>1.639695E-2</v>
      </c>
      <c r="F30" s="385">
        <v>93.389290000000003</v>
      </c>
      <c r="G30" s="385">
        <v>1.840047</v>
      </c>
      <c r="H30" s="385">
        <v>3.121677</v>
      </c>
      <c r="I30" s="312">
        <v>0.30460090000000001</v>
      </c>
      <c r="J30" s="374">
        <v>-4.4530000000000003</v>
      </c>
      <c r="K30" s="375">
        <v>2.1149999999999999E-2</v>
      </c>
      <c r="L30" s="376">
        <v>4.9640000000000004</v>
      </c>
      <c r="M30" s="383">
        <v>1.3129999999999999</v>
      </c>
      <c r="N30" s="252"/>
      <c r="O30" s="234"/>
      <c r="P30" s="234"/>
    </row>
    <row r="31" spans="1:16" s="6" customFormat="1" x14ac:dyDescent="0.2">
      <c r="A31" s="382"/>
      <c r="B31" s="346" t="s">
        <v>29</v>
      </c>
      <c r="C31" s="398" t="s">
        <v>125</v>
      </c>
      <c r="D31" s="385">
        <v>-4.296513</v>
      </c>
      <c r="E31" s="385">
        <v>4.4214990000000003E-2</v>
      </c>
      <c r="F31" s="385">
        <v>102.05459999999999</v>
      </c>
      <c r="G31" s="385">
        <v>10.441466</v>
      </c>
      <c r="H31" s="385">
        <v>3.8487360000000002</v>
      </c>
      <c r="I31" s="312">
        <v>0.98131250000000003</v>
      </c>
      <c r="J31" s="374">
        <v>-4.306</v>
      </c>
      <c r="K31" s="375">
        <v>2.402E-2</v>
      </c>
      <c r="L31" s="376">
        <v>3.9369999999999998</v>
      </c>
      <c r="M31" s="383">
        <v>0.84930000000000005</v>
      </c>
      <c r="N31" s="252"/>
      <c r="O31" s="234"/>
      <c r="P31" s="234"/>
    </row>
    <row r="32" spans="1:16" s="6" customFormat="1" x14ac:dyDescent="0.2">
      <c r="A32" s="382"/>
      <c r="B32" s="346" t="s">
        <v>49</v>
      </c>
      <c r="C32" s="398" t="s">
        <v>125</v>
      </c>
      <c r="D32" s="385">
        <v>-5.4187349999999999</v>
      </c>
      <c r="E32" s="385">
        <v>1.880107E-2</v>
      </c>
      <c r="F32" s="385">
        <v>92.339979999999997</v>
      </c>
      <c r="G32" s="385">
        <v>1.371726</v>
      </c>
      <c r="H32" s="385">
        <v>3.1171859999999998</v>
      </c>
      <c r="I32" s="312">
        <v>0.31204910000000002</v>
      </c>
      <c r="J32" s="384">
        <v>-5.3769999999999998</v>
      </c>
      <c r="K32" s="385">
        <v>1.7219999999999999E-2</v>
      </c>
      <c r="L32" s="376">
        <v>2.7559999999999998</v>
      </c>
      <c r="M32" s="387">
        <v>0.27189999999999998</v>
      </c>
      <c r="N32" s="252"/>
      <c r="O32" s="234"/>
      <c r="P32" s="234"/>
    </row>
    <row r="33" spans="1:17" s="6" customFormat="1" x14ac:dyDescent="0.2">
      <c r="A33" s="382"/>
      <c r="B33" s="346" t="s">
        <v>51</v>
      </c>
      <c r="C33" s="398" t="s">
        <v>125</v>
      </c>
      <c r="D33" s="385">
        <v>-3.7768449999999998</v>
      </c>
      <c r="E33" s="385">
        <v>3.3962829999999999E-2</v>
      </c>
      <c r="F33" s="385">
        <v>88.999359999999996</v>
      </c>
      <c r="G33" s="385">
        <v>2.9797690000000001</v>
      </c>
      <c r="H33" s="385">
        <v>2.8868269999999998</v>
      </c>
      <c r="I33" s="312">
        <v>0.50500250000000002</v>
      </c>
      <c r="J33" s="374">
        <v>-3.7469999999999999</v>
      </c>
      <c r="K33" s="375">
        <v>3.492E-2</v>
      </c>
      <c r="L33" s="376">
        <v>2.0910000000000002</v>
      </c>
      <c r="M33" s="383">
        <v>0.30959999999999999</v>
      </c>
      <c r="N33" s="252"/>
      <c r="O33" s="234"/>
      <c r="P33" s="234"/>
    </row>
    <row r="34" spans="1:17" x14ac:dyDescent="0.2">
      <c r="A34" s="388" t="s">
        <v>122</v>
      </c>
      <c r="B34" s="346" t="s">
        <v>126</v>
      </c>
      <c r="C34" s="398" t="s">
        <v>125</v>
      </c>
      <c r="D34" s="385">
        <v>-4.0939050000000003</v>
      </c>
      <c r="E34" s="385">
        <v>1.9956773000000001E-2</v>
      </c>
      <c r="F34" s="385">
        <v>91.95384</v>
      </c>
      <c r="G34" s="385">
        <v>1.8250420000000001</v>
      </c>
      <c r="H34" s="385">
        <v>3.260211</v>
      </c>
      <c r="I34" s="312">
        <v>0.33605210000000002</v>
      </c>
      <c r="J34" s="374">
        <v>-4.0469999999999997</v>
      </c>
      <c r="K34" s="375">
        <v>1.9970000000000002E-2</v>
      </c>
      <c r="L34" s="376">
        <v>2.6970000000000001</v>
      </c>
      <c r="M34" s="383">
        <v>0.29659999999999997</v>
      </c>
      <c r="N34" s="252"/>
      <c r="O34" s="234"/>
      <c r="P34" s="234"/>
      <c r="Q34" s="6"/>
    </row>
    <row r="35" spans="1:17" x14ac:dyDescent="0.2">
      <c r="A35" s="388"/>
      <c r="B35" s="346" t="s">
        <v>127</v>
      </c>
      <c r="C35" s="398" t="s">
        <v>125</v>
      </c>
      <c r="D35" s="385">
        <v>-4.4735610000000001</v>
      </c>
      <c r="E35" s="385">
        <v>9.0897649999999997E-3</v>
      </c>
      <c r="F35" s="385">
        <v>95.172120000000007</v>
      </c>
      <c r="G35" s="385">
        <v>1.1997629999999999</v>
      </c>
      <c r="H35" s="385">
        <v>3.76858</v>
      </c>
      <c r="I35" s="312">
        <v>0.27123350000000002</v>
      </c>
      <c r="J35" s="374">
        <v>-4.4569999999999999</v>
      </c>
      <c r="K35" s="375">
        <v>1.204E-2</v>
      </c>
      <c r="L35" s="376">
        <v>3.2850000000000001</v>
      </c>
      <c r="M35" s="383">
        <v>0.2671</v>
      </c>
      <c r="N35" s="252"/>
      <c r="O35" s="234"/>
      <c r="P35" s="234"/>
      <c r="Q35" s="6"/>
    </row>
    <row r="36" spans="1:17" x14ac:dyDescent="0.2">
      <c r="A36" s="388"/>
      <c r="B36" s="346" t="s">
        <v>128</v>
      </c>
      <c r="C36" s="398" t="s">
        <v>125</v>
      </c>
      <c r="D36" s="385">
        <v>-4.6386450000000004</v>
      </c>
      <c r="E36" s="385">
        <v>2.2562472E-2</v>
      </c>
      <c r="F36" s="385">
        <v>91.938659999999999</v>
      </c>
      <c r="G36" s="385">
        <v>1.8928160000000001</v>
      </c>
      <c r="H36" s="385">
        <v>3.037245</v>
      </c>
      <c r="I36" s="312">
        <v>0.34380739999999999</v>
      </c>
      <c r="J36" s="374">
        <v>-4.6020000000000003</v>
      </c>
      <c r="K36" s="375">
        <v>2.5340000000000001E-2</v>
      </c>
      <c r="L36" s="376">
        <v>2.2509999999999999</v>
      </c>
      <c r="M36" s="383">
        <v>0.2626</v>
      </c>
      <c r="N36" s="252"/>
      <c r="O36" s="234"/>
      <c r="P36" s="234"/>
      <c r="Q36" s="6"/>
    </row>
    <row r="37" spans="1:17" x14ac:dyDescent="0.2">
      <c r="A37" s="388"/>
      <c r="B37" s="346" t="s">
        <v>129</v>
      </c>
      <c r="C37" s="398" t="s">
        <v>125</v>
      </c>
      <c r="D37" s="385">
        <v>-4.5075130000000003</v>
      </c>
      <c r="E37" s="385">
        <v>1.2982604E-2</v>
      </c>
      <c r="F37" s="385">
        <v>93.954790000000003</v>
      </c>
      <c r="G37" s="385">
        <v>1.4647460000000001</v>
      </c>
      <c r="H37" s="385">
        <v>3.1093630000000001</v>
      </c>
      <c r="I37" s="312">
        <v>0.33591510000000002</v>
      </c>
      <c r="J37" s="374">
        <v>-4.4980000000000002</v>
      </c>
      <c r="K37" s="375">
        <v>1.7129999999999999E-2</v>
      </c>
      <c r="L37" s="376">
        <v>2.0430000000000001</v>
      </c>
      <c r="M37" s="383">
        <v>0.1452</v>
      </c>
      <c r="N37" s="252"/>
      <c r="O37" s="234"/>
      <c r="P37" s="234"/>
      <c r="Q37" s="6"/>
    </row>
    <row r="38" spans="1:17" x14ac:dyDescent="0.2">
      <c r="A38" s="388"/>
      <c r="B38" s="346" t="s">
        <v>130</v>
      </c>
      <c r="C38" s="398" t="s">
        <v>125</v>
      </c>
      <c r="D38" s="385">
        <v>-4.2827320000000002</v>
      </c>
      <c r="E38" s="385">
        <v>9.4743799999999993E-3</v>
      </c>
      <c r="F38" s="385">
        <v>90.842070000000007</v>
      </c>
      <c r="G38" s="385">
        <v>1.596017</v>
      </c>
      <c r="H38" s="385">
        <v>8</v>
      </c>
      <c r="I38" s="312">
        <v>1.6293363000000001</v>
      </c>
      <c r="J38" s="374">
        <v>-4.3360000000000003</v>
      </c>
      <c r="K38" s="375">
        <v>2.9010000000000001E-2</v>
      </c>
      <c r="L38" s="376">
        <v>2.3199999999999998</v>
      </c>
      <c r="M38" s="383">
        <v>0.32219999999999999</v>
      </c>
      <c r="N38" s="252"/>
      <c r="O38" s="234"/>
      <c r="P38" s="234"/>
      <c r="Q38" s="6"/>
    </row>
    <row r="39" spans="1:17" x14ac:dyDescent="0.2">
      <c r="A39" s="388"/>
      <c r="B39" s="346" t="s">
        <v>131</v>
      </c>
      <c r="C39" s="398" t="s">
        <v>125</v>
      </c>
      <c r="D39" s="385">
        <v>-4.5086579999999996</v>
      </c>
      <c r="E39" s="385">
        <v>2.6613550999999999E-2</v>
      </c>
      <c r="F39" s="385">
        <v>91.952809999999999</v>
      </c>
      <c r="G39" s="385">
        <v>2.124663</v>
      </c>
      <c r="H39" s="385">
        <v>4.2493420000000004</v>
      </c>
      <c r="I39" s="312">
        <v>0.7295353</v>
      </c>
      <c r="J39" s="374">
        <v>-4.4640000000000004</v>
      </c>
      <c r="K39" s="375">
        <v>3.3890000000000003E-2</v>
      </c>
      <c r="L39" s="376">
        <v>2.2069999999999999</v>
      </c>
      <c r="M39" s="383">
        <v>0.33889999999999998</v>
      </c>
      <c r="N39" s="252"/>
      <c r="O39" s="234"/>
      <c r="P39" s="234"/>
      <c r="Q39" s="6"/>
    </row>
    <row r="40" spans="1:17" ht="17" thickBot="1" x14ac:dyDescent="0.25">
      <c r="A40" s="399"/>
      <c r="B40" s="400" t="s">
        <v>132</v>
      </c>
      <c r="C40" s="401" t="s">
        <v>125</v>
      </c>
      <c r="D40" s="402">
        <v>-4.6170809999999998</v>
      </c>
      <c r="E40" s="402">
        <v>3.8447667999999997E-2</v>
      </c>
      <c r="F40" s="402">
        <v>94.058679999999995</v>
      </c>
      <c r="G40" s="402">
        <v>2.0738110000000001</v>
      </c>
      <c r="H40" s="402">
        <v>2.4571619999999998</v>
      </c>
      <c r="I40" s="315">
        <v>0.42689110000000002</v>
      </c>
      <c r="J40" s="390">
        <v>-4.5149999999999997</v>
      </c>
      <c r="K40" s="391">
        <v>2.886E-2</v>
      </c>
      <c r="L40" s="392">
        <v>1.8169999999999999</v>
      </c>
      <c r="M40" s="394">
        <v>0.19589999999999999</v>
      </c>
      <c r="N40" s="252"/>
      <c r="O40" s="234"/>
      <c r="P40" s="234"/>
      <c r="Q40" s="6"/>
    </row>
    <row r="41" spans="1:17" s="6" customFormat="1" x14ac:dyDescent="0.2">
      <c r="A41" s="382" t="s">
        <v>251</v>
      </c>
      <c r="B41" s="345" t="s">
        <v>9</v>
      </c>
      <c r="C41" s="398" t="s">
        <v>105</v>
      </c>
      <c r="D41" s="385">
        <v>-3.0662780000000001</v>
      </c>
      <c r="E41" s="385">
        <v>0.43300319100000001</v>
      </c>
      <c r="F41" s="385">
        <v>54.907310000000003</v>
      </c>
      <c r="G41" s="385">
        <v>53.776547000000001</v>
      </c>
      <c r="H41" s="385">
        <v>2.0412186999999999</v>
      </c>
      <c r="I41" s="312">
        <v>1.1450422200000001</v>
      </c>
      <c r="J41" s="378">
        <v>-3.5179999999999998</v>
      </c>
      <c r="K41" s="379">
        <v>1.6930000000000001E-2</v>
      </c>
      <c r="L41" s="380">
        <v>1.698</v>
      </c>
      <c r="M41" s="381">
        <v>0.1076</v>
      </c>
      <c r="N41" s="252"/>
      <c r="O41" s="234"/>
      <c r="P41" s="234"/>
    </row>
    <row r="42" spans="1:17" s="6" customFormat="1" x14ac:dyDescent="0.2">
      <c r="A42" s="382"/>
      <c r="B42" s="346" t="s">
        <v>16</v>
      </c>
      <c r="C42" s="398" t="s">
        <v>105</v>
      </c>
      <c r="D42" s="385">
        <v>-3.086856</v>
      </c>
      <c r="E42" s="385">
        <v>0.105192363</v>
      </c>
      <c r="F42" s="385">
        <v>36.296579999999999</v>
      </c>
      <c r="G42" s="385">
        <v>9.6166619999999998</v>
      </c>
      <c r="H42" s="385">
        <v>5.9828104</v>
      </c>
      <c r="I42" s="312">
        <v>3.9494121299999998</v>
      </c>
      <c r="J42" s="374">
        <v>-2.516</v>
      </c>
      <c r="K42" s="375">
        <v>6.5710000000000005E-2</v>
      </c>
      <c r="L42" s="376">
        <v>1</v>
      </c>
      <c r="M42" s="383" t="s">
        <v>368</v>
      </c>
      <c r="N42" s="252"/>
      <c r="O42" s="234"/>
      <c r="P42" s="234"/>
    </row>
    <row r="43" spans="1:17" s="6" customFormat="1" x14ac:dyDescent="0.2">
      <c r="A43" s="382"/>
      <c r="B43" s="346" t="s">
        <v>51</v>
      </c>
      <c r="C43" s="398" t="s">
        <v>105</v>
      </c>
      <c r="D43" s="385">
        <v>-4.6080560000000004</v>
      </c>
      <c r="E43" s="385">
        <v>8.4764155999999993E-2</v>
      </c>
      <c r="F43" s="385">
        <v>19.056159999999998</v>
      </c>
      <c r="G43" s="385">
        <v>1.871254</v>
      </c>
      <c r="H43" s="385">
        <v>2.7932638999999999</v>
      </c>
      <c r="I43" s="312">
        <v>1.18639994</v>
      </c>
      <c r="J43" s="374">
        <v>-2.1509999999999998</v>
      </c>
      <c r="K43" s="375">
        <v>0.14410000000000001</v>
      </c>
      <c r="L43" s="376">
        <v>1</v>
      </c>
      <c r="M43" s="383" t="s">
        <v>368</v>
      </c>
      <c r="N43" s="252"/>
      <c r="O43" s="234"/>
      <c r="P43" s="234"/>
    </row>
    <row r="44" spans="1:17" s="6" customFormat="1" x14ac:dyDescent="0.2">
      <c r="A44" s="382"/>
      <c r="B44" s="346" t="s">
        <v>25</v>
      </c>
      <c r="C44" s="398" t="s">
        <v>105</v>
      </c>
      <c r="D44" s="385">
        <v>-3.4857019999999999</v>
      </c>
      <c r="E44" s="385">
        <v>6.0472931000000001E-2</v>
      </c>
      <c r="F44" s="385">
        <v>109.514</v>
      </c>
      <c r="G44" s="385">
        <v>10.037851</v>
      </c>
      <c r="H44" s="385">
        <v>1.5793857</v>
      </c>
      <c r="I44" s="312">
        <v>0.17763961</v>
      </c>
      <c r="J44" s="374">
        <v>-4.1970000000000001</v>
      </c>
      <c r="K44" s="375">
        <v>1.427E-2</v>
      </c>
      <c r="L44" s="376">
        <v>2.62</v>
      </c>
      <c r="M44" s="383">
        <v>0.19769999999999999</v>
      </c>
      <c r="N44" s="252"/>
      <c r="O44" s="234"/>
      <c r="P44" s="234"/>
    </row>
    <row r="45" spans="1:17" s="6" customFormat="1" x14ac:dyDescent="0.2">
      <c r="A45" s="382"/>
      <c r="B45" s="346" t="s">
        <v>34</v>
      </c>
      <c r="C45" s="398" t="s">
        <v>105</v>
      </c>
      <c r="D45" s="385">
        <v>-3.8550990000000001</v>
      </c>
      <c r="E45" s="385">
        <v>7.2383690000000001E-2</v>
      </c>
      <c r="F45" s="385">
        <v>86.340140000000005</v>
      </c>
      <c r="G45" s="385">
        <v>7.1799200000000001</v>
      </c>
      <c r="H45" s="385">
        <v>1.5920008999999999</v>
      </c>
      <c r="I45" s="312">
        <v>0.26592379999999999</v>
      </c>
      <c r="J45" s="374">
        <v>-3.3450000000000002</v>
      </c>
      <c r="K45" s="375">
        <v>3.3619999999999997E-2</v>
      </c>
      <c r="L45" s="376">
        <v>2.2120000000000002</v>
      </c>
      <c r="M45" s="383">
        <v>0.3528</v>
      </c>
      <c r="N45" s="252"/>
      <c r="O45" s="234"/>
      <c r="P45" s="234"/>
    </row>
    <row r="46" spans="1:17" s="6" customFormat="1" x14ac:dyDescent="0.2">
      <c r="A46" s="382"/>
      <c r="B46" s="346" t="s">
        <v>21</v>
      </c>
      <c r="C46" s="398" t="s">
        <v>105</v>
      </c>
      <c r="D46" s="385">
        <v>-3.4910220000000001</v>
      </c>
      <c r="E46" s="385">
        <v>2.4203352000000001E-2</v>
      </c>
      <c r="F46" s="385">
        <v>92.837100000000007</v>
      </c>
      <c r="G46" s="385">
        <v>3.8399540000000001</v>
      </c>
      <c r="H46" s="385">
        <v>6.6353206</v>
      </c>
      <c r="I46" s="312">
        <v>1.8886376199999999</v>
      </c>
      <c r="J46" s="374">
        <v>-3.6890000000000001</v>
      </c>
      <c r="K46" s="375">
        <v>2.751E-2</v>
      </c>
      <c r="L46" s="376">
        <v>1.3069999999999999</v>
      </c>
      <c r="M46" s="383">
        <v>0.10349999999999999</v>
      </c>
      <c r="N46" s="252"/>
      <c r="O46" s="234"/>
      <c r="P46" s="234"/>
    </row>
    <row r="47" spans="1:17" s="6" customFormat="1" x14ac:dyDescent="0.2">
      <c r="A47" s="382"/>
      <c r="B47" s="346" t="s">
        <v>44</v>
      </c>
      <c r="C47" s="398" t="s">
        <v>105</v>
      </c>
      <c r="D47" s="385">
        <v>-4.2009530000000002</v>
      </c>
      <c r="E47" s="385">
        <v>2.4241334999999999E-2</v>
      </c>
      <c r="F47" s="385">
        <v>80.525509999999997</v>
      </c>
      <c r="G47" s="385">
        <v>4.1287900000000004</v>
      </c>
      <c r="H47" s="385">
        <v>5.148339</v>
      </c>
      <c r="I47" s="312">
        <v>0.74716868000000003</v>
      </c>
      <c r="J47" s="374">
        <v>-4.1139999999999999</v>
      </c>
      <c r="K47" s="375">
        <v>1.291E-2</v>
      </c>
      <c r="L47" s="376">
        <v>3.8370000000000002</v>
      </c>
      <c r="M47" s="383">
        <v>0.43859999999999999</v>
      </c>
      <c r="N47" s="252"/>
      <c r="O47" s="234"/>
      <c r="P47" s="234"/>
    </row>
    <row r="48" spans="1:17" s="6" customFormat="1" x14ac:dyDescent="0.2">
      <c r="A48" s="382"/>
      <c r="B48" s="346" t="s">
        <v>39</v>
      </c>
      <c r="C48" s="398" t="s">
        <v>105</v>
      </c>
      <c r="D48" s="385">
        <v>-4.1337919999999997</v>
      </c>
      <c r="E48" s="385">
        <v>4.1511327000000001E-2</v>
      </c>
      <c r="F48" s="385">
        <v>115.46</v>
      </c>
      <c r="G48" s="385">
        <v>9.7493409999999994</v>
      </c>
      <c r="H48" s="385">
        <v>2.3040729</v>
      </c>
      <c r="I48" s="312">
        <v>0.29195590999999999</v>
      </c>
      <c r="J48" s="374">
        <v>-3.944</v>
      </c>
      <c r="K48" s="375">
        <v>1.8370000000000001E-2</v>
      </c>
      <c r="L48" s="376">
        <v>2.8170000000000002</v>
      </c>
      <c r="M48" s="383">
        <v>0.29370000000000002</v>
      </c>
      <c r="N48" s="252"/>
      <c r="O48" s="234"/>
      <c r="P48" s="234"/>
    </row>
    <row r="49" spans="1:17" s="6" customFormat="1" ht="17" customHeight="1" x14ac:dyDescent="0.2">
      <c r="A49" s="382"/>
      <c r="B49" s="346" t="s">
        <v>29</v>
      </c>
      <c r="C49" s="398" t="s">
        <v>105</v>
      </c>
      <c r="D49" s="385">
        <v>-4.0112959999999998</v>
      </c>
      <c r="E49" s="385">
        <v>2.4568126999999999E-2</v>
      </c>
      <c r="F49" s="385">
        <v>88.927689999999998</v>
      </c>
      <c r="G49" s="385">
        <v>5.0547959999999996</v>
      </c>
      <c r="H49" s="385">
        <v>3.1631483</v>
      </c>
      <c r="I49" s="312">
        <v>0.52452430999999999</v>
      </c>
      <c r="J49" s="384">
        <v>-4.5439999999999996</v>
      </c>
      <c r="K49" s="385">
        <v>7.8750000000000001E-3</v>
      </c>
      <c r="L49" s="376">
        <v>6.819</v>
      </c>
      <c r="M49" s="387">
        <v>0.68200000000000005</v>
      </c>
      <c r="N49" s="252"/>
      <c r="O49" s="234"/>
      <c r="P49" s="234"/>
    </row>
    <row r="50" spans="1:17" s="6" customFormat="1" ht="17" customHeight="1" x14ac:dyDescent="0.2">
      <c r="A50" s="382"/>
      <c r="B50" s="346" t="s">
        <v>49</v>
      </c>
      <c r="C50" s="398" t="s">
        <v>105</v>
      </c>
      <c r="D50" s="385">
        <v>-4.5576549999999996</v>
      </c>
      <c r="E50" s="385">
        <v>7.7586640000000002E-3</v>
      </c>
      <c r="F50" s="385">
        <v>93.792580000000001</v>
      </c>
      <c r="G50" s="385">
        <v>1.183654</v>
      </c>
      <c r="H50" s="385">
        <v>8</v>
      </c>
      <c r="I50" s="312">
        <v>0.88775378000000005</v>
      </c>
      <c r="J50" s="374">
        <v>-3.411</v>
      </c>
      <c r="K50" s="375">
        <v>8.1790000000000002E-2</v>
      </c>
      <c r="L50" s="376">
        <v>0.99209999999999998</v>
      </c>
      <c r="M50" s="383">
        <v>0.18190000000000001</v>
      </c>
      <c r="N50" s="252"/>
      <c r="O50" s="234"/>
      <c r="P50" s="234"/>
    </row>
    <row r="51" spans="1:17" x14ac:dyDescent="0.2">
      <c r="A51" s="388" t="s">
        <v>122</v>
      </c>
      <c r="B51" s="346" t="s">
        <v>126</v>
      </c>
      <c r="C51" s="398" t="s">
        <v>105</v>
      </c>
      <c r="D51" s="385">
        <v>-3.3108070000000001</v>
      </c>
      <c r="E51" s="385">
        <v>4.3098150000000002E-2</v>
      </c>
      <c r="F51" s="385">
        <v>114.81941</v>
      </c>
      <c r="G51" s="385">
        <v>15.952985</v>
      </c>
      <c r="H51" s="385">
        <v>3.6162580000000002</v>
      </c>
      <c r="I51" s="312">
        <v>0.71103567000000001</v>
      </c>
      <c r="J51" s="374">
        <v>-3.3479999999999999</v>
      </c>
      <c r="K51" s="375">
        <v>1.7749999999999998E-2</v>
      </c>
      <c r="L51" s="376">
        <v>4.1680000000000001</v>
      </c>
      <c r="M51" s="383">
        <v>0.62909999999999999</v>
      </c>
      <c r="N51" s="252"/>
      <c r="O51" s="234"/>
      <c r="P51" s="234"/>
      <c r="Q51" s="6"/>
    </row>
    <row r="52" spans="1:17" x14ac:dyDescent="0.2">
      <c r="A52" s="388"/>
      <c r="B52" s="346" t="s">
        <v>127</v>
      </c>
      <c r="C52" s="398" t="s">
        <v>105</v>
      </c>
      <c r="D52" s="385">
        <v>-3.7290770000000002</v>
      </c>
      <c r="E52" s="385">
        <v>6.8636639999999999E-2</v>
      </c>
      <c r="F52" s="385">
        <v>86.922970000000007</v>
      </c>
      <c r="G52" s="385">
        <v>7.327496</v>
      </c>
      <c r="H52" s="385">
        <v>2.698007</v>
      </c>
      <c r="I52" s="312">
        <v>0.57565111999999996</v>
      </c>
      <c r="J52" s="374">
        <v>-3.6539999999999999</v>
      </c>
      <c r="K52" s="375">
        <v>2.5499999999999998E-2</v>
      </c>
      <c r="L52" s="376">
        <v>2.1320000000000001</v>
      </c>
      <c r="M52" s="383">
        <v>0.2427</v>
      </c>
      <c r="N52" s="252"/>
      <c r="O52" s="234"/>
      <c r="P52" s="234"/>
      <c r="Q52" s="6"/>
    </row>
    <row r="53" spans="1:17" x14ac:dyDescent="0.2">
      <c r="A53" s="388"/>
      <c r="B53" s="346" t="s">
        <v>128</v>
      </c>
      <c r="C53" s="398" t="s">
        <v>105</v>
      </c>
      <c r="D53" s="385">
        <v>-2.724081</v>
      </c>
      <c r="E53" s="385">
        <v>2.11025E-2</v>
      </c>
      <c r="F53" s="385">
        <v>94.741630000000001</v>
      </c>
      <c r="G53" s="385">
        <v>9.0299829999999996</v>
      </c>
      <c r="H53" s="385">
        <v>8</v>
      </c>
      <c r="I53" s="312">
        <v>1.9642450499999999</v>
      </c>
      <c r="J53" s="374">
        <v>-2.5179999999999998</v>
      </c>
      <c r="K53" s="375">
        <v>7.2459999999999997E-2</v>
      </c>
      <c r="L53" s="376">
        <v>1.843</v>
      </c>
      <c r="M53" s="383">
        <v>0.43490000000000001</v>
      </c>
      <c r="N53" s="252"/>
      <c r="O53" s="234"/>
      <c r="P53" s="234"/>
      <c r="Q53" s="6"/>
    </row>
    <row r="54" spans="1:17" x14ac:dyDescent="0.2">
      <c r="A54" s="388"/>
      <c r="B54" s="346" t="s">
        <v>129</v>
      </c>
      <c r="C54" s="398" t="s">
        <v>105</v>
      </c>
      <c r="D54" s="385">
        <v>-3.7547109999999999</v>
      </c>
      <c r="E54" s="385">
        <v>8.2450860000000001E-2</v>
      </c>
      <c r="F54" s="385">
        <v>110.96272</v>
      </c>
      <c r="G54" s="385">
        <v>21.821231000000001</v>
      </c>
      <c r="H54" s="385">
        <v>2.7297619000000002</v>
      </c>
      <c r="I54" s="312">
        <v>0.59356564999999994</v>
      </c>
      <c r="J54" s="374">
        <v>-3.7749999999999999</v>
      </c>
      <c r="K54" s="375">
        <v>2.2970000000000001E-2</v>
      </c>
      <c r="L54" s="376">
        <v>2.6389999999999998</v>
      </c>
      <c r="M54" s="383">
        <v>0.33379999999999999</v>
      </c>
      <c r="N54" s="252"/>
      <c r="O54" s="234"/>
      <c r="P54" s="234"/>
      <c r="Q54" s="6"/>
    </row>
    <row r="55" spans="1:17" x14ac:dyDescent="0.2">
      <c r="A55" s="388"/>
      <c r="B55" s="346" t="s">
        <v>130</v>
      </c>
      <c r="C55" s="398" t="s">
        <v>105</v>
      </c>
      <c r="D55" s="385">
        <v>-3.2025730000000001</v>
      </c>
      <c r="E55" s="385">
        <v>3.406327E-2</v>
      </c>
      <c r="F55" s="385">
        <v>88.314909999999998</v>
      </c>
      <c r="G55" s="385">
        <v>5.4101840000000001</v>
      </c>
      <c r="H55" s="385">
        <v>7.0560475</v>
      </c>
      <c r="I55" s="312">
        <v>2.5902155800000002</v>
      </c>
      <c r="J55" s="374">
        <v>-3.1659999999999999</v>
      </c>
      <c r="K55" s="375">
        <v>2.3109999999999999E-2</v>
      </c>
      <c r="L55" s="376">
        <v>3.5179999999999998</v>
      </c>
      <c r="M55" s="383">
        <v>0.64859999999999995</v>
      </c>
      <c r="N55" s="252"/>
      <c r="O55" s="234"/>
      <c r="P55" s="234"/>
      <c r="Q55" s="6"/>
    </row>
    <row r="56" spans="1:17" x14ac:dyDescent="0.2">
      <c r="A56" s="388"/>
      <c r="B56" s="346" t="s">
        <v>131</v>
      </c>
      <c r="C56" s="398" t="s">
        <v>105</v>
      </c>
      <c r="D56" s="385">
        <v>-3.3974099999999998</v>
      </c>
      <c r="E56" s="385">
        <v>2.0228010000000001E-2</v>
      </c>
      <c r="F56" s="385">
        <v>85.303139999999999</v>
      </c>
      <c r="G56" s="385">
        <v>4.8477690000000004</v>
      </c>
      <c r="H56" s="385">
        <v>8</v>
      </c>
      <c r="I56" s="312">
        <v>2.8153112899999999</v>
      </c>
      <c r="J56" s="374">
        <v>-3.36</v>
      </c>
      <c r="K56" s="375">
        <v>3.4689999999999999E-2</v>
      </c>
      <c r="L56" s="376">
        <v>2.468</v>
      </c>
      <c r="M56" s="383">
        <v>0.4355</v>
      </c>
      <c r="N56" s="252"/>
      <c r="O56" s="234"/>
      <c r="P56" s="234"/>
      <c r="Q56" s="6"/>
    </row>
    <row r="57" spans="1:17" ht="17" thickBot="1" x14ac:dyDescent="0.25">
      <c r="A57" s="399"/>
      <c r="B57" s="400" t="s">
        <v>132</v>
      </c>
      <c r="C57" s="401" t="s">
        <v>105</v>
      </c>
      <c r="D57" s="402">
        <v>-3.6224880000000002</v>
      </c>
      <c r="E57" s="402">
        <v>1.7812939999999999E-2</v>
      </c>
      <c r="F57" s="402">
        <v>82.091080000000005</v>
      </c>
      <c r="G57" s="402">
        <v>4.5368250000000003</v>
      </c>
      <c r="H57" s="402">
        <v>7.3253504999999999</v>
      </c>
      <c r="I57" s="315">
        <v>2.4217341800000001</v>
      </c>
      <c r="J57" s="390">
        <v>-3.5419999999999998</v>
      </c>
      <c r="K57" s="391">
        <v>2.265E-2</v>
      </c>
      <c r="L57" s="392">
        <v>2.8730000000000002</v>
      </c>
      <c r="M57" s="394">
        <v>0.4042</v>
      </c>
      <c r="N57" s="252"/>
      <c r="O57" s="234"/>
      <c r="P57" s="234"/>
      <c r="Q57" s="6"/>
    </row>
    <row r="58" spans="1:17" x14ac:dyDescent="0.2">
      <c r="A58" s="252"/>
      <c r="B58" s="252"/>
      <c r="C58" s="252"/>
      <c r="D58" s="252"/>
      <c r="E58" s="252"/>
      <c r="F58" s="252"/>
      <c r="G58" s="252"/>
      <c r="H58" s="252"/>
      <c r="I58" s="252"/>
      <c r="J58" s="252"/>
      <c r="K58" s="252"/>
      <c r="L58" s="252"/>
      <c r="M58" s="252"/>
      <c r="N58" s="252"/>
      <c r="O58" s="252"/>
      <c r="P58" s="252"/>
    </row>
    <row r="59" spans="1:17" x14ac:dyDescent="0.2">
      <c r="A59" s="252"/>
      <c r="B59" s="252"/>
      <c r="C59" s="252"/>
      <c r="D59" s="252"/>
      <c r="E59" s="252"/>
      <c r="F59" s="252"/>
      <c r="G59" s="252"/>
      <c r="H59" s="252"/>
      <c r="I59" s="252"/>
      <c r="J59" s="252"/>
      <c r="K59" s="252"/>
      <c r="L59" s="252"/>
      <c r="M59" s="252"/>
      <c r="N59" s="252"/>
      <c r="O59" s="252"/>
      <c r="P59" s="252"/>
    </row>
    <row r="60" spans="1:17" x14ac:dyDescent="0.2">
      <c r="A60" s="252"/>
      <c r="B60" s="252"/>
      <c r="C60" s="252"/>
      <c r="D60" s="252"/>
      <c r="E60" s="252"/>
      <c r="F60" s="252"/>
      <c r="G60" s="252"/>
      <c r="H60" s="252"/>
      <c r="I60" s="252"/>
      <c r="J60" s="252"/>
      <c r="K60" s="252"/>
      <c r="L60" s="252"/>
      <c r="M60" s="252"/>
      <c r="N60" s="252"/>
      <c r="O60" s="252"/>
      <c r="P60" s="252"/>
    </row>
    <row r="61" spans="1:17" x14ac:dyDescent="0.2">
      <c r="A61" s="252"/>
      <c r="B61" s="252"/>
      <c r="C61" s="252"/>
      <c r="D61" s="252"/>
      <c r="E61" s="252"/>
      <c r="F61" s="252"/>
      <c r="G61" s="252"/>
      <c r="H61" s="252"/>
      <c r="I61" s="252"/>
      <c r="J61" s="252"/>
      <c r="K61" s="252"/>
      <c r="L61" s="252"/>
      <c r="M61" s="252"/>
      <c r="N61" s="252"/>
      <c r="O61" s="252"/>
      <c r="P61" s="252"/>
    </row>
    <row r="62" spans="1:17" x14ac:dyDescent="0.2">
      <c r="A62" s="252"/>
      <c r="B62" s="252"/>
      <c r="C62" s="252"/>
      <c r="D62" s="252"/>
      <c r="E62" s="252"/>
      <c r="F62" s="252"/>
      <c r="G62" s="252"/>
      <c r="H62" s="252"/>
      <c r="I62" s="252"/>
      <c r="J62" s="252"/>
      <c r="K62" s="252"/>
      <c r="L62" s="252"/>
      <c r="M62" s="252"/>
      <c r="N62" s="252"/>
      <c r="O62" s="252"/>
      <c r="P62" s="252"/>
    </row>
  </sheetData>
  <mergeCells count="6">
    <mergeCell ref="A51:A57"/>
    <mergeCell ref="A5:A14"/>
    <mergeCell ref="A15:A21"/>
    <mergeCell ref="A24:A33"/>
    <mergeCell ref="A34:A40"/>
    <mergeCell ref="A41:A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6FD2-8613-4E61-A602-D31D78955AD6}">
  <dimension ref="A1:P55"/>
  <sheetViews>
    <sheetView topLeftCell="A19" workbookViewId="0">
      <selection activeCell="G13" sqref="G13"/>
    </sheetView>
  </sheetViews>
  <sheetFormatPr baseColWidth="10" defaultColWidth="8.83203125" defaultRowHeight="16" x14ac:dyDescent="0.2"/>
  <cols>
    <col min="2" max="2" width="20" customWidth="1"/>
    <col min="3" max="3" width="13.6640625" customWidth="1"/>
    <col min="4" max="4" width="16" customWidth="1"/>
    <col min="5" max="5" width="17.5" customWidth="1"/>
    <col min="6" max="6" width="15" customWidth="1"/>
    <col min="7" max="7" width="15.1640625" customWidth="1"/>
  </cols>
  <sheetData>
    <row r="1" spans="1:16" s="6" customFormat="1" x14ac:dyDescent="0.15">
      <c r="A1" s="231" t="s">
        <v>473</v>
      </c>
      <c r="B1" s="234"/>
      <c r="C1" s="234"/>
      <c r="D1" s="234"/>
      <c r="E1" s="234"/>
      <c r="F1" s="234"/>
      <c r="G1" s="234"/>
      <c r="H1" s="234"/>
      <c r="I1" s="234"/>
      <c r="J1" s="234"/>
      <c r="K1" s="234"/>
      <c r="L1" s="234"/>
      <c r="M1" s="234"/>
      <c r="N1" s="234"/>
      <c r="O1" s="234"/>
      <c r="P1" s="234"/>
    </row>
    <row r="2" spans="1:16" s="6" customFormat="1" x14ac:dyDescent="0.2">
      <c r="A2" s="234" t="s">
        <v>447</v>
      </c>
      <c r="B2" s="234"/>
      <c r="C2" s="234"/>
      <c r="D2" s="234"/>
      <c r="E2" s="234"/>
      <c r="F2" s="234"/>
      <c r="G2" s="234"/>
      <c r="H2" s="234"/>
      <c r="I2" s="234"/>
      <c r="J2" s="234"/>
      <c r="K2" s="234"/>
      <c r="L2" s="234"/>
      <c r="M2" s="234"/>
      <c r="N2" s="234"/>
      <c r="O2" s="234"/>
      <c r="P2" s="234"/>
    </row>
    <row r="3" spans="1:16" s="6" customFormat="1" ht="14" x14ac:dyDescent="0.15">
      <c r="A3" s="234"/>
      <c r="B3" s="234"/>
      <c r="C3" s="234"/>
      <c r="D3" s="234"/>
      <c r="E3" s="234"/>
      <c r="F3" s="234"/>
      <c r="G3" s="234"/>
      <c r="H3" s="234"/>
      <c r="I3" s="234"/>
      <c r="J3" s="234"/>
      <c r="K3" s="234"/>
      <c r="L3" s="234"/>
      <c r="M3" s="234"/>
      <c r="N3" s="234"/>
      <c r="O3" s="234"/>
      <c r="P3" s="234"/>
    </row>
    <row r="4" spans="1:16" s="6" customFormat="1" x14ac:dyDescent="0.2">
      <c r="A4" s="235" t="s">
        <v>446</v>
      </c>
      <c r="B4" s="236"/>
      <c r="C4" s="236"/>
      <c r="D4" s="236"/>
      <c r="E4" s="236"/>
      <c r="F4" s="237"/>
      <c r="G4" s="237"/>
      <c r="H4" s="237"/>
      <c r="I4" s="237"/>
      <c r="J4" s="237"/>
      <c r="K4" s="237"/>
      <c r="L4" s="237"/>
      <c r="M4" s="237"/>
      <c r="N4" s="237"/>
      <c r="O4" s="234"/>
      <c r="P4" s="234"/>
    </row>
    <row r="5" spans="1:16" s="6" customFormat="1" ht="15" thickBot="1" x14ac:dyDescent="0.2">
      <c r="A5" s="232"/>
      <c r="B5" s="232"/>
      <c r="C5" s="232"/>
      <c r="D5" s="232"/>
      <c r="E5" s="232"/>
      <c r="F5" s="232"/>
      <c r="G5" s="232"/>
      <c r="H5" s="234"/>
      <c r="I5" s="234"/>
      <c r="J5" s="234"/>
      <c r="K5" s="234"/>
      <c r="L5" s="234"/>
      <c r="M5" s="234"/>
      <c r="N5" s="234"/>
      <c r="O5" s="234"/>
      <c r="P5" s="234"/>
    </row>
    <row r="6" spans="1:16" s="6" customFormat="1" ht="14" x14ac:dyDescent="0.15">
      <c r="A6" s="330" t="s">
        <v>350</v>
      </c>
      <c r="B6" s="238" t="s">
        <v>348</v>
      </c>
      <c r="C6" s="331"/>
      <c r="D6" s="240" t="s">
        <v>370</v>
      </c>
      <c r="E6" s="332"/>
      <c r="F6" s="333"/>
      <c r="G6" s="333"/>
      <c r="H6" s="333"/>
      <c r="I6" s="333"/>
      <c r="J6" s="234"/>
      <c r="K6" s="234"/>
      <c r="L6" s="234"/>
      <c r="M6" s="234"/>
      <c r="N6" s="234"/>
      <c r="O6" s="234"/>
      <c r="P6" s="234"/>
    </row>
    <row r="7" spans="1:16" s="6" customFormat="1" ht="17" thickBot="1" x14ac:dyDescent="0.25">
      <c r="A7" s="334" t="s">
        <v>122</v>
      </c>
      <c r="B7" s="244" t="s">
        <v>344</v>
      </c>
      <c r="C7" s="335" t="s">
        <v>345</v>
      </c>
      <c r="D7" s="246" t="s">
        <v>433</v>
      </c>
      <c r="E7" s="247" t="s">
        <v>434</v>
      </c>
      <c r="F7" s="249"/>
      <c r="G7" s="333"/>
      <c r="H7" s="234"/>
      <c r="I7" s="234"/>
      <c r="J7" s="234"/>
      <c r="K7" s="234"/>
      <c r="L7" s="234"/>
      <c r="M7" s="234"/>
      <c r="N7" s="234"/>
      <c r="O7" s="234"/>
      <c r="P7" s="234"/>
    </row>
    <row r="8" spans="1:16" s="6" customFormat="1" ht="14" x14ac:dyDescent="0.15">
      <c r="A8" s="336" t="s">
        <v>126</v>
      </c>
      <c r="B8" s="337">
        <v>4.7678336766014651E-7</v>
      </c>
      <c r="C8" s="338">
        <v>1.5448419742589316E-8</v>
      </c>
      <c r="D8" s="270">
        <v>7.6476521345405835E-7</v>
      </c>
      <c r="E8" s="339">
        <v>1.0227359121847943E-8</v>
      </c>
      <c r="F8" s="249"/>
      <c r="G8" s="249"/>
      <c r="H8" s="234"/>
      <c r="I8" s="234"/>
      <c r="J8" s="234"/>
      <c r="K8" s="234"/>
      <c r="L8" s="234"/>
      <c r="M8" s="234"/>
      <c r="N8" s="234"/>
      <c r="O8" s="234"/>
      <c r="P8" s="234"/>
    </row>
    <row r="9" spans="1:16" s="6" customFormat="1" ht="14" x14ac:dyDescent="0.15">
      <c r="A9" s="340" t="s">
        <v>127</v>
      </c>
      <c r="B9" s="337">
        <v>1.2471499816831083E-7</v>
      </c>
      <c r="C9" s="338">
        <v>5.5335972600562199E-9</v>
      </c>
      <c r="D9" s="270">
        <v>9.24947633231313E-8</v>
      </c>
      <c r="E9" s="339">
        <v>5.3265446928316395E-11</v>
      </c>
      <c r="F9" s="249"/>
      <c r="G9" s="249"/>
      <c r="H9" s="234"/>
      <c r="I9" s="234"/>
      <c r="J9" s="234"/>
      <c r="K9" s="234"/>
      <c r="L9" s="234"/>
      <c r="M9" s="234"/>
      <c r="N9" s="234"/>
      <c r="O9" s="234"/>
      <c r="P9" s="234"/>
    </row>
    <row r="10" spans="1:16" s="6" customFormat="1" ht="14" x14ac:dyDescent="0.15">
      <c r="A10" s="340" t="s">
        <v>128</v>
      </c>
      <c r="B10" s="337">
        <v>5.8596787419410376E-7</v>
      </c>
      <c r="C10" s="338">
        <v>3.0572867798120784E-8</v>
      </c>
      <c r="D10" s="270">
        <v>1.4402110311414276E-7</v>
      </c>
      <c r="E10" s="339">
        <v>3.9533872901998273E-9</v>
      </c>
      <c r="F10" s="249"/>
      <c r="G10" s="249"/>
      <c r="H10" s="234"/>
      <c r="I10" s="234"/>
      <c r="J10" s="234"/>
      <c r="K10" s="234"/>
      <c r="L10" s="234"/>
      <c r="M10" s="234"/>
      <c r="N10" s="234"/>
      <c r="O10" s="234"/>
      <c r="P10" s="234"/>
    </row>
    <row r="11" spans="1:16" s="6" customFormat="1" ht="14" x14ac:dyDescent="0.15">
      <c r="A11" s="340" t="s">
        <v>129</v>
      </c>
      <c r="B11" s="337">
        <v>1.5993547307377554E-7</v>
      </c>
      <c r="C11" s="338">
        <v>1.0162243109910851E-8</v>
      </c>
      <c r="D11" s="270">
        <v>1.4046557579473242E-7</v>
      </c>
      <c r="E11" s="339">
        <v>2.0915979334989971E-10</v>
      </c>
      <c r="F11" s="249"/>
      <c r="G11" s="249"/>
      <c r="H11" s="234"/>
      <c r="I11" s="234"/>
      <c r="J11" s="234"/>
      <c r="K11" s="234"/>
      <c r="L11" s="234"/>
      <c r="M11" s="234"/>
      <c r="N11" s="234"/>
      <c r="O11" s="234"/>
      <c r="P11" s="234"/>
    </row>
    <row r="12" spans="1:16" s="6" customFormat="1" ht="14" x14ac:dyDescent="0.15">
      <c r="A12" s="340" t="s">
        <v>130</v>
      </c>
      <c r="B12" s="337">
        <v>3.5298306517857009E-7</v>
      </c>
      <c r="C12" s="338">
        <v>1.4479198243755459E-8</v>
      </c>
      <c r="D12" s="270">
        <v>2.0540724891003754E-7</v>
      </c>
      <c r="E12" s="339">
        <v>5.3524976218651566E-9</v>
      </c>
      <c r="F12" s="249"/>
      <c r="G12" s="249"/>
      <c r="H12" s="234"/>
      <c r="I12" s="234"/>
      <c r="J12" s="234"/>
      <c r="K12" s="234"/>
      <c r="L12" s="234"/>
      <c r="M12" s="234"/>
      <c r="N12" s="234"/>
      <c r="O12" s="234"/>
      <c r="P12" s="234"/>
    </row>
    <row r="13" spans="1:16" s="6" customFormat="1" ht="14" x14ac:dyDescent="0.15">
      <c r="A13" s="340" t="s">
        <v>131</v>
      </c>
      <c r="B13" s="337">
        <v>1.6904724919638742E-7</v>
      </c>
      <c r="C13" s="338">
        <v>6.2064468984543837E-9</v>
      </c>
      <c r="D13" s="270">
        <v>1.1371452075738609E-7</v>
      </c>
      <c r="E13" s="339">
        <v>1.324011619565305E-9</v>
      </c>
      <c r="F13" s="249"/>
      <c r="G13" s="249"/>
      <c r="H13" s="234"/>
      <c r="I13" s="234"/>
      <c r="J13" s="234"/>
      <c r="K13" s="234"/>
      <c r="L13" s="234"/>
      <c r="M13" s="234"/>
      <c r="N13" s="234"/>
      <c r="O13" s="234"/>
      <c r="P13" s="234"/>
    </row>
    <row r="14" spans="1:16" s="6" customFormat="1" ht="15" thickBot="1" x14ac:dyDescent="0.2">
      <c r="A14" s="334" t="s">
        <v>132</v>
      </c>
      <c r="B14" s="341">
        <v>2.0844757997779283E-7</v>
      </c>
      <c r="C14" s="342">
        <v>8.5094597785696541E-9</v>
      </c>
      <c r="D14" s="274">
        <v>1.4186651007835113E-7</v>
      </c>
      <c r="E14" s="343">
        <v>1.6624055061471181E-9</v>
      </c>
      <c r="F14" s="249"/>
      <c r="G14" s="249"/>
      <c r="H14" s="234"/>
      <c r="I14" s="234"/>
      <c r="J14" s="234"/>
      <c r="K14" s="234"/>
      <c r="L14" s="234"/>
      <c r="M14" s="234"/>
      <c r="N14" s="234"/>
      <c r="O14" s="234"/>
      <c r="P14" s="234"/>
    </row>
    <row r="15" spans="1:16" s="6" customFormat="1" ht="14" x14ac:dyDescent="0.15">
      <c r="A15" s="264"/>
      <c r="B15" s="234"/>
      <c r="C15" s="234"/>
      <c r="D15" s="234"/>
      <c r="E15" s="234"/>
      <c r="F15" s="234"/>
      <c r="G15" s="234"/>
      <c r="H15" s="234"/>
      <c r="I15" s="234"/>
      <c r="J15" s="234"/>
      <c r="K15" s="234"/>
      <c r="L15" s="234"/>
      <c r="M15" s="234"/>
      <c r="N15" s="234"/>
      <c r="O15" s="234"/>
      <c r="P15" s="234"/>
    </row>
    <row r="16" spans="1:16" s="6" customFormat="1" x14ac:dyDescent="0.15">
      <c r="A16" s="344" t="s">
        <v>456</v>
      </c>
      <c r="B16" s="234"/>
      <c r="C16" s="234"/>
      <c r="D16" s="234"/>
      <c r="E16" s="234"/>
      <c r="F16" s="344"/>
      <c r="G16" s="234"/>
      <c r="H16" s="234"/>
      <c r="I16" s="234"/>
      <c r="J16" s="234"/>
      <c r="K16" s="234"/>
      <c r="L16" s="234"/>
      <c r="M16" s="234"/>
      <c r="N16" s="234"/>
      <c r="O16" s="234"/>
      <c r="P16" s="234"/>
    </row>
    <row r="17" spans="1:16" s="6" customFormat="1" ht="15" thickBot="1" x14ac:dyDescent="0.2">
      <c r="A17" s="234"/>
      <c r="B17" s="234"/>
      <c r="C17" s="234"/>
      <c r="D17" s="234"/>
      <c r="E17" s="234"/>
      <c r="F17" s="234"/>
      <c r="G17" s="234"/>
      <c r="H17" s="234"/>
      <c r="I17" s="234"/>
      <c r="J17" s="234"/>
      <c r="K17" s="234"/>
      <c r="L17" s="234"/>
      <c r="M17" s="234"/>
      <c r="N17" s="234"/>
      <c r="O17" s="234"/>
      <c r="P17" s="234"/>
    </row>
    <row r="18" spans="1:16" s="6" customFormat="1" x14ac:dyDescent="0.2">
      <c r="A18" s="336" t="s">
        <v>350</v>
      </c>
      <c r="B18" s="345" t="s">
        <v>348</v>
      </c>
      <c r="C18" s="240" t="s">
        <v>370</v>
      </c>
      <c r="D18" s="332"/>
      <c r="E18" s="234"/>
      <c r="F18" s="252"/>
      <c r="G18" s="234"/>
      <c r="H18" s="234"/>
      <c r="I18" s="234"/>
      <c r="J18" s="234"/>
      <c r="K18" s="234"/>
      <c r="L18" s="234"/>
      <c r="M18" s="234"/>
      <c r="N18" s="234"/>
      <c r="O18" s="234"/>
      <c r="P18" s="234"/>
    </row>
    <row r="19" spans="1:16" s="6" customFormat="1" ht="17" thickBot="1" x14ac:dyDescent="0.25">
      <c r="A19" s="334" t="s">
        <v>122</v>
      </c>
      <c r="B19" s="346" t="s">
        <v>344</v>
      </c>
      <c r="C19" s="333" t="s">
        <v>287</v>
      </c>
      <c r="D19" s="347" t="s">
        <v>362</v>
      </c>
      <c r="E19" s="234"/>
      <c r="F19" s="252"/>
      <c r="G19" s="234"/>
      <c r="H19" s="234"/>
      <c r="I19" s="234"/>
      <c r="J19" s="234"/>
      <c r="K19" s="234"/>
      <c r="L19" s="234"/>
      <c r="M19" s="234"/>
      <c r="N19" s="234"/>
      <c r="O19" s="234"/>
      <c r="P19" s="234"/>
    </row>
    <row r="20" spans="1:16" s="6" customFormat="1" ht="16" customHeight="1" x14ac:dyDescent="0.2">
      <c r="A20" s="340" t="s">
        <v>126</v>
      </c>
      <c r="B20" s="348">
        <v>4.8922217399934184E-7</v>
      </c>
      <c r="C20" s="348">
        <f>10^-6.24802349044455</f>
        <v>5.6490641890531958E-7</v>
      </c>
      <c r="D20" s="349">
        <f>10^-6.137</f>
        <v>7.2945751025456896E-7</v>
      </c>
      <c r="E20" s="234"/>
      <c r="F20" s="252"/>
      <c r="G20" s="234"/>
      <c r="H20" s="234"/>
      <c r="I20" s="234"/>
      <c r="J20" s="234"/>
      <c r="K20" s="234"/>
      <c r="L20" s="234"/>
      <c r="M20" s="234"/>
      <c r="N20" s="234"/>
      <c r="O20" s="234"/>
      <c r="P20" s="234"/>
    </row>
    <row r="21" spans="1:16" s="6" customFormat="1" ht="16" customHeight="1" x14ac:dyDescent="0.2">
      <c r="A21" s="340" t="s">
        <v>127</v>
      </c>
      <c r="B21" s="337">
        <v>8.7710413403963471E-8</v>
      </c>
      <c r="C21" s="337">
        <f>10^-7.15</f>
        <v>7.0794578438413597E-8</v>
      </c>
      <c r="D21" s="338">
        <f>10^-7.06</f>
        <v>8.7096358995608061E-8</v>
      </c>
      <c r="E21" s="234"/>
      <c r="F21" s="252"/>
      <c r="G21" s="234"/>
      <c r="H21" s="234"/>
      <c r="I21" s="234"/>
      <c r="J21" s="234"/>
      <c r="K21" s="234"/>
      <c r="L21" s="234"/>
      <c r="M21" s="234"/>
      <c r="N21" s="234"/>
      <c r="O21" s="234"/>
      <c r="P21" s="234"/>
    </row>
    <row r="22" spans="1:16" s="6" customFormat="1" ht="16" customHeight="1" x14ac:dyDescent="0.2">
      <c r="A22" s="340" t="s">
        <v>128</v>
      </c>
      <c r="B22" s="337">
        <v>4.5088515803232378E-7</v>
      </c>
      <c r="C22" s="337">
        <f>10^-6.83</f>
        <v>1.479108388168204E-7</v>
      </c>
      <c r="D22" s="338">
        <f>10^-6.81</f>
        <v>1.5488166189124805E-7</v>
      </c>
      <c r="E22" s="234"/>
      <c r="F22" s="252"/>
      <c r="G22" s="234"/>
      <c r="H22" s="234"/>
      <c r="I22" s="234"/>
      <c r="J22" s="234"/>
      <c r="K22" s="234"/>
      <c r="L22" s="234"/>
      <c r="M22" s="234"/>
      <c r="N22" s="234"/>
      <c r="O22" s="234"/>
      <c r="P22" s="234"/>
    </row>
    <row r="23" spans="1:16" s="6" customFormat="1" ht="16" customHeight="1" x14ac:dyDescent="0.2">
      <c r="A23" s="340" t="s">
        <v>129</v>
      </c>
      <c r="B23" s="337">
        <v>9.679095433878585E-8</v>
      </c>
      <c r="C23" s="337">
        <f>10^-6.97</f>
        <v>1.0715193052376054E-7</v>
      </c>
      <c r="D23" s="338">
        <f>10^-6.855</f>
        <v>1.3963683610559347E-7</v>
      </c>
      <c r="E23" s="234"/>
      <c r="F23" s="252"/>
      <c r="G23" s="234"/>
      <c r="H23" s="234"/>
      <c r="I23" s="234"/>
      <c r="J23" s="234"/>
      <c r="K23" s="234"/>
      <c r="L23" s="234"/>
      <c r="M23" s="234"/>
      <c r="N23" s="234"/>
      <c r="O23" s="234"/>
      <c r="P23" s="234"/>
    </row>
    <row r="24" spans="1:16" s="6" customFormat="1" ht="16" customHeight="1" x14ac:dyDescent="0.2">
      <c r="A24" s="340" t="s">
        <v>130</v>
      </c>
      <c r="B24" s="337">
        <v>2.910587643929105E-7</v>
      </c>
      <c r="C24" s="337">
        <f>10^-6.76</f>
        <v>1.7378008287493735E-7</v>
      </c>
      <c r="D24" s="338">
        <f>10^-6.69</f>
        <v>2.0417379446695257E-7</v>
      </c>
      <c r="E24" s="234"/>
      <c r="F24" s="252"/>
      <c r="G24" s="234"/>
      <c r="H24" s="234"/>
      <c r="I24" s="234"/>
      <c r="J24" s="234"/>
      <c r="K24" s="234"/>
      <c r="L24" s="234"/>
      <c r="M24" s="234"/>
      <c r="N24" s="234"/>
      <c r="O24" s="234"/>
      <c r="P24" s="234"/>
    </row>
    <row r="25" spans="1:16" s="6" customFormat="1" ht="16" customHeight="1" x14ac:dyDescent="0.2">
      <c r="A25" s="340" t="s">
        <v>131</v>
      </c>
      <c r="B25" s="337">
        <v>1.3903230650365463E-7</v>
      </c>
      <c r="C25" s="337">
        <f>10^-7.01</f>
        <v>9.7723722095581017E-8</v>
      </c>
      <c r="D25" s="338">
        <f>10^--6.94</f>
        <v>8709635.8995608315</v>
      </c>
      <c r="E25" s="234"/>
      <c r="F25" s="252"/>
      <c r="G25" s="234"/>
      <c r="H25" s="234"/>
      <c r="I25" s="234"/>
      <c r="J25" s="234"/>
      <c r="K25" s="234"/>
      <c r="L25" s="234"/>
      <c r="M25" s="234"/>
      <c r="N25" s="234"/>
      <c r="O25" s="234"/>
      <c r="P25" s="234"/>
    </row>
    <row r="26" spans="1:16" s="6" customFormat="1" ht="16" customHeight="1" thickBot="1" x14ac:dyDescent="0.25">
      <c r="A26" s="334" t="s">
        <v>132</v>
      </c>
      <c r="B26" s="341">
        <v>1.6513111552512013E-7</v>
      </c>
      <c r="C26" s="341">
        <f>10^-6.92</f>
        <v>1.2022644346174111E-7</v>
      </c>
      <c r="D26" s="342">
        <f>10^-6.82</f>
        <v>1.5135612484362046E-7</v>
      </c>
      <c r="E26" s="234"/>
      <c r="F26" s="252"/>
      <c r="G26" s="234"/>
      <c r="H26" s="234"/>
      <c r="I26" s="234"/>
      <c r="J26" s="234"/>
      <c r="K26" s="234"/>
      <c r="L26" s="234"/>
      <c r="M26" s="234"/>
      <c r="N26" s="234"/>
      <c r="O26" s="234"/>
      <c r="P26" s="234"/>
    </row>
    <row r="27" spans="1:16" s="6" customFormat="1" x14ac:dyDescent="0.2">
      <c r="A27" s="264"/>
      <c r="B27" s="234"/>
      <c r="C27" s="234"/>
      <c r="D27" s="234"/>
      <c r="E27" s="234"/>
      <c r="F27" s="252"/>
      <c r="G27" s="234"/>
      <c r="H27" s="234"/>
      <c r="I27" s="234"/>
      <c r="J27" s="234"/>
      <c r="K27" s="234"/>
      <c r="L27" s="234"/>
      <c r="M27" s="234"/>
      <c r="N27" s="234"/>
      <c r="O27" s="234"/>
      <c r="P27" s="234"/>
    </row>
    <row r="28" spans="1:16" x14ac:dyDescent="0.2">
      <c r="A28" s="252"/>
      <c r="B28" s="252"/>
      <c r="C28" s="252"/>
      <c r="D28" s="252"/>
      <c r="E28" s="252"/>
      <c r="F28" s="252"/>
      <c r="G28" s="252"/>
      <c r="H28" s="252"/>
      <c r="I28" s="252"/>
      <c r="J28" s="252"/>
      <c r="K28" s="252"/>
      <c r="L28" s="252"/>
      <c r="M28" s="252"/>
      <c r="N28" s="252"/>
      <c r="O28" s="252"/>
      <c r="P28" s="252"/>
    </row>
    <row r="29" spans="1:16" s="6" customFormat="1" x14ac:dyDescent="0.2">
      <c r="A29" s="350" t="s">
        <v>458</v>
      </c>
      <c r="B29" s="234"/>
      <c r="C29" s="234"/>
      <c r="D29" s="234"/>
      <c r="E29" s="234"/>
      <c r="F29" s="351"/>
      <c r="G29" s="234"/>
      <c r="H29" s="234"/>
      <c r="I29" s="234"/>
      <c r="J29" s="234"/>
      <c r="K29" s="234"/>
      <c r="L29" s="234"/>
      <c r="M29" s="234"/>
      <c r="N29" s="234"/>
      <c r="O29" s="234"/>
      <c r="P29" s="234"/>
    </row>
    <row r="30" spans="1:16" s="6" customFormat="1" ht="17" thickBot="1" x14ac:dyDescent="0.25">
      <c r="A30" s="264"/>
      <c r="B30" s="234"/>
      <c r="C30" s="234"/>
      <c r="D30" s="234"/>
      <c r="E30" s="234"/>
      <c r="F30" s="252"/>
      <c r="G30" s="234"/>
      <c r="H30" s="234"/>
      <c r="I30" s="234"/>
      <c r="J30" s="234"/>
      <c r="K30" s="234"/>
      <c r="L30" s="234"/>
      <c r="M30" s="234"/>
      <c r="N30" s="234"/>
      <c r="O30" s="234"/>
      <c r="P30" s="234"/>
    </row>
    <row r="31" spans="1:16" s="6" customFormat="1" x14ac:dyDescent="0.2">
      <c r="A31" s="336" t="s">
        <v>69</v>
      </c>
      <c r="B31" s="239" t="s">
        <v>348</v>
      </c>
      <c r="C31" s="240" t="s">
        <v>370</v>
      </c>
      <c r="D31" s="352"/>
      <c r="E31" s="332"/>
      <c r="F31" s="252"/>
      <c r="G31" s="252"/>
      <c r="H31" s="234"/>
      <c r="I31" s="234"/>
      <c r="J31" s="234"/>
      <c r="K31" s="234"/>
      <c r="L31" s="234"/>
      <c r="M31" s="234"/>
      <c r="N31" s="234"/>
      <c r="O31" s="234"/>
      <c r="P31" s="234"/>
    </row>
    <row r="32" spans="1:16" s="6" customFormat="1" ht="37" customHeight="1" thickBot="1" x14ac:dyDescent="0.25">
      <c r="A32" s="334" t="s">
        <v>122</v>
      </c>
      <c r="B32" s="353" t="s">
        <v>363</v>
      </c>
      <c r="C32" s="246" t="s">
        <v>287</v>
      </c>
      <c r="D32" s="354" t="s">
        <v>413</v>
      </c>
      <c r="E32" s="355" t="s">
        <v>356</v>
      </c>
      <c r="F32" s="252"/>
      <c r="G32" s="252"/>
      <c r="H32" s="234"/>
      <c r="I32" s="234"/>
      <c r="J32" s="234"/>
      <c r="K32" s="234"/>
      <c r="L32" s="234"/>
      <c r="M32" s="234"/>
      <c r="N32" s="234"/>
      <c r="O32" s="234"/>
      <c r="P32" s="234"/>
    </row>
    <row r="33" spans="1:16" s="6" customFormat="1" x14ac:dyDescent="0.2">
      <c r="A33" s="336" t="s">
        <v>126</v>
      </c>
      <c r="B33" s="265">
        <v>3.2498936749343098E-7</v>
      </c>
      <c r="C33" s="356">
        <f>10^-6.4620186139741</f>
        <v>3.4512894670270807E-7</v>
      </c>
      <c r="D33" s="357">
        <v>47.27</v>
      </c>
      <c r="E33" s="358">
        <v>49.8</v>
      </c>
      <c r="F33" s="252"/>
      <c r="G33" s="252"/>
      <c r="H33" s="234"/>
      <c r="I33" s="234"/>
      <c r="J33" s="234"/>
      <c r="K33" s="234"/>
      <c r="L33" s="234"/>
      <c r="M33" s="234"/>
      <c r="N33" s="234"/>
      <c r="O33" s="234"/>
      <c r="P33" s="234"/>
    </row>
    <row r="34" spans="1:16" s="6" customFormat="1" x14ac:dyDescent="0.2">
      <c r="A34" s="340" t="s">
        <v>127</v>
      </c>
      <c r="B34" s="269">
        <v>7.1242712749580985E-8</v>
      </c>
      <c r="C34" s="269">
        <f>10^-7.2026597342427</f>
        <v>6.2710500328449702E-8</v>
      </c>
      <c r="D34" s="357">
        <v>28.98</v>
      </c>
      <c r="E34" s="358">
        <v>41</v>
      </c>
      <c r="F34" s="252"/>
      <c r="G34" s="252"/>
      <c r="H34" s="234"/>
      <c r="I34" s="234"/>
      <c r="J34" s="234"/>
      <c r="K34" s="234"/>
      <c r="L34" s="234"/>
      <c r="M34" s="234"/>
      <c r="N34" s="234"/>
      <c r="O34" s="234"/>
      <c r="P34" s="234"/>
    </row>
    <row r="35" spans="1:16" s="6" customFormat="1" x14ac:dyDescent="0.2">
      <c r="A35" s="340" t="s">
        <v>128</v>
      </c>
      <c r="B35" s="269">
        <v>5.1566961656217026E-7</v>
      </c>
      <c r="C35" s="269">
        <f>10^-6.84</f>
        <v>1.4454397707459271E-7</v>
      </c>
      <c r="D35" s="357">
        <v>17.5</v>
      </c>
      <c r="E35" s="358">
        <v>25</v>
      </c>
      <c r="F35" s="252"/>
      <c r="G35" s="252"/>
      <c r="H35" s="234"/>
      <c r="I35" s="234"/>
      <c r="J35" s="234"/>
      <c r="K35" s="234"/>
      <c r="L35" s="234"/>
      <c r="M35" s="234"/>
      <c r="N35" s="234"/>
      <c r="O35" s="234"/>
      <c r="P35" s="234"/>
    </row>
    <row r="36" spans="1:16" s="6" customFormat="1" x14ac:dyDescent="0.2">
      <c r="A36" s="340" t="s">
        <v>129</v>
      </c>
      <c r="B36" s="269">
        <v>8.4291475218038827E-8</v>
      </c>
      <c r="C36" s="269">
        <f>10^-7.04</f>
        <v>9.120108393559095E-8</v>
      </c>
      <c r="D36" s="357">
        <v>30.75</v>
      </c>
      <c r="E36" s="358">
        <v>41.7</v>
      </c>
      <c r="F36" s="252"/>
      <c r="G36" s="252"/>
      <c r="H36" s="234"/>
      <c r="I36" s="234"/>
      <c r="J36" s="234"/>
      <c r="K36" s="234"/>
      <c r="L36" s="234"/>
      <c r="M36" s="234"/>
      <c r="N36" s="234"/>
      <c r="O36" s="234"/>
      <c r="P36" s="234"/>
    </row>
    <row r="37" spans="1:16" s="6" customFormat="1" x14ac:dyDescent="0.2">
      <c r="A37" s="340" t="s">
        <v>130</v>
      </c>
      <c r="B37" s="269">
        <v>2.7375541425046052E-7</v>
      </c>
      <c r="C37" s="269">
        <f>10^-6.73397734941701</f>
        <v>1.8451116482738389E-7</v>
      </c>
      <c r="D37" s="357">
        <v>24.07</v>
      </c>
      <c r="E37" s="358">
        <v>27.1</v>
      </c>
      <c r="F37" s="252"/>
      <c r="G37" s="252"/>
      <c r="H37" s="234"/>
      <c r="I37" s="234"/>
      <c r="J37" s="234"/>
      <c r="K37" s="234"/>
      <c r="L37" s="234"/>
      <c r="M37" s="234"/>
      <c r="N37" s="234"/>
      <c r="O37" s="234"/>
      <c r="P37" s="234"/>
    </row>
    <row r="38" spans="1:16" s="6" customFormat="1" x14ac:dyDescent="0.2">
      <c r="A38" s="340" t="s">
        <v>131</v>
      </c>
      <c r="B38" s="269">
        <v>1.3819396878024375E-7</v>
      </c>
      <c r="C38" s="269">
        <f>10^-7.05</f>
        <v>8.9125093813374537E-8</v>
      </c>
      <c r="D38" s="357">
        <v>30.17</v>
      </c>
      <c r="E38" s="358">
        <v>33.1</v>
      </c>
      <c r="F38" s="252"/>
      <c r="G38" s="252"/>
      <c r="H38" s="234"/>
      <c r="I38" s="234"/>
      <c r="J38" s="234"/>
      <c r="K38" s="234"/>
      <c r="L38" s="234"/>
      <c r="M38" s="234"/>
      <c r="N38" s="234"/>
      <c r="O38" s="234"/>
      <c r="P38" s="234"/>
    </row>
    <row r="39" spans="1:16" s="6" customFormat="1" ht="17" thickBot="1" x14ac:dyDescent="0.25">
      <c r="A39" s="334" t="s">
        <v>132</v>
      </c>
      <c r="B39" s="273">
        <v>1.4681575094547112E-7</v>
      </c>
      <c r="C39" s="273">
        <f>10^-6.97</f>
        <v>1.0715193052376054E-7</v>
      </c>
      <c r="D39" s="359">
        <v>28.1</v>
      </c>
      <c r="E39" s="360">
        <v>33.799999999999997</v>
      </c>
      <c r="F39" s="252"/>
      <c r="G39" s="252"/>
      <c r="H39" s="234"/>
      <c r="I39" s="234"/>
      <c r="J39" s="234"/>
      <c r="K39" s="234"/>
      <c r="L39" s="234"/>
      <c r="M39" s="234"/>
      <c r="N39" s="234"/>
      <c r="O39" s="234"/>
      <c r="P39" s="234"/>
    </row>
    <row r="40" spans="1:16" s="6" customFormat="1" x14ac:dyDescent="0.2">
      <c r="A40" s="264"/>
      <c r="B40" s="234"/>
      <c r="C40" s="234"/>
      <c r="D40" s="234"/>
      <c r="E40" s="234"/>
      <c r="F40" s="252"/>
      <c r="G40" s="234"/>
      <c r="H40" s="234"/>
      <c r="I40" s="234"/>
      <c r="J40" s="234"/>
      <c r="K40" s="234"/>
      <c r="L40" s="234"/>
      <c r="M40" s="234"/>
      <c r="N40" s="234"/>
      <c r="O40" s="234"/>
      <c r="P40" s="234"/>
    </row>
    <row r="41" spans="1:16" s="6" customFormat="1" x14ac:dyDescent="0.2">
      <c r="A41" s="361" t="s">
        <v>459</v>
      </c>
      <c r="B41" s="234"/>
      <c r="C41" s="234"/>
      <c r="D41" s="234"/>
      <c r="E41" s="234"/>
      <c r="F41" s="351"/>
      <c r="G41" s="234"/>
      <c r="H41" s="234"/>
      <c r="I41" s="234"/>
      <c r="J41" s="234"/>
      <c r="K41" s="234"/>
      <c r="L41" s="234"/>
      <c r="M41" s="234"/>
      <c r="N41" s="234"/>
      <c r="O41" s="234"/>
      <c r="P41" s="234"/>
    </row>
    <row r="42" spans="1:16" s="6" customFormat="1" ht="17" thickBot="1" x14ac:dyDescent="0.25">
      <c r="A42" s="264"/>
      <c r="B42" s="234"/>
      <c r="C42" s="234"/>
      <c r="D42" s="234"/>
      <c r="E42" s="234"/>
      <c r="F42" s="252"/>
      <c r="G42" s="234"/>
      <c r="H42" s="234"/>
      <c r="I42" s="234"/>
      <c r="J42" s="234"/>
      <c r="K42" s="234"/>
      <c r="L42" s="234"/>
      <c r="M42" s="234"/>
      <c r="N42" s="234"/>
      <c r="O42" s="234"/>
      <c r="P42" s="234"/>
    </row>
    <row r="43" spans="1:16" s="6" customFormat="1" x14ac:dyDescent="0.2">
      <c r="A43" s="336" t="s">
        <v>69</v>
      </c>
      <c r="B43" s="238" t="s">
        <v>348</v>
      </c>
      <c r="C43" s="332"/>
      <c r="D43" s="252"/>
      <c r="E43" s="234"/>
      <c r="F43" s="252"/>
      <c r="G43" s="234"/>
      <c r="H43" s="234"/>
      <c r="I43" s="234"/>
      <c r="J43" s="234"/>
      <c r="K43" s="234"/>
      <c r="L43" s="234"/>
      <c r="M43" s="234"/>
      <c r="N43" s="234"/>
      <c r="O43" s="234"/>
      <c r="P43" s="234"/>
    </row>
    <row r="44" spans="1:16" s="6" customFormat="1" ht="17" thickBot="1" x14ac:dyDescent="0.25">
      <c r="A44" s="334" t="s">
        <v>122</v>
      </c>
      <c r="B44" s="243" t="s">
        <v>435</v>
      </c>
      <c r="C44" s="247" t="s">
        <v>287</v>
      </c>
      <c r="D44" s="252"/>
      <c r="E44" s="234"/>
      <c r="F44" s="252"/>
      <c r="G44" s="234"/>
      <c r="H44" s="234"/>
      <c r="I44" s="234"/>
      <c r="J44" s="234"/>
      <c r="K44" s="234"/>
      <c r="L44" s="234"/>
      <c r="M44" s="234"/>
      <c r="N44" s="234"/>
      <c r="O44" s="234"/>
      <c r="P44" s="234"/>
    </row>
    <row r="45" spans="1:16" s="6" customFormat="1" x14ac:dyDescent="0.2">
      <c r="A45" s="336" t="s">
        <v>126</v>
      </c>
      <c r="B45" s="348">
        <v>4.8922217399934184E-7</v>
      </c>
      <c r="C45" s="362">
        <f>10^-6.25</f>
        <v>5.6234132519034872E-7</v>
      </c>
      <c r="D45" s="252"/>
      <c r="E45" s="234"/>
      <c r="F45" s="252"/>
      <c r="G45" s="234"/>
      <c r="H45" s="234"/>
      <c r="I45" s="234"/>
      <c r="J45" s="234"/>
      <c r="K45" s="234"/>
      <c r="L45" s="234"/>
      <c r="M45" s="234"/>
      <c r="N45" s="234"/>
      <c r="O45" s="234"/>
      <c r="P45" s="234"/>
    </row>
    <row r="46" spans="1:16" s="6" customFormat="1" x14ac:dyDescent="0.2">
      <c r="A46" s="340" t="s">
        <v>127</v>
      </c>
      <c r="B46" s="337">
        <v>8.7710413403963471E-8</v>
      </c>
      <c r="C46" s="338">
        <f>10^-7.15</f>
        <v>7.0794578438413597E-8</v>
      </c>
      <c r="D46" s="252"/>
      <c r="E46" s="234"/>
      <c r="F46" s="252"/>
      <c r="G46" s="234"/>
      <c r="H46" s="234"/>
      <c r="I46" s="234"/>
      <c r="J46" s="234"/>
      <c r="K46" s="234"/>
      <c r="L46" s="234"/>
      <c r="M46" s="234"/>
      <c r="N46" s="234"/>
      <c r="O46" s="234"/>
      <c r="P46" s="234"/>
    </row>
    <row r="47" spans="1:16" s="6" customFormat="1" x14ac:dyDescent="0.2">
      <c r="A47" s="340" t="s">
        <v>128</v>
      </c>
      <c r="B47" s="337">
        <v>4.5088515803232378E-7</v>
      </c>
      <c r="C47" s="338">
        <f>10^-6.83</f>
        <v>1.479108388168204E-7</v>
      </c>
      <c r="D47" s="252"/>
      <c r="E47" s="234"/>
      <c r="F47" s="252"/>
      <c r="G47" s="234"/>
      <c r="H47" s="234"/>
      <c r="I47" s="234"/>
      <c r="J47" s="234"/>
      <c r="K47" s="234"/>
      <c r="L47" s="234"/>
      <c r="M47" s="234"/>
      <c r="N47" s="234"/>
      <c r="O47" s="234"/>
      <c r="P47" s="234"/>
    </row>
    <row r="48" spans="1:16" s="6" customFormat="1" x14ac:dyDescent="0.2">
      <c r="A48" s="340" t="s">
        <v>129</v>
      </c>
      <c r="B48" s="337">
        <v>9.679095433878585E-8</v>
      </c>
      <c r="C48" s="338">
        <f>10^-6.97</f>
        <v>1.0715193052376054E-7</v>
      </c>
      <c r="D48" s="252"/>
      <c r="E48" s="234"/>
      <c r="F48" s="252"/>
      <c r="G48" s="234"/>
      <c r="H48" s="234"/>
      <c r="I48" s="234"/>
      <c r="J48" s="234"/>
      <c r="K48" s="234"/>
      <c r="L48" s="234"/>
      <c r="M48" s="234"/>
      <c r="N48" s="234"/>
      <c r="O48" s="234"/>
      <c r="P48" s="234"/>
    </row>
    <row r="49" spans="1:16" s="6" customFormat="1" x14ac:dyDescent="0.2">
      <c r="A49" s="340" t="s">
        <v>130</v>
      </c>
      <c r="B49" s="337">
        <v>2.910587643929105E-7</v>
      </c>
      <c r="C49" s="338">
        <f>10^-6.75</f>
        <v>1.7782794100389206E-7</v>
      </c>
      <c r="D49" s="252"/>
      <c r="E49" s="234"/>
      <c r="F49" s="252"/>
      <c r="G49" s="234"/>
      <c r="H49" s="234"/>
      <c r="I49" s="234"/>
      <c r="J49" s="234"/>
      <c r="K49" s="234"/>
      <c r="L49" s="234"/>
      <c r="M49" s="234"/>
      <c r="N49" s="234"/>
      <c r="O49" s="234"/>
      <c r="P49" s="234"/>
    </row>
    <row r="50" spans="1:16" s="6" customFormat="1" x14ac:dyDescent="0.2">
      <c r="A50" s="340" t="s">
        <v>131</v>
      </c>
      <c r="B50" s="337">
        <v>1.3903230650365463E-7</v>
      </c>
      <c r="C50" s="338">
        <f>10^-7.01</f>
        <v>9.7723722095581017E-8</v>
      </c>
      <c r="D50" s="252"/>
      <c r="E50" s="234"/>
      <c r="F50" s="252"/>
      <c r="G50" s="234"/>
      <c r="H50" s="234"/>
      <c r="I50" s="234"/>
      <c r="J50" s="234"/>
      <c r="K50" s="234"/>
      <c r="L50" s="234"/>
      <c r="M50" s="234"/>
      <c r="N50" s="234"/>
      <c r="O50" s="234"/>
      <c r="P50" s="234"/>
    </row>
    <row r="51" spans="1:16" s="6" customFormat="1" ht="17" thickBot="1" x14ac:dyDescent="0.25">
      <c r="A51" s="334" t="s">
        <v>132</v>
      </c>
      <c r="B51" s="341">
        <v>1.6513111552512013E-7</v>
      </c>
      <c r="C51" s="342">
        <f>10^-6.92</f>
        <v>1.2022644346174111E-7</v>
      </c>
      <c r="D51" s="252"/>
      <c r="E51" s="234"/>
      <c r="F51" s="252"/>
      <c r="G51" s="249"/>
      <c r="H51" s="249"/>
      <c r="I51" s="234"/>
      <c r="J51" s="234"/>
      <c r="K51" s="234"/>
      <c r="L51" s="234"/>
      <c r="M51" s="234"/>
      <c r="N51" s="234"/>
      <c r="O51" s="234"/>
      <c r="P51" s="234"/>
    </row>
    <row r="52" spans="1:16" s="6" customFormat="1" ht="14" x14ac:dyDescent="0.15">
      <c r="F52" s="68"/>
      <c r="G52" s="68"/>
      <c r="H52" s="68"/>
    </row>
    <row r="53" spans="1:16" s="6" customFormat="1" ht="14" x14ac:dyDescent="0.15">
      <c r="F53" s="68"/>
      <c r="G53" s="68"/>
    </row>
    <row r="54" spans="1:16" s="6" customFormat="1" ht="14" x14ac:dyDescent="0.15">
      <c r="F54" s="68"/>
      <c r="G54" s="68"/>
    </row>
    <row r="55" spans="1:16" x14ac:dyDescent="0.2">
      <c r="F55" s="68"/>
      <c r="G55" s="6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D161E-027C-4B01-B663-67885488AD74}">
  <dimension ref="A1:N61"/>
  <sheetViews>
    <sheetView topLeftCell="A17" workbookViewId="0">
      <selection activeCell="E13" sqref="E13:E32"/>
    </sheetView>
  </sheetViews>
  <sheetFormatPr baseColWidth="10" defaultColWidth="8.83203125" defaultRowHeight="16" x14ac:dyDescent="0.2"/>
  <cols>
    <col min="1" max="1" width="43.6640625" customWidth="1"/>
    <col min="2" max="2" width="18.83203125" customWidth="1"/>
    <col min="3" max="3" width="16.83203125" customWidth="1"/>
    <col min="4" max="4" width="17.5" customWidth="1"/>
    <col min="5" max="5" width="18.1640625" customWidth="1"/>
    <col min="6" max="6" width="17.83203125" customWidth="1"/>
    <col min="7" max="7" width="15.1640625" customWidth="1"/>
    <col min="8" max="8" width="18.33203125" customWidth="1"/>
    <col min="9" max="9" width="14.33203125" customWidth="1"/>
    <col min="10" max="10" width="10.6640625" bestFit="1" customWidth="1"/>
    <col min="11" max="11" width="21.5" customWidth="1"/>
    <col min="12" max="12" width="19.6640625" customWidth="1"/>
    <col min="13" max="13" width="16.83203125" customWidth="1"/>
    <col min="14" max="14" width="14.1640625" customWidth="1"/>
    <col min="15" max="15" width="9.6640625" bestFit="1" customWidth="1"/>
  </cols>
  <sheetData>
    <row r="1" spans="1:8" s="6" customFormat="1" ht="14" x14ac:dyDescent="0.15">
      <c r="A1" s="234" t="s">
        <v>470</v>
      </c>
      <c r="B1" s="234"/>
      <c r="C1" s="234"/>
      <c r="D1" s="234"/>
      <c r="E1" s="234"/>
      <c r="F1" s="234"/>
      <c r="G1" s="234"/>
      <c r="H1" s="234"/>
    </row>
    <row r="2" spans="1:8" s="6" customFormat="1" ht="14" x14ac:dyDescent="0.15">
      <c r="A2" s="234" t="s">
        <v>268</v>
      </c>
      <c r="B2" s="234"/>
      <c r="C2" s="234"/>
      <c r="D2" s="234"/>
      <c r="E2" s="234"/>
      <c r="F2" s="234"/>
      <c r="G2" s="234"/>
      <c r="H2" s="234"/>
    </row>
    <row r="3" spans="1:8" s="6" customFormat="1" ht="15" thickBot="1" x14ac:dyDescent="0.2">
      <c r="A3" s="234"/>
      <c r="B3" s="234"/>
      <c r="C3" s="234"/>
      <c r="D3" s="234"/>
      <c r="E3" s="234"/>
      <c r="F3" s="234"/>
      <c r="G3" s="234"/>
      <c r="H3" s="234"/>
    </row>
    <row r="4" spans="1:8" s="6" customFormat="1" ht="35" thickBot="1" x14ac:dyDescent="0.2">
      <c r="A4" s="307" t="s">
        <v>166</v>
      </c>
      <c r="B4" s="308" t="s">
        <v>437</v>
      </c>
      <c r="C4" s="308" t="s">
        <v>438</v>
      </c>
      <c r="D4" s="308" t="s">
        <v>250</v>
      </c>
      <c r="E4" s="309" t="s">
        <v>436</v>
      </c>
      <c r="F4" s="234"/>
      <c r="G4" s="234"/>
      <c r="H4" s="234"/>
    </row>
    <row r="5" spans="1:8" s="6" customFormat="1" ht="15" x14ac:dyDescent="0.15">
      <c r="A5" s="310" t="s">
        <v>167</v>
      </c>
      <c r="B5" s="233" t="s">
        <v>328</v>
      </c>
      <c r="C5" s="233" t="s">
        <v>329</v>
      </c>
      <c r="D5" s="233"/>
      <c r="E5" s="311"/>
      <c r="F5" s="234"/>
      <c r="G5" s="234"/>
      <c r="H5" s="234"/>
    </row>
    <row r="6" spans="1:8" s="6" customFormat="1" ht="14" x14ac:dyDescent="0.15">
      <c r="A6" s="310" t="s">
        <v>168</v>
      </c>
      <c r="B6" s="233" t="s">
        <v>169</v>
      </c>
      <c r="C6" s="233" t="s">
        <v>170</v>
      </c>
      <c r="D6" s="233"/>
      <c r="E6" s="311"/>
      <c r="F6" s="234"/>
      <c r="G6" s="234"/>
      <c r="H6" s="234"/>
    </row>
    <row r="7" spans="1:8" s="6" customFormat="1" ht="14" x14ac:dyDescent="0.15">
      <c r="A7" s="310" t="s">
        <v>25</v>
      </c>
      <c r="B7" s="233" t="s">
        <v>171</v>
      </c>
      <c r="C7" s="233" t="s">
        <v>172</v>
      </c>
      <c r="D7" s="233"/>
      <c r="E7" s="311"/>
      <c r="F7" s="234"/>
      <c r="G7" s="234"/>
      <c r="H7" s="234"/>
    </row>
    <row r="8" spans="1:8" s="6" customFormat="1" ht="14" x14ac:dyDescent="0.15">
      <c r="A8" s="310" t="s">
        <v>16</v>
      </c>
      <c r="B8" s="233" t="s">
        <v>173</v>
      </c>
      <c r="C8" s="233" t="s">
        <v>174</v>
      </c>
      <c r="D8" s="233"/>
      <c r="E8" s="311"/>
      <c r="F8" s="234"/>
      <c r="G8" s="234"/>
      <c r="H8" s="234"/>
    </row>
    <row r="9" spans="1:8" s="6" customFormat="1" ht="14" x14ac:dyDescent="0.15">
      <c r="A9" s="310" t="s">
        <v>39</v>
      </c>
      <c r="B9" s="233" t="s">
        <v>175</v>
      </c>
      <c r="C9" s="233" t="s">
        <v>176</v>
      </c>
      <c r="D9" s="233"/>
      <c r="E9" s="311"/>
      <c r="F9" s="234"/>
      <c r="G9" s="234"/>
      <c r="H9" s="234"/>
    </row>
    <row r="10" spans="1:8" s="6" customFormat="1" ht="14" x14ac:dyDescent="0.15">
      <c r="A10" s="310" t="s">
        <v>9</v>
      </c>
      <c r="B10" s="233" t="s">
        <v>177</v>
      </c>
      <c r="C10" s="233" t="s">
        <v>178</v>
      </c>
      <c r="D10" s="233"/>
      <c r="E10" s="311"/>
      <c r="F10" s="234"/>
      <c r="G10" s="234"/>
      <c r="H10" s="234"/>
    </row>
    <row r="11" spans="1:8" s="6" customFormat="1" ht="14" x14ac:dyDescent="0.15">
      <c r="A11" s="310" t="s">
        <v>179</v>
      </c>
      <c r="B11" s="233" t="s">
        <v>174</v>
      </c>
      <c r="C11" s="233" t="s">
        <v>180</v>
      </c>
      <c r="D11" s="233"/>
      <c r="E11" s="311"/>
      <c r="F11" s="234"/>
      <c r="G11" s="234"/>
      <c r="H11" s="234"/>
    </row>
    <row r="12" spans="1:8" s="6" customFormat="1" ht="14" x14ac:dyDescent="0.15">
      <c r="A12" s="310" t="s">
        <v>44</v>
      </c>
      <c r="B12" s="233" t="s">
        <v>181</v>
      </c>
      <c r="C12" s="233" t="s">
        <v>182</v>
      </c>
      <c r="D12" s="233"/>
      <c r="E12" s="311"/>
      <c r="F12" s="234"/>
      <c r="G12" s="234"/>
      <c r="H12" s="234"/>
    </row>
    <row r="13" spans="1:8" s="6" customFormat="1" ht="14" x14ac:dyDescent="0.15">
      <c r="A13" s="310" t="s">
        <v>183</v>
      </c>
      <c r="B13" s="233" t="s">
        <v>184</v>
      </c>
      <c r="C13" s="233" t="s">
        <v>185</v>
      </c>
      <c r="D13" s="233" t="s">
        <v>184</v>
      </c>
      <c r="E13" s="312">
        <v>1</v>
      </c>
      <c r="F13" s="234"/>
      <c r="G13" s="234"/>
      <c r="H13" s="234"/>
    </row>
    <row r="14" spans="1:8" s="6" customFormat="1" ht="14" x14ac:dyDescent="0.15">
      <c r="A14" s="310" t="s">
        <v>186</v>
      </c>
      <c r="B14" s="233" t="s">
        <v>187</v>
      </c>
      <c r="C14" s="233" t="s">
        <v>176</v>
      </c>
      <c r="D14" s="233" t="s">
        <v>188</v>
      </c>
      <c r="E14" s="312">
        <v>1.2115384615384615</v>
      </c>
      <c r="F14" s="234"/>
      <c r="G14" s="234"/>
      <c r="H14" s="234"/>
    </row>
    <row r="15" spans="1:8" s="6" customFormat="1" ht="14" x14ac:dyDescent="0.15">
      <c r="A15" s="310" t="s">
        <v>189</v>
      </c>
      <c r="B15" s="233" t="s">
        <v>190</v>
      </c>
      <c r="C15" s="233" t="s">
        <v>191</v>
      </c>
      <c r="D15" s="233" t="s">
        <v>192</v>
      </c>
      <c r="E15" s="312">
        <v>1.3538461538461537</v>
      </c>
      <c r="F15" s="234"/>
      <c r="G15" s="234"/>
      <c r="H15" s="234"/>
    </row>
    <row r="16" spans="1:8" s="6" customFormat="1" ht="14" x14ac:dyDescent="0.15">
      <c r="A16" s="310" t="s">
        <v>194</v>
      </c>
      <c r="B16" s="233" t="s">
        <v>195</v>
      </c>
      <c r="C16" s="233" t="s">
        <v>196</v>
      </c>
      <c r="D16" s="233" t="s">
        <v>197</v>
      </c>
      <c r="E16" s="312">
        <v>1.1287553648068669</v>
      </c>
      <c r="F16" s="234"/>
      <c r="G16" s="234"/>
      <c r="H16" s="234"/>
    </row>
    <row r="17" spans="1:8" s="6" customFormat="1" ht="14" x14ac:dyDescent="0.15">
      <c r="A17" s="310" t="s">
        <v>198</v>
      </c>
      <c r="B17" s="233" t="s">
        <v>199</v>
      </c>
      <c r="C17" s="233" t="s">
        <v>200</v>
      </c>
      <c r="D17" s="233" t="s">
        <v>201</v>
      </c>
      <c r="E17" s="312">
        <v>1.0523255813953489</v>
      </c>
      <c r="F17" s="234"/>
      <c r="G17" s="234"/>
      <c r="H17" s="234"/>
    </row>
    <row r="18" spans="1:8" s="6" customFormat="1" ht="14" x14ac:dyDescent="0.15">
      <c r="A18" s="310" t="s">
        <v>202</v>
      </c>
      <c r="B18" s="233" t="s">
        <v>203</v>
      </c>
      <c r="C18" s="233" t="s">
        <v>182</v>
      </c>
      <c r="D18" s="233" t="s">
        <v>204</v>
      </c>
      <c r="E18" s="312">
        <v>1.2771084337349399</v>
      </c>
      <c r="F18" s="234"/>
      <c r="G18" s="234"/>
      <c r="H18" s="234"/>
    </row>
    <row r="19" spans="1:8" s="6" customFormat="1" ht="14" x14ac:dyDescent="0.15">
      <c r="A19" s="310" t="s">
        <v>205</v>
      </c>
      <c r="B19" s="233" t="s">
        <v>206</v>
      </c>
      <c r="C19" s="233" t="s">
        <v>184</v>
      </c>
      <c r="D19" s="233" t="s">
        <v>171</v>
      </c>
      <c r="E19" s="312">
        <v>1.1632653061224489</v>
      </c>
      <c r="F19" s="234"/>
      <c r="G19" s="234"/>
      <c r="H19" s="234"/>
    </row>
    <row r="20" spans="1:8" s="6" customFormat="1" ht="14" x14ac:dyDescent="0.15">
      <c r="A20" s="310" t="s">
        <v>207</v>
      </c>
      <c r="B20" s="233" t="s">
        <v>208</v>
      </c>
      <c r="C20" s="233" t="s">
        <v>185</v>
      </c>
      <c r="D20" s="233" t="s">
        <v>209</v>
      </c>
      <c r="E20" s="312">
        <v>1.0303030303030303</v>
      </c>
      <c r="F20" s="234"/>
      <c r="G20" s="234"/>
      <c r="H20" s="234"/>
    </row>
    <row r="21" spans="1:8" s="6" customFormat="1" ht="14" x14ac:dyDescent="0.15">
      <c r="A21" s="310" t="s">
        <v>210</v>
      </c>
      <c r="B21" s="233" t="s">
        <v>211</v>
      </c>
      <c r="C21" s="233" t="s">
        <v>212</v>
      </c>
      <c r="D21" s="233" t="s">
        <v>213</v>
      </c>
      <c r="E21" s="312">
        <v>0.91752577319587636</v>
      </c>
      <c r="F21" s="234"/>
      <c r="G21" s="234"/>
      <c r="H21" s="234"/>
    </row>
    <row r="22" spans="1:8" s="6" customFormat="1" ht="14" x14ac:dyDescent="0.15">
      <c r="A22" s="310" t="s">
        <v>214</v>
      </c>
      <c r="B22" s="233" t="s">
        <v>215</v>
      </c>
      <c r="C22" s="233" t="s">
        <v>216</v>
      </c>
      <c r="D22" s="233" t="s">
        <v>208</v>
      </c>
      <c r="E22" s="312">
        <v>0.891891891891892</v>
      </c>
      <c r="F22" s="234"/>
      <c r="G22" s="234"/>
      <c r="H22" s="234"/>
    </row>
    <row r="23" spans="1:8" s="6" customFormat="1" ht="14" x14ac:dyDescent="0.15">
      <c r="A23" s="310" t="s">
        <v>217</v>
      </c>
      <c r="B23" s="233" t="s">
        <v>218</v>
      </c>
      <c r="C23" s="233" t="s">
        <v>219</v>
      </c>
      <c r="D23" s="233" t="s">
        <v>220</v>
      </c>
      <c r="E23" s="312">
        <v>1.3112582781456954</v>
      </c>
      <c r="F23" s="234"/>
      <c r="G23" s="234"/>
      <c r="H23" s="234"/>
    </row>
    <row r="24" spans="1:8" s="6" customFormat="1" ht="14" x14ac:dyDescent="0.15">
      <c r="A24" s="310" t="s">
        <v>221</v>
      </c>
      <c r="B24" s="233" t="s">
        <v>222</v>
      </c>
      <c r="C24" s="233" t="s">
        <v>172</v>
      </c>
      <c r="D24" s="233" t="s">
        <v>223</v>
      </c>
      <c r="E24" s="312">
        <v>1.1881720430107525</v>
      </c>
      <c r="F24" s="234"/>
      <c r="G24" s="234"/>
      <c r="H24" s="234"/>
    </row>
    <row r="25" spans="1:8" s="6" customFormat="1" ht="14" x14ac:dyDescent="0.15">
      <c r="A25" s="310" t="s">
        <v>224</v>
      </c>
      <c r="B25" s="233" t="s">
        <v>225</v>
      </c>
      <c r="C25" s="233" t="s">
        <v>226</v>
      </c>
      <c r="D25" s="233" t="s">
        <v>227</v>
      </c>
      <c r="E25" s="312">
        <v>1.253968253968254</v>
      </c>
      <c r="F25" s="234"/>
      <c r="G25" s="234"/>
      <c r="H25" s="234"/>
    </row>
    <row r="26" spans="1:8" s="6" customFormat="1" ht="14" x14ac:dyDescent="0.15">
      <c r="A26" s="310" t="s">
        <v>228</v>
      </c>
      <c r="B26" s="233" t="s">
        <v>229</v>
      </c>
      <c r="C26" s="233" t="s">
        <v>230</v>
      </c>
      <c r="D26" s="233" t="s">
        <v>231</v>
      </c>
      <c r="E26" s="312">
        <v>0.7857142857142857</v>
      </c>
      <c r="F26" s="234"/>
      <c r="G26" s="234"/>
      <c r="H26" s="234"/>
    </row>
    <row r="27" spans="1:8" s="6" customFormat="1" ht="14" x14ac:dyDescent="0.15">
      <c r="A27" s="310" t="s">
        <v>232</v>
      </c>
      <c r="B27" s="233" t="s">
        <v>233</v>
      </c>
      <c r="C27" s="233" t="s">
        <v>176</v>
      </c>
      <c r="D27" s="233" t="s">
        <v>234</v>
      </c>
      <c r="E27" s="312">
        <v>1.1330275229357798</v>
      </c>
      <c r="F27" s="234"/>
      <c r="G27" s="234"/>
      <c r="H27" s="234"/>
    </row>
    <row r="28" spans="1:8" s="6" customFormat="1" ht="14" x14ac:dyDescent="0.15">
      <c r="A28" s="310" t="s">
        <v>235</v>
      </c>
      <c r="B28" s="233" t="s">
        <v>236</v>
      </c>
      <c r="C28" s="233" t="s">
        <v>237</v>
      </c>
      <c r="D28" s="233" t="s">
        <v>238</v>
      </c>
      <c r="E28" s="312">
        <v>1.303030303030303</v>
      </c>
      <c r="F28" s="234"/>
      <c r="G28" s="234"/>
      <c r="H28" s="234"/>
    </row>
    <row r="29" spans="1:8" s="6" customFormat="1" ht="14" x14ac:dyDescent="0.15">
      <c r="A29" s="310" t="s">
        <v>239</v>
      </c>
      <c r="B29" s="233" t="s">
        <v>240</v>
      </c>
      <c r="C29" s="233" t="s">
        <v>241</v>
      </c>
      <c r="D29" s="233" t="s">
        <v>242</v>
      </c>
      <c r="E29" s="312">
        <v>0.93023255813953498</v>
      </c>
      <c r="F29" s="234"/>
      <c r="G29" s="234"/>
      <c r="H29" s="234"/>
    </row>
    <row r="30" spans="1:8" s="6" customFormat="1" ht="14" x14ac:dyDescent="0.15">
      <c r="A30" s="310" t="s">
        <v>243</v>
      </c>
      <c r="B30" s="233" t="s">
        <v>193</v>
      </c>
      <c r="C30" s="233" t="s">
        <v>244</v>
      </c>
      <c r="D30" s="233" t="s">
        <v>213</v>
      </c>
      <c r="E30" s="312">
        <v>1.3185185185185184</v>
      </c>
      <c r="F30" s="234"/>
      <c r="G30" s="234"/>
      <c r="H30" s="234"/>
    </row>
    <row r="31" spans="1:8" s="6" customFormat="1" ht="14" x14ac:dyDescent="0.15">
      <c r="A31" s="310" t="s">
        <v>245</v>
      </c>
      <c r="B31" s="233" t="s">
        <v>240</v>
      </c>
      <c r="C31" s="233" t="s">
        <v>241</v>
      </c>
      <c r="D31" s="233" t="s">
        <v>246</v>
      </c>
      <c r="E31" s="312">
        <v>1.2558139534883721</v>
      </c>
      <c r="F31" s="234"/>
      <c r="G31" s="234"/>
      <c r="H31" s="234"/>
    </row>
    <row r="32" spans="1:8" s="6" customFormat="1" ht="15" thickBot="1" x14ac:dyDescent="0.2">
      <c r="A32" s="313" t="s">
        <v>247</v>
      </c>
      <c r="B32" s="314" t="s">
        <v>248</v>
      </c>
      <c r="C32" s="314" t="s">
        <v>246</v>
      </c>
      <c r="D32" s="314" t="s">
        <v>249</v>
      </c>
      <c r="E32" s="315">
        <v>1.3493150684931507</v>
      </c>
      <c r="F32" s="234"/>
      <c r="G32" s="234"/>
      <c r="H32" s="234"/>
    </row>
    <row r="33" spans="1:14" s="6" customFormat="1" ht="14" x14ac:dyDescent="0.15">
      <c r="A33" s="234"/>
      <c r="B33" s="234"/>
      <c r="C33" s="234"/>
      <c r="D33" s="234"/>
      <c r="E33" s="234"/>
      <c r="F33" s="234"/>
      <c r="G33" s="234"/>
      <c r="H33" s="234"/>
    </row>
    <row r="34" spans="1:14" s="6" customFormat="1" ht="14" x14ac:dyDescent="0.15">
      <c r="A34" s="234"/>
      <c r="B34" s="234"/>
      <c r="C34" s="234"/>
      <c r="D34" s="234"/>
      <c r="E34" s="234"/>
      <c r="F34" s="234"/>
      <c r="G34" s="234"/>
      <c r="H34" s="234"/>
    </row>
    <row r="35" spans="1:14" s="6" customFormat="1" ht="14" x14ac:dyDescent="0.15">
      <c r="A35" s="234"/>
      <c r="B35" s="234"/>
      <c r="C35" s="234"/>
      <c r="D35" s="234"/>
      <c r="E35" s="234"/>
      <c r="F35" s="234"/>
      <c r="G35" s="234"/>
      <c r="H35" s="234"/>
    </row>
    <row r="36" spans="1:14" s="6" customFormat="1" ht="14" x14ac:dyDescent="0.15">
      <c r="A36" s="234" t="s">
        <v>267</v>
      </c>
      <c r="B36" s="234"/>
      <c r="C36" s="234"/>
      <c r="D36" s="234"/>
      <c r="E36" s="234"/>
      <c r="F36" s="234"/>
      <c r="G36" s="234"/>
      <c r="H36" s="234"/>
    </row>
    <row r="37" spans="1:14" s="6" customFormat="1" ht="15" thickBot="1" x14ac:dyDescent="0.2">
      <c r="A37" s="233"/>
      <c r="B37" s="234"/>
      <c r="C37" s="234"/>
      <c r="D37" s="234"/>
      <c r="E37" s="234"/>
      <c r="F37" s="234"/>
      <c r="G37" s="234"/>
      <c r="H37" s="234"/>
    </row>
    <row r="38" spans="1:14" s="6" customFormat="1" ht="17" customHeight="1" thickBot="1" x14ac:dyDescent="0.2">
      <c r="A38" s="316" t="s">
        <v>251</v>
      </c>
      <c r="B38" s="317" t="s">
        <v>460</v>
      </c>
      <c r="C38" s="318"/>
      <c r="D38" s="317" t="s">
        <v>461</v>
      </c>
      <c r="E38" s="318"/>
      <c r="F38" s="234"/>
      <c r="G38" s="234"/>
      <c r="H38" s="234"/>
    </row>
    <row r="39" spans="1:14" s="6" customFormat="1" ht="17" thickBot="1" x14ac:dyDescent="0.25">
      <c r="A39" s="319"/>
      <c r="B39" s="320" t="s">
        <v>439</v>
      </c>
      <c r="C39" s="321" t="s">
        <v>414</v>
      </c>
      <c r="D39" s="322" t="s">
        <v>440</v>
      </c>
      <c r="E39" s="323" t="s">
        <v>266</v>
      </c>
      <c r="F39" s="252"/>
      <c r="G39" s="252"/>
      <c r="H39" s="252"/>
      <c r="I39"/>
      <c r="J39"/>
      <c r="K39"/>
      <c r="L39"/>
      <c r="M39"/>
      <c r="N39"/>
    </row>
    <row r="40" spans="1:14" s="6" customFormat="1" x14ac:dyDescent="0.2">
      <c r="A40" s="310" t="s">
        <v>252</v>
      </c>
      <c r="B40" s="324">
        <v>3.7153522909717169E-10</v>
      </c>
      <c r="C40" s="325">
        <v>6.9183097091893386E-9</v>
      </c>
      <c r="D40" s="326"/>
      <c r="E40" s="311"/>
      <c r="F40" s="252"/>
      <c r="G40" s="252"/>
      <c r="H40" s="252"/>
      <c r="I40"/>
      <c r="J40"/>
      <c r="K40"/>
      <c r="L40"/>
      <c r="M40"/>
      <c r="N40"/>
    </row>
    <row r="41" spans="1:14" s="6" customFormat="1" x14ac:dyDescent="0.2">
      <c r="A41" s="310" t="s">
        <v>253</v>
      </c>
      <c r="B41" s="324">
        <v>1.6218100973589288E-7</v>
      </c>
      <c r="C41" s="325">
        <v>2.75422870333816E-8</v>
      </c>
      <c r="D41" s="326"/>
      <c r="E41" s="311"/>
      <c r="F41" s="252"/>
      <c r="G41" s="252"/>
      <c r="H41" s="252"/>
      <c r="I41"/>
      <c r="J41"/>
      <c r="K41"/>
      <c r="L41"/>
      <c r="M41"/>
      <c r="N41"/>
    </row>
    <row r="42" spans="1:14" s="6" customFormat="1" x14ac:dyDescent="0.2">
      <c r="A42" s="310" t="s">
        <v>254</v>
      </c>
      <c r="B42" s="324">
        <v>7.5857757502918245E-10</v>
      </c>
      <c r="C42" s="325">
        <v>1.4454397707459262E-9</v>
      </c>
      <c r="D42" s="326"/>
      <c r="E42" s="311"/>
      <c r="F42" s="252"/>
      <c r="G42" s="252"/>
      <c r="H42" s="252"/>
      <c r="I42"/>
      <c r="J42"/>
      <c r="K42"/>
      <c r="L42"/>
      <c r="M42"/>
      <c r="N42"/>
    </row>
    <row r="43" spans="1:14" s="6" customFormat="1" x14ac:dyDescent="0.2">
      <c r="A43" s="310" t="s">
        <v>255</v>
      </c>
      <c r="B43" s="324">
        <v>1.0715193052376043E-8</v>
      </c>
      <c r="C43" s="325">
        <v>1E-8</v>
      </c>
      <c r="D43" s="326"/>
      <c r="E43" s="311"/>
      <c r="F43" s="252"/>
      <c r="G43" s="252"/>
      <c r="H43" s="252"/>
      <c r="I43"/>
      <c r="J43"/>
      <c r="K43"/>
      <c r="L43"/>
      <c r="M43"/>
      <c r="N43"/>
    </row>
    <row r="44" spans="1:14" s="6" customFormat="1" x14ac:dyDescent="0.2">
      <c r="A44" s="310" t="s">
        <v>256</v>
      </c>
      <c r="B44" s="324">
        <v>1.9054607179632416E-10</v>
      </c>
      <c r="C44" s="325">
        <v>1E-8</v>
      </c>
      <c r="D44" s="326"/>
      <c r="E44" s="311"/>
      <c r="F44" s="252"/>
      <c r="G44" s="252"/>
      <c r="H44" s="252"/>
      <c r="I44"/>
      <c r="J44"/>
      <c r="K44"/>
      <c r="L44"/>
      <c r="M44"/>
      <c r="N44"/>
    </row>
    <row r="45" spans="1:14" s="6" customFormat="1" x14ac:dyDescent="0.2">
      <c r="A45" s="310" t="s">
        <v>257</v>
      </c>
      <c r="B45" s="324"/>
      <c r="C45" s="325"/>
      <c r="D45" s="326">
        <v>4.466835921509628E-8</v>
      </c>
      <c r="E45" s="325">
        <v>1.6982436524617439E-8</v>
      </c>
      <c r="F45" s="252"/>
      <c r="G45" s="252"/>
      <c r="H45" s="252"/>
      <c r="I45"/>
      <c r="J45"/>
      <c r="K45"/>
      <c r="L45"/>
      <c r="M45"/>
      <c r="N45"/>
    </row>
    <row r="46" spans="1:14" s="6" customFormat="1" x14ac:dyDescent="0.2">
      <c r="A46" s="310" t="s">
        <v>258</v>
      </c>
      <c r="B46" s="324"/>
      <c r="C46" s="325"/>
      <c r="D46" s="326">
        <v>9.7723722095580911E-9</v>
      </c>
      <c r="E46" s="325">
        <v>1E-8</v>
      </c>
      <c r="F46" s="252"/>
      <c r="G46" s="252"/>
      <c r="H46" s="252"/>
      <c r="I46"/>
      <c r="J46"/>
      <c r="K46"/>
      <c r="L46"/>
      <c r="M46"/>
      <c r="N46"/>
    </row>
    <row r="47" spans="1:14" s="6" customFormat="1" x14ac:dyDescent="0.2">
      <c r="A47" s="310" t="s">
        <v>259</v>
      </c>
      <c r="B47" s="324"/>
      <c r="C47" s="325"/>
      <c r="D47" s="326">
        <v>7.9432823472428087E-9</v>
      </c>
      <c r="E47" s="325">
        <v>1.14815362149688E-8</v>
      </c>
      <c r="F47" s="252"/>
      <c r="G47" s="252"/>
      <c r="H47" s="252"/>
      <c r="I47"/>
      <c r="J47"/>
      <c r="K47"/>
      <c r="L47"/>
      <c r="M47"/>
      <c r="N47"/>
    </row>
    <row r="48" spans="1:14" s="6" customFormat="1" x14ac:dyDescent="0.2">
      <c r="A48" s="310" t="s">
        <v>260</v>
      </c>
      <c r="B48" s="324">
        <v>3.1622776601683779E-9</v>
      </c>
      <c r="C48" s="325">
        <v>1.1220184543019609E-8</v>
      </c>
      <c r="D48" s="326"/>
      <c r="E48" s="325"/>
      <c r="F48" s="252"/>
      <c r="G48" s="252"/>
      <c r="H48" s="252"/>
      <c r="I48"/>
      <c r="J48"/>
      <c r="K48"/>
      <c r="L48"/>
      <c r="M48"/>
      <c r="N48"/>
    </row>
    <row r="49" spans="1:14" s="6" customFormat="1" x14ac:dyDescent="0.2">
      <c r="A49" s="310" t="s">
        <v>261</v>
      </c>
      <c r="B49" s="324">
        <v>1E-8</v>
      </c>
      <c r="C49" s="325">
        <v>1.8620871366628593E-8</v>
      </c>
      <c r="D49" s="326"/>
      <c r="E49" s="325"/>
      <c r="F49" s="252"/>
      <c r="G49" s="252"/>
      <c r="H49" s="252"/>
      <c r="I49"/>
      <c r="J49"/>
      <c r="K49"/>
      <c r="L49"/>
      <c r="M49"/>
      <c r="N49"/>
    </row>
    <row r="50" spans="1:14" s="6" customFormat="1" x14ac:dyDescent="0.2">
      <c r="A50" s="310" t="s">
        <v>262</v>
      </c>
      <c r="B50" s="324">
        <v>1E-8</v>
      </c>
      <c r="C50" s="325">
        <v>5.8884365535558713E-9</v>
      </c>
      <c r="D50" s="326"/>
      <c r="E50" s="325"/>
      <c r="F50" s="252"/>
      <c r="G50" s="252"/>
      <c r="H50" s="252"/>
      <c r="I50"/>
      <c r="J50"/>
      <c r="K50"/>
      <c r="L50"/>
      <c r="M50"/>
      <c r="N50"/>
    </row>
    <row r="51" spans="1:14" s="6" customFormat="1" x14ac:dyDescent="0.2">
      <c r="A51" s="310" t="s">
        <v>263</v>
      </c>
      <c r="B51" s="324">
        <v>2.9512092266663855E-9</v>
      </c>
      <c r="C51" s="325">
        <v>2.4547089156850316E-9</v>
      </c>
      <c r="D51" s="326"/>
      <c r="E51" s="325"/>
      <c r="F51" s="252"/>
      <c r="G51" s="252"/>
      <c r="H51" s="252"/>
      <c r="I51"/>
      <c r="J51"/>
      <c r="K51"/>
      <c r="L51"/>
      <c r="M51"/>
      <c r="N51"/>
    </row>
    <row r="52" spans="1:14" s="6" customFormat="1" x14ac:dyDescent="0.2">
      <c r="A52" s="310" t="s">
        <v>264</v>
      </c>
      <c r="B52" s="324">
        <v>5.4954087385762298E-9</v>
      </c>
      <c r="C52" s="325">
        <v>3.0902954325135894E-9</v>
      </c>
      <c r="D52" s="326"/>
      <c r="E52" s="325"/>
      <c r="F52" s="252"/>
      <c r="G52" s="252"/>
      <c r="H52" s="252"/>
      <c r="I52"/>
      <c r="J52"/>
      <c r="K52"/>
      <c r="L52"/>
      <c r="M52"/>
      <c r="N52"/>
    </row>
    <row r="53" spans="1:14" s="6" customFormat="1" ht="17" thickBot="1" x14ac:dyDescent="0.25">
      <c r="A53" s="313" t="s">
        <v>265</v>
      </c>
      <c r="B53" s="327"/>
      <c r="C53" s="328"/>
      <c r="D53" s="329">
        <v>2.2387211385683365E-8</v>
      </c>
      <c r="E53" s="328">
        <v>1.2302687708123783E-8</v>
      </c>
      <c r="F53" s="252"/>
      <c r="G53" s="252"/>
      <c r="H53" s="252"/>
      <c r="I53"/>
      <c r="J53"/>
      <c r="K53"/>
      <c r="L53"/>
      <c r="M53"/>
      <c r="N53"/>
    </row>
    <row r="54" spans="1:14" s="6" customFormat="1" x14ac:dyDescent="0.2">
      <c r="A54" s="234"/>
      <c r="B54" s="234"/>
      <c r="C54" s="234"/>
      <c r="D54" s="234"/>
      <c r="E54" s="234"/>
      <c r="F54" s="252"/>
      <c r="G54" s="252"/>
      <c r="H54" s="252"/>
      <c r="I54"/>
      <c r="J54"/>
      <c r="K54"/>
      <c r="L54"/>
      <c r="M54"/>
      <c r="N54"/>
    </row>
    <row r="55" spans="1:14" s="6" customFormat="1" x14ac:dyDescent="0.2">
      <c r="A55" s="234"/>
      <c r="B55" s="234"/>
      <c r="C55" s="234"/>
      <c r="D55" s="234"/>
      <c r="E55" s="234"/>
      <c r="F55" s="252"/>
      <c r="G55" s="252"/>
      <c r="H55" s="252"/>
      <c r="I55"/>
      <c r="J55"/>
      <c r="K55"/>
      <c r="L55"/>
      <c r="M55"/>
      <c r="N55"/>
    </row>
    <row r="56" spans="1:14" s="6" customFormat="1" x14ac:dyDescent="0.2">
      <c r="A56" s="233"/>
      <c r="B56" s="234"/>
      <c r="C56" s="234"/>
      <c r="D56" s="234"/>
      <c r="E56" s="234"/>
      <c r="F56" s="252"/>
      <c r="G56" s="252"/>
      <c r="H56" s="252"/>
      <c r="I56"/>
      <c r="J56"/>
      <c r="K56"/>
      <c r="L56"/>
      <c r="M56"/>
      <c r="N56"/>
    </row>
    <row r="57" spans="1:14" s="6" customFormat="1" x14ac:dyDescent="0.2">
      <c r="A57" s="60"/>
      <c r="F57"/>
      <c r="G57"/>
      <c r="H57"/>
      <c r="I57"/>
      <c r="J57"/>
      <c r="K57"/>
      <c r="L57"/>
      <c r="M57"/>
      <c r="N57"/>
    </row>
    <row r="58" spans="1:14" s="6" customFormat="1" x14ac:dyDescent="0.2">
      <c r="F58"/>
      <c r="G58"/>
      <c r="H58"/>
      <c r="I58"/>
      <c r="J58"/>
      <c r="K58"/>
      <c r="L58"/>
      <c r="M58"/>
      <c r="N58"/>
    </row>
    <row r="59" spans="1:14" s="6" customFormat="1" ht="14" x14ac:dyDescent="0.15"/>
    <row r="60" spans="1:14" s="6" customFormat="1" ht="14" x14ac:dyDescent="0.15"/>
    <row r="61" spans="1:14" s="6" customFormat="1" ht="14" x14ac:dyDescent="0.15"/>
  </sheetData>
  <mergeCells count="3">
    <mergeCell ref="B38:C38"/>
    <mergeCell ref="D38:E38"/>
    <mergeCell ref="A38:A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CC0E4784961048820118743C6A4519" ma:contentTypeVersion="14" ma:contentTypeDescription="Crée un document." ma:contentTypeScope="" ma:versionID="9fdbf854129cd806196fd4daefea6288">
  <xsd:schema xmlns:xsd="http://www.w3.org/2001/XMLSchema" xmlns:xs="http://www.w3.org/2001/XMLSchema" xmlns:p="http://schemas.microsoft.com/office/2006/metadata/properties" xmlns:ns2="34f3ce9d-c181-43a8-aa48-7ea086db1b55" xmlns:ns3="02553e5c-4019-4e05-9d39-79473b436dc7" targetNamespace="http://schemas.microsoft.com/office/2006/metadata/properties" ma:root="true" ma:fieldsID="bde0d897779a560a1088058e3d2c0889" ns2:_="" ns3:_="">
    <xsd:import namespace="34f3ce9d-c181-43a8-aa48-7ea086db1b55"/>
    <xsd:import namespace="02553e5c-4019-4e05-9d39-79473b436d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3ce9d-c181-43a8-aa48-7ea086db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7855947-2042-4236-af9d-b08e54de1c7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553e5c-4019-4e05-9d39-79473b436d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32d046-aa1e-4b99-8c82-0c2b73fc917d}" ma:internalName="TaxCatchAll" ma:showField="CatchAllData" ma:web="02553e5c-4019-4e05-9d39-79473b436d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f3ce9d-c181-43a8-aa48-7ea086db1b55">
      <Terms xmlns="http://schemas.microsoft.com/office/infopath/2007/PartnerControls"/>
    </lcf76f155ced4ddcb4097134ff3c332f>
    <TaxCatchAll xmlns="02553e5c-4019-4e05-9d39-79473b436dc7" xsi:nil="true"/>
  </documentManagement>
</p:properties>
</file>

<file path=customXml/itemProps1.xml><?xml version="1.0" encoding="utf-8"?>
<ds:datastoreItem xmlns:ds="http://schemas.openxmlformats.org/officeDocument/2006/customXml" ds:itemID="{450EAC35-F911-4006-9D5E-5066F54715FC}">
  <ds:schemaRefs>
    <ds:schemaRef ds:uri="http://schemas.microsoft.com/sharepoint/v3/contenttype/forms"/>
  </ds:schemaRefs>
</ds:datastoreItem>
</file>

<file path=customXml/itemProps2.xml><?xml version="1.0" encoding="utf-8"?>
<ds:datastoreItem xmlns:ds="http://schemas.openxmlformats.org/officeDocument/2006/customXml" ds:itemID="{4E6F8D24-EF08-42B2-B9B8-244F5876C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f3ce9d-c181-43a8-aa48-7ea086db1b55"/>
    <ds:schemaRef ds:uri="02553e5c-4019-4e05-9d39-79473b436d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2CF5E-43FA-450A-A6A6-C949D8BF937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553e5c-4019-4e05-9d39-79473b436dc7"/>
    <ds:schemaRef ds:uri="http://purl.org/dc/elements/1.1/"/>
    <ds:schemaRef ds:uri="http://schemas.microsoft.com/office/2006/metadata/properties"/>
    <ds:schemaRef ds:uri="34f3ce9d-c181-43a8-aa48-7ea086db1b5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TOC</vt:lpstr>
      <vt:lpstr>S1</vt:lpstr>
      <vt:lpstr>S2 </vt:lpstr>
      <vt:lpstr>S3</vt:lpstr>
      <vt:lpstr>S4</vt:lpstr>
      <vt:lpstr>S5 </vt:lpstr>
      <vt:lpstr>S6</vt:lpstr>
      <vt:lpstr>S7 </vt:lpstr>
      <vt:lpstr>S8 </vt:lpstr>
      <vt:lpstr>S9</vt:lpstr>
      <vt:lpstr>S10</vt:lpstr>
      <vt:lpstr>S11</vt:lpstr>
      <vt:lpstr>S12</vt:lpstr>
      <vt:lpstr>S13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Beate Escher</dc:creator>
  <cp:keywords/>
  <dc:description/>
  <cp:lastModifiedBy>Beate Escher</cp:lastModifiedBy>
  <cp:revision>4</cp:revision>
  <dcterms:created xsi:type="dcterms:W3CDTF">2023-07-04T19:31:09Z</dcterms:created>
  <dcterms:modified xsi:type="dcterms:W3CDTF">2026-01-26T17:41:54Z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0x0101001BCC0E4784961048820118743C6A4519</vt:lpwstr>
  </property>
  <property fmtid="{D5CDD505-2E9C-101B-9397-08002B2CF9AE}" pid="3" name="MediaServiceImageTags">
    <vt:lpwstr/>
  </property>
</Properties>
</file>