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ipjessop/Publications (submitted)/24 Indirect hotspots/revised version/"/>
    </mc:Choice>
  </mc:AlternateContent>
  <xr:revisionPtr revIDLastSave="0" documentId="13_ncr:1_{199776ED-545B-4F47-B68C-5E940AF60BEB}" xr6:coauthVersionLast="47" xr6:coauthVersionMax="47" xr10:uidLastSave="{00000000-0000-0000-0000-000000000000}"/>
  <bookViews>
    <workbookView xWindow="-19380" yWindow="-20040" windowWidth="30240" windowHeight="18880" activeTab="9" xr2:uid="{96BE063D-AAE9-0940-879E-EF283831E369}"/>
  </bookViews>
  <sheets>
    <sheet name="Table 1" sheetId="3" r:id="rId1"/>
    <sheet name="Table 2" sheetId="6" r:id="rId2"/>
    <sheet name="Table 3" sheetId="10" r:id="rId3"/>
    <sheet name="Table 4" sheetId="9" r:id="rId4"/>
    <sheet name="Table 5" sheetId="11" r:id="rId5"/>
    <sheet name="Table 6" sheetId="4" r:id="rId6"/>
    <sheet name="Table 7" sheetId="16" r:id="rId7"/>
    <sheet name="Table 8" sheetId="17" r:id="rId8"/>
    <sheet name="Table 9" sheetId="18" r:id="rId9"/>
    <sheet name="Table 10" sheetId="22" r:id="rId10"/>
    <sheet name="Fig 3" sheetId="19" r:id="rId11"/>
    <sheet name="Fig 4" sheetId="21" r:id="rId12"/>
    <sheet name="Fig 5" sheetId="2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4" l="1"/>
  <c r="F115" i="4"/>
  <c r="E100" i="4"/>
  <c r="E96" i="4"/>
  <c r="D82" i="4"/>
  <c r="D78" i="4"/>
  <c r="F88" i="11"/>
  <c r="E74" i="11"/>
  <c r="D60" i="11"/>
  <c r="C47" i="11"/>
  <c r="C25" i="22"/>
  <c r="D25" i="22"/>
  <c r="E25" i="22"/>
  <c r="F25" i="22"/>
  <c r="B25" i="22"/>
  <c r="C24" i="22"/>
  <c r="D24" i="22"/>
  <c r="E24" i="22"/>
  <c r="F24" i="22"/>
  <c r="B21" i="22"/>
  <c r="B24" i="22" s="1"/>
  <c r="B19" i="22"/>
  <c r="C17" i="22" s="1"/>
  <c r="C19" i="22" s="1"/>
  <c r="D17" i="22" s="1"/>
  <c r="D19" i="22" s="1"/>
  <c r="E17" i="22" s="1"/>
  <c r="E19" i="22" s="1"/>
  <c r="F17" i="22" s="1"/>
  <c r="F19" i="22" s="1"/>
  <c r="B39" i="21"/>
  <c r="B40" i="21" s="1"/>
  <c r="A39" i="21"/>
  <c r="A40" i="21" s="1"/>
  <c r="G38" i="21"/>
  <c r="E38" i="21"/>
  <c r="C38" i="21"/>
  <c r="D38" i="21" s="1"/>
  <c r="E31" i="21"/>
  <c r="H77" i="21" s="1"/>
  <c r="E29" i="21"/>
  <c r="F38" i="21" s="1"/>
  <c r="B39" i="19"/>
  <c r="G39" i="19" s="1"/>
  <c r="E29" i="19"/>
  <c r="E31" i="19"/>
  <c r="E39" i="19"/>
  <c r="G38" i="19"/>
  <c r="E38" i="19"/>
  <c r="E38" i="20"/>
  <c r="F38" i="20"/>
  <c r="G38" i="20"/>
  <c r="E39" i="20"/>
  <c r="F39" i="20"/>
  <c r="G39" i="20"/>
  <c r="E40" i="20"/>
  <c r="F40" i="20"/>
  <c r="G40" i="20"/>
  <c r="E41" i="20"/>
  <c r="F41" i="20"/>
  <c r="G41" i="20"/>
  <c r="E42" i="20"/>
  <c r="F42" i="20"/>
  <c r="G42" i="20"/>
  <c r="E43" i="20"/>
  <c r="F43" i="20"/>
  <c r="G43" i="20"/>
  <c r="E44" i="20"/>
  <c r="F44" i="20"/>
  <c r="G44" i="20"/>
  <c r="E45" i="20"/>
  <c r="F45" i="20"/>
  <c r="G45" i="20"/>
  <c r="E46" i="20"/>
  <c r="F46" i="20"/>
  <c r="G46" i="20"/>
  <c r="E47" i="20"/>
  <c r="F47" i="20"/>
  <c r="G47" i="20"/>
  <c r="E48" i="20"/>
  <c r="F48" i="20"/>
  <c r="G48" i="20"/>
  <c r="E49" i="20"/>
  <c r="F49" i="20"/>
  <c r="G49" i="20"/>
  <c r="E50" i="20"/>
  <c r="F50" i="20"/>
  <c r="G50" i="20"/>
  <c r="E51" i="20"/>
  <c r="F51" i="20"/>
  <c r="G51" i="20"/>
  <c r="E52" i="20"/>
  <c r="F52" i="20"/>
  <c r="G52" i="20"/>
  <c r="E53" i="20"/>
  <c r="F53" i="20"/>
  <c r="G53" i="20"/>
  <c r="E54" i="20"/>
  <c r="F54" i="20"/>
  <c r="G54" i="20"/>
  <c r="E55" i="20"/>
  <c r="F55" i="20"/>
  <c r="G55" i="20"/>
  <c r="E56" i="20"/>
  <c r="F56" i="20"/>
  <c r="G56" i="20"/>
  <c r="E57" i="20"/>
  <c r="F57" i="20"/>
  <c r="G57" i="20"/>
  <c r="E58" i="20"/>
  <c r="F58" i="20"/>
  <c r="G58" i="20"/>
  <c r="E59" i="20"/>
  <c r="F59" i="20"/>
  <c r="G59" i="20"/>
  <c r="E60" i="20"/>
  <c r="F60" i="20"/>
  <c r="G60" i="20"/>
  <c r="E61" i="20"/>
  <c r="F61" i="20"/>
  <c r="G61" i="20"/>
  <c r="E62" i="20"/>
  <c r="F62" i="20"/>
  <c r="G62" i="20"/>
  <c r="E63" i="20"/>
  <c r="F63" i="20"/>
  <c r="G63" i="20"/>
  <c r="E64" i="20"/>
  <c r="F64" i="20"/>
  <c r="G64" i="20"/>
  <c r="E65" i="20"/>
  <c r="F65" i="20"/>
  <c r="G65" i="20"/>
  <c r="E66" i="20"/>
  <c r="F66" i="20"/>
  <c r="G66" i="20"/>
  <c r="E67" i="20"/>
  <c r="F67" i="20"/>
  <c r="G67" i="20"/>
  <c r="E68" i="20"/>
  <c r="F68" i="20"/>
  <c r="G68" i="20"/>
  <c r="E69" i="20"/>
  <c r="F69" i="20"/>
  <c r="G69" i="20"/>
  <c r="E70" i="20"/>
  <c r="F70" i="20"/>
  <c r="G70" i="20"/>
  <c r="E71" i="20"/>
  <c r="F71" i="20"/>
  <c r="G71" i="20"/>
  <c r="E72" i="20"/>
  <c r="F72" i="20"/>
  <c r="G72" i="20"/>
  <c r="E73" i="20"/>
  <c r="F73" i="20"/>
  <c r="G73" i="20"/>
  <c r="E74" i="20"/>
  <c r="F74" i="20"/>
  <c r="G74" i="20"/>
  <c r="E75" i="20"/>
  <c r="F75" i="20"/>
  <c r="G75" i="20"/>
  <c r="E76" i="20"/>
  <c r="F76" i="20"/>
  <c r="G76" i="20"/>
  <c r="G37" i="20"/>
  <c r="E37" i="20"/>
  <c r="H75" i="20"/>
  <c r="H73" i="20"/>
  <c r="H71" i="20"/>
  <c r="H70" i="20"/>
  <c r="H68" i="20"/>
  <c r="H66" i="20"/>
  <c r="H65" i="20"/>
  <c r="H63" i="20"/>
  <c r="H61" i="20"/>
  <c r="H59" i="20"/>
  <c r="H58" i="20"/>
  <c r="H56" i="20"/>
  <c r="H54" i="20"/>
  <c r="H53" i="20"/>
  <c r="H51" i="20"/>
  <c r="H49" i="20"/>
  <c r="H47" i="20"/>
  <c r="H46" i="20"/>
  <c r="H44" i="20"/>
  <c r="H42" i="20"/>
  <c r="H41" i="20"/>
  <c r="H39" i="20"/>
  <c r="A38" i="20"/>
  <c r="C38" i="20" s="1"/>
  <c r="D38" i="20" s="1"/>
  <c r="H37" i="20"/>
  <c r="F37" i="20"/>
  <c r="C37" i="20"/>
  <c r="D37" i="20" s="1"/>
  <c r="E31" i="20"/>
  <c r="H76" i="20" s="1"/>
  <c r="E29" i="20"/>
  <c r="H44" i="19"/>
  <c r="A39" i="19"/>
  <c r="H69" i="19"/>
  <c r="H70" i="19"/>
  <c r="H71" i="19"/>
  <c r="H72" i="19"/>
  <c r="H73" i="19"/>
  <c r="H74" i="19"/>
  <c r="H75" i="19"/>
  <c r="C38" i="19"/>
  <c r="D38" i="19" s="1"/>
  <c r="B146" i="18"/>
  <c r="B144" i="18"/>
  <c r="C142" i="18" s="1"/>
  <c r="B132" i="18"/>
  <c r="B130" i="18"/>
  <c r="C128" i="18" s="1"/>
  <c r="B118" i="18"/>
  <c r="B116" i="18"/>
  <c r="C114" i="18" s="1"/>
  <c r="B103" i="18"/>
  <c r="B101" i="18"/>
  <c r="C99" i="18" s="1"/>
  <c r="B89" i="18"/>
  <c r="B87" i="18"/>
  <c r="C85" i="18" s="1"/>
  <c r="B75" i="18"/>
  <c r="B73" i="18"/>
  <c r="C71" i="18" s="1"/>
  <c r="B62" i="18"/>
  <c r="B60" i="18"/>
  <c r="C58" i="18" s="1"/>
  <c r="B48" i="18"/>
  <c r="B46" i="18"/>
  <c r="C44" i="18" s="1"/>
  <c r="B34" i="18"/>
  <c r="B32" i="18"/>
  <c r="C30" i="18" s="1"/>
  <c r="B21" i="18"/>
  <c r="B19" i="18"/>
  <c r="C17" i="18"/>
  <c r="C21" i="18" s="1"/>
  <c r="B132" i="17"/>
  <c r="B130" i="17"/>
  <c r="C128" i="17" s="1"/>
  <c r="B103" i="17"/>
  <c r="B101" i="17"/>
  <c r="C99" i="17" s="1"/>
  <c r="B62" i="17"/>
  <c r="B60" i="17"/>
  <c r="C58" i="17" s="1"/>
  <c r="B145" i="17"/>
  <c r="B143" i="17"/>
  <c r="C141" i="17" s="1"/>
  <c r="B118" i="17"/>
  <c r="B116" i="17"/>
  <c r="C114" i="17" s="1"/>
  <c r="B89" i="17"/>
  <c r="B87" i="17"/>
  <c r="C85" i="17" s="1"/>
  <c r="B75" i="17"/>
  <c r="B73" i="17"/>
  <c r="C71" i="17" s="1"/>
  <c r="B48" i="17"/>
  <c r="B46" i="17"/>
  <c r="C44" i="17" s="1"/>
  <c r="B34" i="17"/>
  <c r="B32" i="17"/>
  <c r="C30" i="17" s="1"/>
  <c r="B21" i="17"/>
  <c r="B19" i="17"/>
  <c r="C17" i="17" s="1"/>
  <c r="C104" i="16"/>
  <c r="B75" i="16"/>
  <c r="B73" i="16"/>
  <c r="C71" i="16" s="1"/>
  <c r="B102" i="16"/>
  <c r="B100" i="16"/>
  <c r="B88" i="16"/>
  <c r="B86" i="16"/>
  <c r="C84" i="16" s="1"/>
  <c r="C88" i="16" s="1"/>
  <c r="B61" i="16"/>
  <c r="B59" i="16"/>
  <c r="C57" i="16"/>
  <c r="C59" i="16" s="1"/>
  <c r="B48" i="16"/>
  <c r="B46" i="16"/>
  <c r="C44" i="16" s="1"/>
  <c r="B34" i="16"/>
  <c r="B32" i="16"/>
  <c r="C30" i="16" s="1"/>
  <c r="C34" i="16" s="1"/>
  <c r="B21" i="16"/>
  <c r="B19" i="16"/>
  <c r="C17" i="16" s="1"/>
  <c r="G111" i="6"/>
  <c r="F97" i="6"/>
  <c r="B42" i="6"/>
  <c r="J22" i="6"/>
  <c r="K22" i="6" s="1"/>
  <c r="L22" i="6" s="1"/>
  <c r="M22" i="6" s="1"/>
  <c r="B160" i="11"/>
  <c r="B158" i="11"/>
  <c r="C156" i="11" s="1"/>
  <c r="B146" i="11"/>
  <c r="B144" i="11"/>
  <c r="C142" i="11"/>
  <c r="C144" i="11" s="1"/>
  <c r="D142" i="11" s="1"/>
  <c r="C132" i="11"/>
  <c r="B132" i="11"/>
  <c r="B130" i="11"/>
  <c r="C128" i="11"/>
  <c r="C130" i="11" s="1"/>
  <c r="D128" i="11" s="1"/>
  <c r="B118" i="11"/>
  <c r="B116" i="11"/>
  <c r="C114" i="11" s="1"/>
  <c r="B104" i="11"/>
  <c r="B102" i="11"/>
  <c r="C100" i="11" s="1"/>
  <c r="B89" i="11"/>
  <c r="B87" i="11"/>
  <c r="C85" i="11" s="1"/>
  <c r="B75" i="11"/>
  <c r="B73" i="11"/>
  <c r="C71" i="11"/>
  <c r="C75" i="11" s="1"/>
  <c r="C61" i="11"/>
  <c r="B61" i="11"/>
  <c r="B59" i="11"/>
  <c r="C57" i="11"/>
  <c r="C59" i="11" s="1"/>
  <c r="D57" i="11" s="1"/>
  <c r="B48" i="11"/>
  <c r="B46" i="11"/>
  <c r="C44" i="11"/>
  <c r="C46" i="11" s="1"/>
  <c r="D44" i="11" s="1"/>
  <c r="C34" i="11"/>
  <c r="B34" i="11"/>
  <c r="B32" i="11"/>
  <c r="C30" i="11"/>
  <c r="C32" i="11" s="1"/>
  <c r="D30" i="11" s="1"/>
  <c r="B21" i="11"/>
  <c r="C19" i="11"/>
  <c r="D17" i="11" s="1"/>
  <c r="D19" i="11" s="1"/>
  <c r="E17" i="11" s="1"/>
  <c r="B19" i="11"/>
  <c r="C17" i="11"/>
  <c r="B160" i="10"/>
  <c r="B158" i="10"/>
  <c r="C156" i="10"/>
  <c r="C158" i="10" s="1"/>
  <c r="D156" i="10" s="1"/>
  <c r="C146" i="10"/>
  <c r="B146" i="10"/>
  <c r="B144" i="10"/>
  <c r="C142" i="10"/>
  <c r="C144" i="10" s="1"/>
  <c r="D142" i="10" s="1"/>
  <c r="C132" i="10"/>
  <c r="B132" i="10"/>
  <c r="B130" i="10"/>
  <c r="C128" i="10"/>
  <c r="C130" i="10" s="1"/>
  <c r="D128" i="10" s="1"/>
  <c r="B118" i="10"/>
  <c r="B116" i="10"/>
  <c r="C114" i="10" s="1"/>
  <c r="B104" i="10"/>
  <c r="B102" i="10"/>
  <c r="C100" i="10" s="1"/>
  <c r="B89" i="10"/>
  <c r="B87" i="10"/>
  <c r="C85" i="10" s="1"/>
  <c r="B75" i="10"/>
  <c r="B73" i="10"/>
  <c r="C71" i="10" s="1"/>
  <c r="B61" i="10"/>
  <c r="B59" i="10"/>
  <c r="C57" i="10" s="1"/>
  <c r="B48" i="10"/>
  <c r="B46" i="10"/>
  <c r="C44" i="10"/>
  <c r="C46" i="10" s="1"/>
  <c r="D44" i="10" s="1"/>
  <c r="C34" i="10"/>
  <c r="B34" i="10"/>
  <c r="B32" i="10"/>
  <c r="C30" i="10"/>
  <c r="C32" i="10" s="1"/>
  <c r="D30" i="10" s="1"/>
  <c r="B21" i="10"/>
  <c r="B19" i="10"/>
  <c r="C17" i="10"/>
  <c r="C19" i="10" s="1"/>
  <c r="D17" i="10" s="1"/>
  <c r="D19" i="10" s="1"/>
  <c r="E17" i="10" s="1"/>
  <c r="E19" i="10" s="1"/>
  <c r="F17" i="10" s="1"/>
  <c r="F19" i="10" s="1"/>
  <c r="E172" i="3"/>
  <c r="F87" i="3"/>
  <c r="E74" i="3"/>
  <c r="D60" i="3"/>
  <c r="F88" i="9"/>
  <c r="E74" i="9"/>
  <c r="D60" i="9"/>
  <c r="B160" i="9"/>
  <c r="C20" i="9"/>
  <c r="D20" i="9" s="1"/>
  <c r="E20" i="9" s="1"/>
  <c r="F20" i="9" s="1"/>
  <c r="B158" i="9"/>
  <c r="C156" i="9"/>
  <c r="C158" i="9" s="1"/>
  <c r="D156" i="9" s="1"/>
  <c r="C146" i="9"/>
  <c r="B146" i="9"/>
  <c r="B144" i="9"/>
  <c r="C142" i="9"/>
  <c r="C144" i="9" s="1"/>
  <c r="D142" i="9" s="1"/>
  <c r="C132" i="9"/>
  <c r="B132" i="9"/>
  <c r="B130" i="9"/>
  <c r="C128" i="9"/>
  <c r="C130" i="9" s="1"/>
  <c r="D128" i="9" s="1"/>
  <c r="B118" i="9"/>
  <c r="B116" i="9"/>
  <c r="C114" i="9" s="1"/>
  <c r="B104" i="9"/>
  <c r="B102" i="9"/>
  <c r="C100" i="9" s="1"/>
  <c r="B89" i="9"/>
  <c r="B87" i="9"/>
  <c r="C85" i="9" s="1"/>
  <c r="B75" i="9"/>
  <c r="B73" i="9"/>
  <c r="C71" i="9"/>
  <c r="C73" i="9" s="1"/>
  <c r="D71" i="9" s="1"/>
  <c r="C61" i="9"/>
  <c r="B61" i="9"/>
  <c r="B59" i="9"/>
  <c r="C57" i="9"/>
  <c r="C59" i="9" s="1"/>
  <c r="D57" i="9" s="1"/>
  <c r="C48" i="9"/>
  <c r="B48" i="9"/>
  <c r="B46" i="9"/>
  <c r="C44" i="9"/>
  <c r="C46" i="9" s="1"/>
  <c r="D44" i="9" s="1"/>
  <c r="B34" i="9"/>
  <c r="B32" i="9"/>
  <c r="C30" i="9" s="1"/>
  <c r="B21" i="9"/>
  <c r="B19" i="9"/>
  <c r="C17" i="9" s="1"/>
  <c r="B61" i="3"/>
  <c r="B59" i="3"/>
  <c r="C57" i="3" s="1"/>
  <c r="C59" i="3" s="1"/>
  <c r="D57" i="3" s="1"/>
  <c r="B48" i="3"/>
  <c r="B46" i="3"/>
  <c r="C44" i="3"/>
  <c r="C46" i="3" s="1"/>
  <c r="D44" i="3" s="1"/>
  <c r="D112" i="6"/>
  <c r="B112" i="6"/>
  <c r="D110" i="6"/>
  <c r="E108" i="6" s="1"/>
  <c r="B110" i="6"/>
  <c r="C108" i="6" s="1"/>
  <c r="D98" i="6"/>
  <c r="B98" i="6"/>
  <c r="D96" i="6"/>
  <c r="E94" i="6" s="1"/>
  <c r="E96" i="6" s="1"/>
  <c r="B96" i="6"/>
  <c r="C94" i="6" s="1"/>
  <c r="D84" i="6"/>
  <c r="B84" i="6"/>
  <c r="D82" i="6"/>
  <c r="E80" i="6" s="1"/>
  <c r="B82" i="6"/>
  <c r="C80" i="6" s="1"/>
  <c r="D197" i="6"/>
  <c r="B197" i="6"/>
  <c r="D195" i="6"/>
  <c r="E193" i="6" s="1"/>
  <c r="B195" i="6"/>
  <c r="C193" i="6" s="1"/>
  <c r="D183" i="6"/>
  <c r="B183" i="6"/>
  <c r="D181" i="6"/>
  <c r="E179" i="6" s="1"/>
  <c r="B181" i="6"/>
  <c r="C179" i="6" s="1"/>
  <c r="D169" i="6"/>
  <c r="B169" i="6"/>
  <c r="D167" i="6"/>
  <c r="E165" i="6" s="1"/>
  <c r="B167" i="6"/>
  <c r="C165" i="6" s="1"/>
  <c r="D155" i="6"/>
  <c r="B155" i="6"/>
  <c r="D153" i="6"/>
  <c r="E151" i="6" s="1"/>
  <c r="E155" i="6" s="1"/>
  <c r="B153" i="6"/>
  <c r="C151" i="6" s="1"/>
  <c r="D140" i="6"/>
  <c r="B140" i="6"/>
  <c r="D138" i="6"/>
  <c r="E136" i="6" s="1"/>
  <c r="B138" i="6"/>
  <c r="C136" i="6" s="1"/>
  <c r="D126" i="6"/>
  <c r="B126" i="6"/>
  <c r="D124" i="6"/>
  <c r="E122" i="6" s="1"/>
  <c r="E124" i="6" s="1"/>
  <c r="B124" i="6"/>
  <c r="C122" i="6" s="1"/>
  <c r="C126" i="6" s="1"/>
  <c r="D70" i="6"/>
  <c r="B70" i="6"/>
  <c r="D68" i="6"/>
  <c r="E66" i="6" s="1"/>
  <c r="E70" i="6" s="1"/>
  <c r="B68" i="6"/>
  <c r="C66" i="6" s="1"/>
  <c r="C70" i="6" s="1"/>
  <c r="D57" i="6"/>
  <c r="B57" i="6"/>
  <c r="D55" i="6"/>
  <c r="E53" i="6" s="1"/>
  <c r="E55" i="6" s="1"/>
  <c r="B55" i="6"/>
  <c r="C53" i="6" s="1"/>
  <c r="C57" i="6" s="1"/>
  <c r="D43" i="6"/>
  <c r="B43" i="6"/>
  <c r="D41" i="6"/>
  <c r="E39" i="6" s="1"/>
  <c r="E41" i="6" s="1"/>
  <c r="B41" i="6"/>
  <c r="C39" i="6" s="1"/>
  <c r="B30" i="6"/>
  <c r="B28" i="6"/>
  <c r="C26" i="6" s="1"/>
  <c r="B116" i="3"/>
  <c r="B114" i="3"/>
  <c r="C112" i="3" s="1"/>
  <c r="B102" i="3"/>
  <c r="B100" i="3"/>
  <c r="C98" i="3" s="1"/>
  <c r="C100" i="3" s="1"/>
  <c r="D98" i="3" s="1"/>
  <c r="B139" i="4"/>
  <c r="B135" i="4"/>
  <c r="B133" i="4"/>
  <c r="C131" i="4" s="1"/>
  <c r="C139" i="4" s="1"/>
  <c r="B45" i="4"/>
  <c r="B41" i="4"/>
  <c r="B39" i="4"/>
  <c r="C37" i="4" s="1"/>
  <c r="C45" i="4" s="1"/>
  <c r="B158" i="4"/>
  <c r="B154" i="4"/>
  <c r="B152" i="4"/>
  <c r="C150" i="4" s="1"/>
  <c r="C158" i="4" s="1"/>
  <c r="B120" i="4"/>
  <c r="B116" i="4"/>
  <c r="B114" i="4"/>
  <c r="C112" i="4" s="1"/>
  <c r="C120" i="4" s="1"/>
  <c r="B216" i="4"/>
  <c r="B212" i="4"/>
  <c r="B210" i="4"/>
  <c r="C208" i="4" s="1"/>
  <c r="B197" i="4"/>
  <c r="B193" i="4"/>
  <c r="B191" i="4"/>
  <c r="C189" i="4" s="1"/>
  <c r="C191" i="4" s="1"/>
  <c r="D189" i="4" s="1"/>
  <c r="B178" i="4"/>
  <c r="B174" i="4"/>
  <c r="B172" i="4"/>
  <c r="C170" i="4" s="1"/>
  <c r="C172" i="4" s="1"/>
  <c r="D170" i="4" s="1"/>
  <c r="B101" i="4"/>
  <c r="B97" i="4"/>
  <c r="B95" i="4"/>
  <c r="C93" i="4" s="1"/>
  <c r="C95" i="4" s="1"/>
  <c r="D93" i="4" s="1"/>
  <c r="B83" i="4"/>
  <c r="B79" i="4"/>
  <c r="B77" i="4"/>
  <c r="C75" i="4" s="1"/>
  <c r="C77" i="4" s="1"/>
  <c r="D75" i="4" s="1"/>
  <c r="B64" i="4"/>
  <c r="B60" i="4"/>
  <c r="B58" i="4"/>
  <c r="C56" i="4" s="1"/>
  <c r="C58" i="4" s="1"/>
  <c r="D56" i="4" s="1"/>
  <c r="B27" i="4"/>
  <c r="B23" i="4"/>
  <c r="B21" i="4"/>
  <c r="C19" i="4" s="1"/>
  <c r="C23" i="4" s="1"/>
  <c r="B187" i="3"/>
  <c r="B185" i="3"/>
  <c r="C183" i="3" s="1"/>
  <c r="C185" i="3" s="1"/>
  <c r="D183" i="3" s="1"/>
  <c r="B173" i="3"/>
  <c r="B171" i="3"/>
  <c r="C169" i="3" s="1"/>
  <c r="B159" i="3"/>
  <c r="B157" i="3"/>
  <c r="C155" i="3" s="1"/>
  <c r="C157" i="3" s="1"/>
  <c r="D155" i="3" s="1"/>
  <c r="B145" i="3"/>
  <c r="B143" i="3"/>
  <c r="C141" i="3" s="1"/>
  <c r="C143" i="3" s="1"/>
  <c r="D141" i="3" s="1"/>
  <c r="B131" i="3"/>
  <c r="B129" i="3"/>
  <c r="C127" i="3" s="1"/>
  <c r="C129" i="3" s="1"/>
  <c r="D127" i="3" s="1"/>
  <c r="B88" i="3"/>
  <c r="B86" i="3"/>
  <c r="C84" i="3" s="1"/>
  <c r="C86" i="3" s="1"/>
  <c r="D84" i="3" s="1"/>
  <c r="B75" i="3"/>
  <c r="B73" i="3"/>
  <c r="C71" i="3" s="1"/>
  <c r="C73" i="3" s="1"/>
  <c r="D71" i="3" s="1"/>
  <c r="B34" i="3"/>
  <c r="B32" i="3"/>
  <c r="C30" i="3" s="1"/>
  <c r="C32" i="3" s="1"/>
  <c r="D30" i="3" s="1"/>
  <c r="B21" i="3"/>
  <c r="B19" i="3"/>
  <c r="C17" i="3" s="1"/>
  <c r="C21" i="22" l="1"/>
  <c r="C40" i="21"/>
  <c r="D40" i="21" s="1"/>
  <c r="A41" i="21"/>
  <c r="F40" i="21"/>
  <c r="E40" i="21"/>
  <c r="B41" i="21"/>
  <c r="G40" i="21"/>
  <c r="C39" i="21"/>
  <c r="D39" i="21" s="1"/>
  <c r="H40" i="21"/>
  <c r="H43" i="21"/>
  <c r="H46" i="21"/>
  <c r="H49" i="21"/>
  <c r="H52" i="21"/>
  <c r="H55" i="21"/>
  <c r="H58" i="21"/>
  <c r="H61" i="21"/>
  <c r="H64" i="21"/>
  <c r="H67" i="21"/>
  <c r="H70" i="21"/>
  <c r="H73" i="21"/>
  <c r="H76" i="21"/>
  <c r="E39" i="21"/>
  <c r="G39" i="21"/>
  <c r="F39" i="21"/>
  <c r="H39" i="21"/>
  <c r="H42" i="21"/>
  <c r="H45" i="21"/>
  <c r="H48" i="21"/>
  <c r="H51" i="21"/>
  <c r="H54" i="21"/>
  <c r="H57" i="21"/>
  <c r="H60" i="21"/>
  <c r="H63" i="21"/>
  <c r="H66" i="21"/>
  <c r="H69" i="21"/>
  <c r="H72" i="21"/>
  <c r="H75" i="21"/>
  <c r="H38" i="21"/>
  <c r="H41" i="21"/>
  <c r="H44" i="21"/>
  <c r="H47" i="21"/>
  <c r="H50" i="21"/>
  <c r="H53" i="21"/>
  <c r="H56" i="21"/>
  <c r="H59" i="21"/>
  <c r="H62" i="21"/>
  <c r="H65" i="21"/>
  <c r="H68" i="21"/>
  <c r="H71" i="21"/>
  <c r="H74" i="21"/>
  <c r="B40" i="19"/>
  <c r="H68" i="19"/>
  <c r="H60" i="19"/>
  <c r="H38" i="19"/>
  <c r="H39" i="19"/>
  <c r="H77" i="19"/>
  <c r="H76" i="19"/>
  <c r="F39" i="19"/>
  <c r="A40" i="19"/>
  <c r="C39" i="19"/>
  <c r="D39" i="19" s="1"/>
  <c r="H67" i="19"/>
  <c r="H66" i="19"/>
  <c r="H63" i="19"/>
  <c r="H65" i="19"/>
  <c r="H64" i="19"/>
  <c r="H62" i="19"/>
  <c r="H61" i="19"/>
  <c r="H59" i="19"/>
  <c r="H58" i="19"/>
  <c r="H55" i="19"/>
  <c r="H57" i="19"/>
  <c r="H56" i="19"/>
  <c r="H43" i="19"/>
  <c r="H42" i="19"/>
  <c r="H40" i="19"/>
  <c r="H41" i="19"/>
  <c r="F38" i="19"/>
  <c r="H48" i="20"/>
  <c r="H60" i="20"/>
  <c r="H72" i="20"/>
  <c r="H43" i="20"/>
  <c r="H55" i="20"/>
  <c r="H67" i="20"/>
  <c r="H38" i="20"/>
  <c r="H50" i="20"/>
  <c r="H62" i="20"/>
  <c r="H74" i="20"/>
  <c r="A39" i="20"/>
  <c r="H45" i="20"/>
  <c r="H57" i="20"/>
  <c r="H69" i="20"/>
  <c r="H40" i="20"/>
  <c r="H52" i="20"/>
  <c r="H64" i="20"/>
  <c r="H54" i="19"/>
  <c r="H53" i="19"/>
  <c r="H52" i="19"/>
  <c r="H51" i="19"/>
  <c r="H50" i="19"/>
  <c r="H49" i="19"/>
  <c r="H48" i="19"/>
  <c r="H47" i="19"/>
  <c r="H46" i="19"/>
  <c r="H45" i="19"/>
  <c r="C40" i="19"/>
  <c r="D40" i="19" s="1"/>
  <c r="F40" i="19"/>
  <c r="C146" i="18"/>
  <c r="C144" i="18"/>
  <c r="D142" i="18" s="1"/>
  <c r="C130" i="18"/>
  <c r="D128" i="18" s="1"/>
  <c r="C132" i="18"/>
  <c r="C118" i="18"/>
  <c r="C116" i="18"/>
  <c r="D114" i="18" s="1"/>
  <c r="C103" i="18"/>
  <c r="C101" i="18"/>
  <c r="D99" i="18" s="1"/>
  <c r="C89" i="18"/>
  <c r="C87" i="18"/>
  <c r="D85" i="18" s="1"/>
  <c r="C75" i="18"/>
  <c r="C73" i="18"/>
  <c r="D71" i="18" s="1"/>
  <c r="C62" i="18"/>
  <c r="C60" i="18"/>
  <c r="D58" i="18" s="1"/>
  <c r="C48" i="18"/>
  <c r="C46" i="18"/>
  <c r="D44" i="18" s="1"/>
  <c r="C34" i="18"/>
  <c r="C32" i="18"/>
  <c r="D30" i="18" s="1"/>
  <c r="C19" i="18"/>
  <c r="D17" i="18" s="1"/>
  <c r="C132" i="17"/>
  <c r="C130" i="17"/>
  <c r="D128" i="17" s="1"/>
  <c r="C103" i="17"/>
  <c r="C101" i="17"/>
  <c r="D99" i="17" s="1"/>
  <c r="C62" i="17"/>
  <c r="C60" i="17"/>
  <c r="D58" i="17" s="1"/>
  <c r="C145" i="17"/>
  <c r="C143" i="17"/>
  <c r="D141" i="17" s="1"/>
  <c r="C118" i="17"/>
  <c r="C116" i="17"/>
  <c r="D114" i="17" s="1"/>
  <c r="C87" i="17"/>
  <c r="D85" i="17" s="1"/>
  <c r="C89" i="17"/>
  <c r="C75" i="17"/>
  <c r="C73" i="17"/>
  <c r="D71" i="17" s="1"/>
  <c r="C48" i="17"/>
  <c r="C46" i="17"/>
  <c r="D44" i="17" s="1"/>
  <c r="C34" i="17"/>
  <c r="C32" i="17"/>
  <c r="D30" i="17" s="1"/>
  <c r="C21" i="17"/>
  <c r="C19" i="17"/>
  <c r="D17" i="17" s="1"/>
  <c r="D19" i="17" s="1"/>
  <c r="C75" i="16"/>
  <c r="C73" i="16"/>
  <c r="D75" i="16"/>
  <c r="D77" i="16" s="1"/>
  <c r="C86" i="16"/>
  <c r="D88" i="16"/>
  <c r="D90" i="16" s="1"/>
  <c r="C61" i="16"/>
  <c r="D61" i="16"/>
  <c r="D63" i="16" s="1"/>
  <c r="C48" i="16"/>
  <c r="D48" i="16" s="1"/>
  <c r="C46" i="16"/>
  <c r="C32" i="16"/>
  <c r="D34" i="16"/>
  <c r="C21" i="16"/>
  <c r="C19" i="16"/>
  <c r="D59" i="11"/>
  <c r="E57" i="11" s="1"/>
  <c r="D61" i="11"/>
  <c r="C118" i="11"/>
  <c r="C116" i="11"/>
  <c r="D114" i="11" s="1"/>
  <c r="E21" i="11"/>
  <c r="E19" i="11"/>
  <c r="F17" i="11" s="1"/>
  <c r="D144" i="11"/>
  <c r="E142" i="11" s="1"/>
  <c r="D146" i="11"/>
  <c r="D21" i="11"/>
  <c r="C89" i="11"/>
  <c r="C87" i="11"/>
  <c r="D85" i="11" s="1"/>
  <c r="D34" i="11"/>
  <c r="D32" i="11"/>
  <c r="E30" i="11" s="1"/>
  <c r="D132" i="11"/>
  <c r="D130" i="11"/>
  <c r="E128" i="11" s="1"/>
  <c r="D46" i="11"/>
  <c r="E44" i="11" s="1"/>
  <c r="D48" i="11"/>
  <c r="C158" i="11"/>
  <c r="D156" i="11" s="1"/>
  <c r="C160" i="11"/>
  <c r="C104" i="11"/>
  <c r="C102" i="11"/>
  <c r="D100" i="11" s="1"/>
  <c r="C48" i="11"/>
  <c r="C146" i="11"/>
  <c r="C73" i="11"/>
  <c r="D71" i="11" s="1"/>
  <c r="C21" i="11"/>
  <c r="C59" i="10"/>
  <c r="D57" i="10" s="1"/>
  <c r="C61" i="10"/>
  <c r="D132" i="10"/>
  <c r="D130" i="10"/>
  <c r="E128" i="10" s="1"/>
  <c r="D144" i="10"/>
  <c r="E142" i="10" s="1"/>
  <c r="D146" i="10"/>
  <c r="C75" i="10"/>
  <c r="C73" i="10"/>
  <c r="D71" i="10" s="1"/>
  <c r="D32" i="10"/>
  <c r="E30" i="10" s="1"/>
  <c r="D34" i="10"/>
  <c r="D46" i="10"/>
  <c r="E44" i="10" s="1"/>
  <c r="D48" i="10"/>
  <c r="C102" i="10"/>
  <c r="D100" i="10" s="1"/>
  <c r="C104" i="10"/>
  <c r="D158" i="10"/>
  <c r="E156" i="10" s="1"/>
  <c r="D160" i="10"/>
  <c r="D21" i="10"/>
  <c r="C89" i="10"/>
  <c r="C87" i="10"/>
  <c r="D85" i="10" s="1"/>
  <c r="C118" i="10"/>
  <c r="C116" i="10"/>
  <c r="D114" i="10" s="1"/>
  <c r="C160" i="10"/>
  <c r="C48" i="10"/>
  <c r="C21" i="10"/>
  <c r="C21" i="9"/>
  <c r="C19" i="9"/>
  <c r="D17" i="9" s="1"/>
  <c r="C89" i="9"/>
  <c r="C87" i="9"/>
  <c r="D85" i="9" s="1"/>
  <c r="D48" i="9"/>
  <c r="D46" i="9"/>
  <c r="E44" i="9" s="1"/>
  <c r="D144" i="9"/>
  <c r="E142" i="9" s="1"/>
  <c r="D146" i="9"/>
  <c r="C104" i="9"/>
  <c r="C102" i="9"/>
  <c r="D100" i="9" s="1"/>
  <c r="D160" i="9"/>
  <c r="D158" i="9"/>
  <c r="E156" i="9" s="1"/>
  <c r="D132" i="9"/>
  <c r="D130" i="9"/>
  <c r="E128" i="9" s="1"/>
  <c r="C34" i="9"/>
  <c r="C32" i="9"/>
  <c r="D30" i="9" s="1"/>
  <c r="D59" i="9"/>
  <c r="E57" i="9" s="1"/>
  <c r="D61" i="9"/>
  <c r="D75" i="9"/>
  <c r="D73" i="9"/>
  <c r="E71" i="9" s="1"/>
  <c r="C116" i="9"/>
  <c r="D114" i="9" s="1"/>
  <c r="C118" i="9"/>
  <c r="C75" i="9"/>
  <c r="C160" i="9"/>
  <c r="C48" i="3"/>
  <c r="D59" i="3"/>
  <c r="E57" i="3" s="1"/>
  <c r="D61" i="3"/>
  <c r="D46" i="3"/>
  <c r="E44" i="3" s="1"/>
  <c r="D48" i="3"/>
  <c r="C61" i="3"/>
  <c r="C110" i="6"/>
  <c r="F108" i="6" s="1"/>
  <c r="C112" i="6"/>
  <c r="E110" i="6"/>
  <c r="E112" i="6"/>
  <c r="C98" i="6"/>
  <c r="C96" i="6"/>
  <c r="F94" i="6" s="1"/>
  <c r="E98" i="6"/>
  <c r="C84" i="6"/>
  <c r="C82" i="6"/>
  <c r="F80" i="6" s="1"/>
  <c r="E82" i="6"/>
  <c r="E84" i="6"/>
  <c r="C197" i="6"/>
  <c r="C195" i="6"/>
  <c r="F193" i="6" s="1"/>
  <c r="E195" i="6"/>
  <c r="E197" i="6"/>
  <c r="C183" i="6"/>
  <c r="C181" i="6"/>
  <c r="F179" i="6" s="1"/>
  <c r="E181" i="6"/>
  <c r="E183" i="6"/>
  <c r="C169" i="6"/>
  <c r="C167" i="6"/>
  <c r="F165" i="6" s="1"/>
  <c r="E167" i="6"/>
  <c r="E169" i="6"/>
  <c r="C155" i="6"/>
  <c r="C153" i="6"/>
  <c r="F151" i="6" s="1"/>
  <c r="E153" i="6"/>
  <c r="C140" i="6"/>
  <c r="C138" i="6"/>
  <c r="F136" i="6" s="1"/>
  <c r="E138" i="6"/>
  <c r="E140" i="6"/>
  <c r="E126" i="6"/>
  <c r="C124" i="6"/>
  <c r="F122" i="6" s="1"/>
  <c r="E68" i="6"/>
  <c r="C68" i="6"/>
  <c r="F66" i="6" s="1"/>
  <c r="E57" i="6"/>
  <c r="C55" i="6"/>
  <c r="F53" i="6" s="1"/>
  <c r="C43" i="6"/>
  <c r="C41" i="6"/>
  <c r="F39" i="6" s="1"/>
  <c r="E43" i="6"/>
  <c r="C30" i="6"/>
  <c r="C28" i="6"/>
  <c r="F26" i="6" s="1"/>
  <c r="C114" i="3"/>
  <c r="D112" i="3" s="1"/>
  <c r="D114" i="3" s="1"/>
  <c r="E112" i="3" s="1"/>
  <c r="C116" i="3"/>
  <c r="D100" i="3"/>
  <c r="E98" i="3" s="1"/>
  <c r="D102" i="3"/>
  <c r="C102" i="3"/>
  <c r="C131" i="3"/>
  <c r="C34" i="3"/>
  <c r="C171" i="3"/>
  <c r="D169" i="3" s="1"/>
  <c r="D173" i="3" s="1"/>
  <c r="C173" i="3"/>
  <c r="C75" i="3"/>
  <c r="C159" i="3"/>
  <c r="C145" i="3"/>
  <c r="C88" i="3"/>
  <c r="C187" i="3"/>
  <c r="C133" i="4"/>
  <c r="D131" i="4" s="1"/>
  <c r="C135" i="4"/>
  <c r="C39" i="4"/>
  <c r="D37" i="4" s="1"/>
  <c r="C41" i="4"/>
  <c r="C152" i="4"/>
  <c r="D150" i="4" s="1"/>
  <c r="C154" i="4"/>
  <c r="C114" i="4"/>
  <c r="D112" i="4" s="1"/>
  <c r="C116" i="4"/>
  <c r="C210" i="4"/>
  <c r="D208" i="4" s="1"/>
  <c r="D212" i="4" s="1"/>
  <c r="C216" i="4"/>
  <c r="C212" i="4"/>
  <c r="C174" i="4"/>
  <c r="C178" i="4"/>
  <c r="C97" i="4"/>
  <c r="C197" i="4"/>
  <c r="C60" i="4"/>
  <c r="C193" i="4"/>
  <c r="D197" i="4"/>
  <c r="D191" i="4"/>
  <c r="E189" i="4" s="1"/>
  <c r="D193" i="4"/>
  <c r="D178" i="4"/>
  <c r="D172" i="4"/>
  <c r="E170" i="4" s="1"/>
  <c r="D174" i="4"/>
  <c r="D101" i="4"/>
  <c r="D95" i="4"/>
  <c r="E93" i="4" s="1"/>
  <c r="D97" i="4"/>
  <c r="C101" i="4"/>
  <c r="D83" i="4"/>
  <c r="D77" i="4"/>
  <c r="E75" i="4" s="1"/>
  <c r="D79" i="4"/>
  <c r="C79" i="4"/>
  <c r="C83" i="4"/>
  <c r="D60" i="4"/>
  <c r="D58" i="4"/>
  <c r="E56" i="4" s="1"/>
  <c r="D64" i="4"/>
  <c r="C64" i="4"/>
  <c r="C27" i="4"/>
  <c r="C21" i="4"/>
  <c r="D19" i="4" s="1"/>
  <c r="D23" i="4" s="1"/>
  <c r="D187" i="3"/>
  <c r="D185" i="3"/>
  <c r="E183" i="3" s="1"/>
  <c r="D159" i="3"/>
  <c r="D157" i="3"/>
  <c r="E155" i="3" s="1"/>
  <c r="D143" i="3"/>
  <c r="E141" i="3" s="1"/>
  <c r="D145" i="3"/>
  <c r="D129" i="3"/>
  <c r="E127" i="3" s="1"/>
  <c r="D131" i="3"/>
  <c r="D86" i="3"/>
  <c r="E84" i="3" s="1"/>
  <c r="D88" i="3"/>
  <c r="D73" i="3"/>
  <c r="E71" i="3" s="1"/>
  <c r="D75" i="3"/>
  <c r="D34" i="3"/>
  <c r="D32" i="3"/>
  <c r="E30" i="3" s="1"/>
  <c r="C19" i="3"/>
  <c r="D17" i="3" s="1"/>
  <c r="D21" i="3" s="1"/>
  <c r="C21" i="3"/>
  <c r="D21" i="22" l="1"/>
  <c r="G41" i="21"/>
  <c r="B42" i="21"/>
  <c r="F41" i="21"/>
  <c r="E41" i="21"/>
  <c r="C41" i="21"/>
  <c r="D41" i="21" s="1"/>
  <c r="A42" i="21"/>
  <c r="B41" i="19"/>
  <c r="G40" i="19"/>
  <c r="E40" i="19"/>
  <c r="A41" i="19"/>
  <c r="C39" i="20"/>
  <c r="D39" i="20" s="1"/>
  <c r="A40" i="20"/>
  <c r="D146" i="18"/>
  <c r="D144" i="18"/>
  <c r="D130" i="18"/>
  <c r="D132" i="18"/>
  <c r="D118" i="18"/>
  <c r="D116" i="18"/>
  <c r="E118" i="18"/>
  <c r="D103" i="18"/>
  <c r="D101" i="18"/>
  <c r="D89" i="18"/>
  <c r="D87" i="18"/>
  <c r="E89" i="18"/>
  <c r="D73" i="18"/>
  <c r="D75" i="18"/>
  <c r="D62" i="18"/>
  <c r="D60" i="18"/>
  <c r="D48" i="18"/>
  <c r="D46" i="18"/>
  <c r="D34" i="18"/>
  <c r="D32" i="18"/>
  <c r="D19" i="18"/>
  <c r="D21" i="18"/>
  <c r="D132" i="17"/>
  <c r="D130" i="17"/>
  <c r="D103" i="17"/>
  <c r="D101" i="17"/>
  <c r="D60" i="17"/>
  <c r="D62" i="17"/>
  <c r="D21" i="17"/>
  <c r="E21" i="17" s="1"/>
  <c r="E23" i="17" s="1"/>
  <c r="D145" i="17"/>
  <c r="D143" i="17"/>
  <c r="D118" i="17"/>
  <c r="D116" i="17"/>
  <c r="D87" i="17"/>
  <c r="D89" i="17"/>
  <c r="D75" i="17"/>
  <c r="D73" i="17"/>
  <c r="D48" i="17"/>
  <c r="D46" i="17"/>
  <c r="D32" i="17"/>
  <c r="D34" i="17"/>
  <c r="D50" i="16"/>
  <c r="D36" i="16"/>
  <c r="B76" i="16"/>
  <c r="C76" i="16"/>
  <c r="C102" i="16"/>
  <c r="B89" i="16"/>
  <c r="C89" i="16"/>
  <c r="C62" i="16"/>
  <c r="B62" i="16"/>
  <c r="B49" i="16"/>
  <c r="C49" i="16"/>
  <c r="B35" i="16"/>
  <c r="C35" i="16"/>
  <c r="D75" i="11"/>
  <c r="D73" i="11"/>
  <c r="E71" i="11" s="1"/>
  <c r="F21" i="11"/>
  <c r="F19" i="11"/>
  <c r="E46" i="11"/>
  <c r="F44" i="11" s="1"/>
  <c r="E48" i="11"/>
  <c r="D102" i="11"/>
  <c r="E100" i="11" s="1"/>
  <c r="D104" i="11"/>
  <c r="E132" i="11"/>
  <c r="E130" i="11"/>
  <c r="F128" i="11" s="1"/>
  <c r="D89" i="11"/>
  <c r="D87" i="11"/>
  <c r="E85" i="11" s="1"/>
  <c r="D118" i="11"/>
  <c r="D116" i="11"/>
  <c r="E114" i="11" s="1"/>
  <c r="E144" i="11"/>
  <c r="F142" i="11" s="1"/>
  <c r="E146" i="11"/>
  <c r="E34" i="11"/>
  <c r="E32" i="11"/>
  <c r="F30" i="11" s="1"/>
  <c r="D158" i="11"/>
  <c r="E156" i="11" s="1"/>
  <c r="D160" i="11"/>
  <c r="E59" i="11"/>
  <c r="F57" i="11" s="1"/>
  <c r="E61" i="11"/>
  <c r="E144" i="10"/>
  <c r="F142" i="10" s="1"/>
  <c r="E146" i="10"/>
  <c r="E46" i="10"/>
  <c r="F44" i="10" s="1"/>
  <c r="E48" i="10"/>
  <c r="E132" i="10"/>
  <c r="E130" i="10"/>
  <c r="F128" i="10" s="1"/>
  <c r="F21" i="10"/>
  <c r="E21" i="10"/>
  <c r="G21" i="10" s="1"/>
  <c r="D116" i="10"/>
  <c r="E114" i="10" s="1"/>
  <c r="D118" i="10"/>
  <c r="E34" i="10"/>
  <c r="E32" i="10"/>
  <c r="F30" i="10" s="1"/>
  <c r="D104" i="10"/>
  <c r="D102" i="10"/>
  <c r="E100" i="10" s="1"/>
  <c r="D89" i="10"/>
  <c r="D87" i="10"/>
  <c r="E85" i="10" s="1"/>
  <c r="D73" i="10"/>
  <c r="E71" i="10" s="1"/>
  <c r="D75" i="10"/>
  <c r="E160" i="10"/>
  <c r="E158" i="10"/>
  <c r="F156" i="10" s="1"/>
  <c r="D59" i="10"/>
  <c r="E57" i="10" s="1"/>
  <c r="D61" i="10"/>
  <c r="D32" i="9"/>
  <c r="E30" i="9" s="1"/>
  <c r="D34" i="9"/>
  <c r="E46" i="9"/>
  <c r="F44" i="9" s="1"/>
  <c r="E48" i="9"/>
  <c r="E73" i="9"/>
  <c r="F71" i="9" s="1"/>
  <c r="E75" i="9"/>
  <c r="E130" i="9"/>
  <c r="F128" i="9" s="1"/>
  <c r="E132" i="9"/>
  <c r="E158" i="9"/>
  <c r="F156" i="9" s="1"/>
  <c r="E160" i="9"/>
  <c r="E144" i="9"/>
  <c r="F142" i="9" s="1"/>
  <c r="E146" i="9"/>
  <c r="D21" i="9"/>
  <c r="D19" i="9"/>
  <c r="E17" i="9" s="1"/>
  <c r="D116" i="9"/>
  <c r="E114" i="9" s="1"/>
  <c r="D118" i="9"/>
  <c r="E59" i="9"/>
  <c r="F57" i="9" s="1"/>
  <c r="E61" i="9"/>
  <c r="D104" i="9"/>
  <c r="D102" i="9"/>
  <c r="E100" i="9" s="1"/>
  <c r="D89" i="9"/>
  <c r="D87" i="9"/>
  <c r="E85" i="9" s="1"/>
  <c r="E48" i="3"/>
  <c r="E46" i="3"/>
  <c r="F44" i="3" s="1"/>
  <c r="E59" i="3"/>
  <c r="F57" i="3" s="1"/>
  <c r="E61" i="3"/>
  <c r="F112" i="6"/>
  <c r="F110" i="6"/>
  <c r="G108" i="6" s="1"/>
  <c r="F96" i="6"/>
  <c r="G94" i="6" s="1"/>
  <c r="F98" i="6"/>
  <c r="F82" i="6"/>
  <c r="G80" i="6" s="1"/>
  <c r="F84" i="6"/>
  <c r="F195" i="6"/>
  <c r="G193" i="6" s="1"/>
  <c r="F197" i="6"/>
  <c r="F183" i="6"/>
  <c r="F181" i="6"/>
  <c r="G179" i="6" s="1"/>
  <c r="F167" i="6"/>
  <c r="G165" i="6" s="1"/>
  <c r="F169" i="6"/>
  <c r="F155" i="6"/>
  <c r="F153" i="6"/>
  <c r="G151" i="6" s="1"/>
  <c r="F138" i="6"/>
  <c r="G136" i="6" s="1"/>
  <c r="F140" i="6"/>
  <c r="F126" i="6"/>
  <c r="F124" i="6"/>
  <c r="G122" i="6" s="1"/>
  <c r="F68" i="6"/>
  <c r="G66" i="6" s="1"/>
  <c r="F70" i="6"/>
  <c r="F55" i="6"/>
  <c r="G53" i="6" s="1"/>
  <c r="F57" i="6"/>
  <c r="F41" i="6"/>
  <c r="G39" i="6" s="1"/>
  <c r="F43" i="6"/>
  <c r="D30" i="6"/>
  <c r="D28" i="6"/>
  <c r="E26" i="6" s="1"/>
  <c r="D116" i="3"/>
  <c r="D171" i="3"/>
  <c r="E169" i="3" s="1"/>
  <c r="E171" i="3" s="1"/>
  <c r="F169" i="3" s="1"/>
  <c r="E116" i="3"/>
  <c r="E114" i="3"/>
  <c r="F112" i="3" s="1"/>
  <c r="D19" i="3"/>
  <c r="E17" i="3" s="1"/>
  <c r="E21" i="3" s="1"/>
  <c r="E100" i="3"/>
  <c r="F98" i="3" s="1"/>
  <c r="E102" i="3"/>
  <c r="D133" i="4"/>
  <c r="E131" i="4" s="1"/>
  <c r="D139" i="4"/>
  <c r="D135" i="4"/>
  <c r="D41" i="4"/>
  <c r="D39" i="4"/>
  <c r="E37" i="4" s="1"/>
  <c r="D45" i="4"/>
  <c r="D210" i="4"/>
  <c r="E208" i="4" s="1"/>
  <c r="E216" i="4" s="1"/>
  <c r="D154" i="4"/>
  <c r="D152" i="4"/>
  <c r="E150" i="4" s="1"/>
  <c r="D158" i="4"/>
  <c r="D216" i="4"/>
  <c r="D120" i="4"/>
  <c r="D114" i="4"/>
  <c r="E112" i="4" s="1"/>
  <c r="D116" i="4"/>
  <c r="E191" i="4"/>
  <c r="F189" i="4" s="1"/>
  <c r="E197" i="4"/>
  <c r="E193" i="4"/>
  <c r="E178" i="4"/>
  <c r="E172" i="4"/>
  <c r="F170" i="4" s="1"/>
  <c r="E174" i="4"/>
  <c r="E95" i="4"/>
  <c r="F93" i="4" s="1"/>
  <c r="E101" i="4"/>
  <c r="E97" i="4"/>
  <c r="E83" i="4"/>
  <c r="E77" i="4"/>
  <c r="F75" i="4" s="1"/>
  <c r="E79" i="4"/>
  <c r="E58" i="4"/>
  <c r="F56" i="4" s="1"/>
  <c r="E64" i="4"/>
  <c r="E60" i="4"/>
  <c r="D21" i="4"/>
  <c r="E19" i="4" s="1"/>
  <c r="E27" i="4" s="1"/>
  <c r="D27" i="4"/>
  <c r="E185" i="3"/>
  <c r="F183" i="3" s="1"/>
  <c r="E187" i="3"/>
  <c r="E157" i="3"/>
  <c r="F155" i="3" s="1"/>
  <c r="E159" i="3"/>
  <c r="E143" i="3"/>
  <c r="F141" i="3" s="1"/>
  <c r="E145" i="3"/>
  <c r="E129" i="3"/>
  <c r="F127" i="3" s="1"/>
  <c r="E131" i="3"/>
  <c r="E88" i="3"/>
  <c r="E86" i="3"/>
  <c r="F84" i="3" s="1"/>
  <c r="E73" i="3"/>
  <c r="F71" i="3" s="1"/>
  <c r="E75" i="3"/>
  <c r="E32" i="3"/>
  <c r="F30" i="3" s="1"/>
  <c r="E34" i="3"/>
  <c r="E21" i="22" l="1"/>
  <c r="F21" i="22"/>
  <c r="A43" i="21"/>
  <c r="F42" i="21"/>
  <c r="E42" i="21"/>
  <c r="C42" i="21"/>
  <c r="D42" i="21" s="1"/>
  <c r="B43" i="21"/>
  <c r="G42" i="21"/>
  <c r="B42" i="19"/>
  <c r="G41" i="19"/>
  <c r="E41" i="19"/>
  <c r="A42" i="19"/>
  <c r="C41" i="19"/>
  <c r="D41" i="19" s="1"/>
  <c r="F41" i="19"/>
  <c r="C40" i="20"/>
  <c r="D40" i="20" s="1"/>
  <c r="A41" i="20"/>
  <c r="E146" i="18"/>
  <c r="E132" i="18"/>
  <c r="E120" i="18"/>
  <c r="B119" i="18"/>
  <c r="C119" i="18"/>
  <c r="D119" i="18"/>
  <c r="E103" i="18"/>
  <c r="E91" i="18"/>
  <c r="B90" i="18"/>
  <c r="C90" i="18"/>
  <c r="D90" i="18"/>
  <c r="E75" i="18"/>
  <c r="E62" i="18"/>
  <c r="E48" i="18"/>
  <c r="E34" i="18"/>
  <c r="E21" i="18"/>
  <c r="E132" i="17"/>
  <c r="E103" i="17"/>
  <c r="E62" i="17"/>
  <c r="E145" i="17"/>
  <c r="E118" i="17"/>
  <c r="E89" i="17"/>
  <c r="E75" i="17"/>
  <c r="E48" i="17"/>
  <c r="E34" i="17"/>
  <c r="D22" i="17"/>
  <c r="B22" i="17"/>
  <c r="C22" i="17"/>
  <c r="B103" i="16"/>
  <c r="E87" i="11"/>
  <c r="F85" i="11" s="1"/>
  <c r="E89" i="11"/>
  <c r="F132" i="11"/>
  <c r="F130" i="11"/>
  <c r="F146" i="11"/>
  <c r="F144" i="11"/>
  <c r="E158" i="11"/>
  <c r="F156" i="11" s="1"/>
  <c r="E160" i="11"/>
  <c r="G21" i="11"/>
  <c r="F22" i="11" s="1"/>
  <c r="F59" i="11"/>
  <c r="F61" i="11"/>
  <c r="G61" i="11" s="1"/>
  <c r="F48" i="11"/>
  <c r="F46" i="11"/>
  <c r="E73" i="11"/>
  <c r="F71" i="11" s="1"/>
  <c r="E75" i="11"/>
  <c r="E118" i="11"/>
  <c r="E116" i="11"/>
  <c r="F114" i="11" s="1"/>
  <c r="F34" i="11"/>
  <c r="F32" i="11"/>
  <c r="E104" i="11"/>
  <c r="E102" i="11"/>
  <c r="F100" i="11" s="1"/>
  <c r="E73" i="10"/>
  <c r="F71" i="10" s="1"/>
  <c r="E75" i="10"/>
  <c r="G23" i="10"/>
  <c r="B22" i="10"/>
  <c r="E22" i="10"/>
  <c r="F146" i="10"/>
  <c r="F144" i="10"/>
  <c r="E104" i="10"/>
  <c r="E102" i="10"/>
  <c r="F100" i="10" s="1"/>
  <c r="F22" i="10"/>
  <c r="D22" i="10"/>
  <c r="E87" i="10"/>
  <c r="F85" i="10" s="1"/>
  <c r="E89" i="10"/>
  <c r="F130" i="10"/>
  <c r="F132" i="10"/>
  <c r="C22" i="10"/>
  <c r="F46" i="10"/>
  <c r="F48" i="10"/>
  <c r="F158" i="10"/>
  <c r="F160" i="10"/>
  <c r="F34" i="10"/>
  <c r="G34" i="10" s="1"/>
  <c r="F32" i="10"/>
  <c r="E59" i="10"/>
  <c r="F57" i="10" s="1"/>
  <c r="E61" i="10"/>
  <c r="E116" i="10"/>
  <c r="F114" i="10" s="1"/>
  <c r="E118" i="10"/>
  <c r="E87" i="9"/>
  <c r="F85" i="9" s="1"/>
  <c r="E89" i="9"/>
  <c r="F61" i="9"/>
  <c r="G61" i="9" s="1"/>
  <c r="F59" i="9"/>
  <c r="E21" i="9"/>
  <c r="E19" i="9"/>
  <c r="F17" i="9" s="1"/>
  <c r="F46" i="9"/>
  <c r="F48" i="9"/>
  <c r="F158" i="9"/>
  <c r="F160" i="9"/>
  <c r="G160" i="9" s="1"/>
  <c r="E161" i="9" s="1"/>
  <c r="F73" i="9"/>
  <c r="F75" i="9"/>
  <c r="G75" i="9" s="1"/>
  <c r="E76" i="9" s="1"/>
  <c r="F132" i="9"/>
  <c r="F130" i="9"/>
  <c r="E118" i="9"/>
  <c r="E116" i="9"/>
  <c r="F114" i="9" s="1"/>
  <c r="E32" i="9"/>
  <c r="F30" i="9" s="1"/>
  <c r="E34" i="9"/>
  <c r="E104" i="9"/>
  <c r="E102" i="9"/>
  <c r="F100" i="9" s="1"/>
  <c r="F146" i="9"/>
  <c r="F144" i="9"/>
  <c r="F48" i="3"/>
  <c r="G48" i="3" s="1"/>
  <c r="F46" i="3"/>
  <c r="F59" i="3"/>
  <c r="F61" i="3"/>
  <c r="E173" i="3"/>
  <c r="G110" i="6"/>
  <c r="G112" i="6"/>
  <c r="G98" i="6"/>
  <c r="G96" i="6"/>
  <c r="G82" i="6"/>
  <c r="G84" i="6"/>
  <c r="G197" i="6"/>
  <c r="G195" i="6"/>
  <c r="G181" i="6"/>
  <c r="G183" i="6"/>
  <c r="G167" i="6"/>
  <c r="G169" i="6"/>
  <c r="G153" i="6"/>
  <c r="G155" i="6"/>
  <c r="H155" i="6" s="1"/>
  <c r="G138" i="6"/>
  <c r="G140" i="6"/>
  <c r="G126" i="6"/>
  <c r="G124" i="6"/>
  <c r="G68" i="6"/>
  <c r="G70" i="6"/>
  <c r="G55" i="6"/>
  <c r="G57" i="6"/>
  <c r="G41" i="6"/>
  <c r="G43" i="6"/>
  <c r="E30" i="6"/>
  <c r="E28" i="6"/>
  <c r="F114" i="3"/>
  <c r="F116" i="3"/>
  <c r="G116" i="3" s="1"/>
  <c r="E19" i="3"/>
  <c r="F17" i="3" s="1"/>
  <c r="F19" i="3" s="1"/>
  <c r="F102" i="3"/>
  <c r="F100" i="3"/>
  <c r="E135" i="4"/>
  <c r="E133" i="4"/>
  <c r="F131" i="4" s="1"/>
  <c r="E139" i="4"/>
  <c r="E45" i="4"/>
  <c r="E39" i="4"/>
  <c r="F37" i="4" s="1"/>
  <c r="E41" i="4"/>
  <c r="E212" i="4"/>
  <c r="E210" i="4"/>
  <c r="F208" i="4" s="1"/>
  <c r="F216" i="4" s="1"/>
  <c r="E158" i="4"/>
  <c r="E154" i="4"/>
  <c r="E152" i="4"/>
  <c r="F150" i="4" s="1"/>
  <c r="E23" i="4"/>
  <c r="E116" i="4"/>
  <c r="E114" i="4"/>
  <c r="F112" i="4" s="1"/>
  <c r="E120" i="4"/>
  <c r="E21" i="4"/>
  <c r="F19" i="4" s="1"/>
  <c r="F27" i="4" s="1"/>
  <c r="G27" i="4" s="1"/>
  <c r="F191" i="4"/>
  <c r="F197" i="4"/>
  <c r="F193" i="4"/>
  <c r="F172" i="4"/>
  <c r="F178" i="4"/>
  <c r="F174" i="4"/>
  <c r="G174" i="4" s="1"/>
  <c r="G178" i="4"/>
  <c r="F95" i="4"/>
  <c r="F97" i="4"/>
  <c r="G97" i="4" s="1"/>
  <c r="F101" i="4"/>
  <c r="F77" i="4"/>
  <c r="F83" i="4"/>
  <c r="F79" i="4"/>
  <c r="G79" i="4" s="1"/>
  <c r="F58" i="4"/>
  <c r="F60" i="4"/>
  <c r="F64" i="4"/>
  <c r="F185" i="3"/>
  <c r="F187" i="3"/>
  <c r="G187" i="3" s="1"/>
  <c r="F171" i="3"/>
  <c r="F173" i="3"/>
  <c r="F157" i="3"/>
  <c r="F159" i="3"/>
  <c r="F143" i="3"/>
  <c r="F145" i="3"/>
  <c r="F129" i="3"/>
  <c r="F131" i="3"/>
  <c r="F86" i="3"/>
  <c r="F88" i="3"/>
  <c r="G88" i="3" s="1"/>
  <c r="F73" i="3"/>
  <c r="F75" i="3"/>
  <c r="F32" i="3"/>
  <c r="F34" i="3"/>
  <c r="G21" i="22" l="1"/>
  <c r="G23" i="22" s="1"/>
  <c r="B44" i="21"/>
  <c r="G43" i="21"/>
  <c r="C43" i="21"/>
  <c r="D43" i="21" s="1"/>
  <c r="A44" i="21"/>
  <c r="F43" i="21"/>
  <c r="E43" i="21"/>
  <c r="E42" i="19"/>
  <c r="G42" i="19"/>
  <c r="B43" i="19"/>
  <c r="A43" i="19"/>
  <c r="C42" i="19"/>
  <c r="D42" i="19" s="1"/>
  <c r="F42" i="19"/>
  <c r="A42" i="20"/>
  <c r="C41" i="20"/>
  <c r="D41" i="20" s="1"/>
  <c r="E148" i="18"/>
  <c r="B147" i="18"/>
  <c r="C147" i="18"/>
  <c r="D147" i="18"/>
  <c r="E134" i="18"/>
  <c r="B133" i="18"/>
  <c r="C133" i="18"/>
  <c r="D133" i="18"/>
  <c r="E105" i="18"/>
  <c r="B104" i="18"/>
  <c r="C104" i="18"/>
  <c r="D104" i="18"/>
  <c r="E77" i="18"/>
  <c r="B76" i="18"/>
  <c r="C76" i="18"/>
  <c r="D76" i="18"/>
  <c r="E64" i="18"/>
  <c r="B63" i="18"/>
  <c r="C63" i="18"/>
  <c r="D63" i="18"/>
  <c r="E50" i="18"/>
  <c r="B49" i="18"/>
  <c r="C49" i="18"/>
  <c r="D49" i="18"/>
  <c r="E36" i="18"/>
  <c r="B35" i="18"/>
  <c r="C35" i="18"/>
  <c r="D35" i="18"/>
  <c r="E23" i="18"/>
  <c r="B22" i="18"/>
  <c r="C22" i="18"/>
  <c r="D22" i="18"/>
  <c r="E134" i="17"/>
  <c r="F136" i="17" s="1"/>
  <c r="B133" i="17"/>
  <c r="C133" i="17"/>
  <c r="D133" i="17"/>
  <c r="E105" i="17"/>
  <c r="F107" i="17" s="1"/>
  <c r="B104" i="17"/>
  <c r="C104" i="17"/>
  <c r="D104" i="17"/>
  <c r="E64" i="17"/>
  <c r="F66" i="17" s="1"/>
  <c r="B63" i="17"/>
  <c r="C63" i="17"/>
  <c r="D63" i="17"/>
  <c r="E147" i="17"/>
  <c r="E149" i="17" s="1"/>
  <c r="B146" i="17"/>
  <c r="C146" i="17"/>
  <c r="D146" i="17"/>
  <c r="E120" i="17"/>
  <c r="F122" i="17" s="1"/>
  <c r="B119" i="17"/>
  <c r="C119" i="17"/>
  <c r="D119" i="17"/>
  <c r="E91" i="17"/>
  <c r="F93" i="17" s="1"/>
  <c r="B90" i="17"/>
  <c r="C90" i="17"/>
  <c r="D90" i="17"/>
  <c r="E77" i="17"/>
  <c r="F79" i="17" s="1"/>
  <c r="B76" i="17"/>
  <c r="C76" i="17"/>
  <c r="D76" i="17"/>
  <c r="E50" i="17"/>
  <c r="F52" i="17" s="1"/>
  <c r="B49" i="17"/>
  <c r="C49" i="17"/>
  <c r="D49" i="17"/>
  <c r="E36" i="17"/>
  <c r="F38" i="17" s="1"/>
  <c r="B35" i="17"/>
  <c r="C35" i="17"/>
  <c r="D35" i="17"/>
  <c r="G63" i="11"/>
  <c r="B62" i="11"/>
  <c r="C62" i="11"/>
  <c r="D62" i="11"/>
  <c r="E62" i="11"/>
  <c r="F73" i="11"/>
  <c r="F75" i="11"/>
  <c r="G75" i="11" s="1"/>
  <c r="F35" i="11"/>
  <c r="G146" i="11"/>
  <c r="F118" i="11"/>
  <c r="G118" i="11" s="1"/>
  <c r="E119" i="11" s="1"/>
  <c r="F116" i="11"/>
  <c r="F104" i="11"/>
  <c r="F102" i="11"/>
  <c r="B22" i="11"/>
  <c r="G23" i="11"/>
  <c r="C22" i="11"/>
  <c r="E22" i="11"/>
  <c r="D22" i="11"/>
  <c r="F87" i="11"/>
  <c r="F89" i="11"/>
  <c r="F62" i="11"/>
  <c r="G104" i="11"/>
  <c r="G160" i="11"/>
  <c r="G89" i="11"/>
  <c r="G48" i="11"/>
  <c r="F49" i="11" s="1"/>
  <c r="G34" i="11"/>
  <c r="F158" i="11"/>
  <c r="F160" i="11"/>
  <c r="G132" i="11"/>
  <c r="F104" i="10"/>
  <c r="F102" i="10"/>
  <c r="G48" i="10"/>
  <c r="F49" i="10" s="1"/>
  <c r="G36" i="10"/>
  <c r="H38" i="10" s="1"/>
  <c r="B35" i="10"/>
  <c r="C35" i="10"/>
  <c r="D35" i="10"/>
  <c r="F35" i="10"/>
  <c r="F75" i="10"/>
  <c r="F73" i="10"/>
  <c r="F118" i="10"/>
  <c r="F116" i="10"/>
  <c r="F59" i="10"/>
  <c r="F61" i="10"/>
  <c r="G61" i="10" s="1"/>
  <c r="G132" i="10"/>
  <c r="F133" i="10" s="1"/>
  <c r="E35" i="10"/>
  <c r="G160" i="10"/>
  <c r="F87" i="10"/>
  <c r="F89" i="10"/>
  <c r="G146" i="10"/>
  <c r="F147" i="10" s="1"/>
  <c r="G63" i="9"/>
  <c r="B62" i="9"/>
  <c r="C62" i="9"/>
  <c r="D62" i="9"/>
  <c r="E62" i="9"/>
  <c r="G48" i="9"/>
  <c r="G21" i="9"/>
  <c r="F76" i="9"/>
  <c r="F104" i="9"/>
  <c r="F102" i="9"/>
  <c r="F34" i="9"/>
  <c r="F32" i="9"/>
  <c r="F19" i="9"/>
  <c r="F21" i="9"/>
  <c r="G146" i="9"/>
  <c r="F89" i="9"/>
  <c r="F87" i="9"/>
  <c r="F161" i="9"/>
  <c r="G162" i="9"/>
  <c r="B161" i="9"/>
  <c r="C161" i="9"/>
  <c r="D161" i="9"/>
  <c r="G132" i="9"/>
  <c r="G104" i="9"/>
  <c r="G77" i="9"/>
  <c r="B76" i="9"/>
  <c r="D76" i="9"/>
  <c r="C76" i="9"/>
  <c r="F62" i="9"/>
  <c r="F118" i="9"/>
  <c r="F116" i="9"/>
  <c r="G173" i="3"/>
  <c r="D174" i="3" s="1"/>
  <c r="G50" i="3"/>
  <c r="B49" i="3"/>
  <c r="C49" i="3"/>
  <c r="D49" i="3"/>
  <c r="G61" i="3"/>
  <c r="F62" i="3" s="1"/>
  <c r="E49" i="3"/>
  <c r="F49" i="3"/>
  <c r="H112" i="6"/>
  <c r="H98" i="6"/>
  <c r="H84" i="6"/>
  <c r="H197" i="6"/>
  <c r="H183" i="6"/>
  <c r="H169" i="6"/>
  <c r="G156" i="6"/>
  <c r="H157" i="6"/>
  <c r="B156" i="6"/>
  <c r="E156" i="6"/>
  <c r="D156" i="6"/>
  <c r="C156" i="6"/>
  <c r="F156" i="6"/>
  <c r="H140" i="6"/>
  <c r="H126" i="6"/>
  <c r="H70" i="6"/>
  <c r="H57" i="6"/>
  <c r="H43" i="6"/>
  <c r="G118" i="3"/>
  <c r="B117" i="3"/>
  <c r="C117" i="3"/>
  <c r="D117" i="3"/>
  <c r="E117" i="3"/>
  <c r="F117" i="3"/>
  <c r="F21" i="3"/>
  <c r="G21" i="3" s="1"/>
  <c r="B22" i="3" s="1"/>
  <c r="G102" i="3"/>
  <c r="F135" i="4"/>
  <c r="G135" i="4" s="1"/>
  <c r="F133" i="4"/>
  <c r="F139" i="4"/>
  <c r="G139" i="4"/>
  <c r="F212" i="4"/>
  <c r="G212" i="4" s="1"/>
  <c r="F210" i="4"/>
  <c r="F39" i="4"/>
  <c r="F45" i="4"/>
  <c r="F41" i="4"/>
  <c r="F152" i="4"/>
  <c r="F158" i="4"/>
  <c r="F154" i="4"/>
  <c r="G154" i="4" s="1"/>
  <c r="F23" i="4"/>
  <c r="G23" i="4" s="1"/>
  <c r="B24" i="4" s="1"/>
  <c r="F21" i="4"/>
  <c r="G29" i="4" s="1"/>
  <c r="F116" i="4"/>
  <c r="F114" i="4"/>
  <c r="F120" i="4"/>
  <c r="G216" i="4"/>
  <c r="F217" i="4" s="1"/>
  <c r="G197" i="4"/>
  <c r="G193" i="4"/>
  <c r="F175" i="4"/>
  <c r="F179" i="4"/>
  <c r="G176" i="4"/>
  <c r="B175" i="4"/>
  <c r="C175" i="4"/>
  <c r="D175" i="4"/>
  <c r="E175" i="4"/>
  <c r="G180" i="4"/>
  <c r="B179" i="4"/>
  <c r="C179" i="4"/>
  <c r="D179" i="4"/>
  <c r="E179" i="4"/>
  <c r="G99" i="4"/>
  <c r="C98" i="4"/>
  <c r="B98" i="4"/>
  <c r="D98" i="4"/>
  <c r="E98" i="4"/>
  <c r="F98" i="4"/>
  <c r="G101" i="4"/>
  <c r="F80" i="4"/>
  <c r="G81" i="4"/>
  <c r="B80" i="4"/>
  <c r="D80" i="4"/>
  <c r="C80" i="4"/>
  <c r="G83" i="4"/>
  <c r="E80" i="4"/>
  <c r="G60" i="4"/>
  <c r="G64" i="4"/>
  <c r="E28" i="4"/>
  <c r="D28" i="4"/>
  <c r="B28" i="4"/>
  <c r="C28" i="4"/>
  <c r="F28" i="4"/>
  <c r="G189" i="3"/>
  <c r="C188" i="3"/>
  <c r="B188" i="3"/>
  <c r="D188" i="3"/>
  <c r="E188" i="3"/>
  <c r="F188" i="3"/>
  <c r="G159" i="3"/>
  <c r="G145" i="3"/>
  <c r="G131" i="3"/>
  <c r="G90" i="3"/>
  <c r="B89" i="3"/>
  <c r="C89" i="3"/>
  <c r="D89" i="3"/>
  <c r="E89" i="3"/>
  <c r="F89" i="3"/>
  <c r="G75" i="3"/>
  <c r="G34" i="3"/>
  <c r="C22" i="22" l="1"/>
  <c r="F22" i="22"/>
  <c r="E22" i="22"/>
  <c r="B22" i="22"/>
  <c r="D22" i="22"/>
  <c r="F44" i="21"/>
  <c r="E44" i="21"/>
  <c r="C44" i="21"/>
  <c r="D44" i="21" s="1"/>
  <c r="A45" i="21"/>
  <c r="G44" i="21"/>
  <c r="B45" i="21"/>
  <c r="B44" i="19"/>
  <c r="G43" i="19"/>
  <c r="E43" i="19"/>
  <c r="A44" i="19"/>
  <c r="F43" i="19"/>
  <c r="C43" i="19"/>
  <c r="D43" i="19" s="1"/>
  <c r="C42" i="20"/>
  <c r="D42" i="20" s="1"/>
  <c r="A43" i="20"/>
  <c r="E150" i="18"/>
  <c r="F66" i="18"/>
  <c r="F93" i="18"/>
  <c r="F136" i="18"/>
  <c r="F52" i="18"/>
  <c r="F122" i="18"/>
  <c r="F38" i="18"/>
  <c r="F107" i="18"/>
  <c r="F79" i="18"/>
  <c r="D21" i="16"/>
  <c r="D23" i="16" s="1"/>
  <c r="B76" i="11"/>
  <c r="G77" i="11"/>
  <c r="C76" i="11"/>
  <c r="D76" i="11"/>
  <c r="E76" i="11"/>
  <c r="G36" i="11"/>
  <c r="C35" i="11"/>
  <c r="B35" i="11"/>
  <c r="D35" i="11"/>
  <c r="E35" i="11"/>
  <c r="F119" i="11"/>
  <c r="B161" i="11"/>
  <c r="G162" i="11"/>
  <c r="C161" i="11"/>
  <c r="D161" i="11"/>
  <c r="H164" i="11"/>
  <c r="H79" i="11"/>
  <c r="H65" i="11"/>
  <c r="H38" i="11"/>
  <c r="E161" i="11"/>
  <c r="G148" i="11"/>
  <c r="H150" i="11" s="1"/>
  <c r="B147" i="11"/>
  <c r="D147" i="11"/>
  <c r="C147" i="11"/>
  <c r="E147" i="11"/>
  <c r="G106" i="11"/>
  <c r="H108" i="11" s="1"/>
  <c r="B105" i="11"/>
  <c r="C105" i="11"/>
  <c r="D105" i="11"/>
  <c r="F105" i="11"/>
  <c r="G120" i="11"/>
  <c r="H122" i="11" s="1"/>
  <c r="B119" i="11"/>
  <c r="C119" i="11"/>
  <c r="D119" i="11"/>
  <c r="G91" i="11"/>
  <c r="H93" i="11" s="1"/>
  <c r="B90" i="11"/>
  <c r="C90" i="11"/>
  <c r="D90" i="11"/>
  <c r="F147" i="11"/>
  <c r="G134" i="11"/>
  <c r="H136" i="11" s="1"/>
  <c r="B133" i="11"/>
  <c r="C133" i="11"/>
  <c r="D133" i="11"/>
  <c r="E133" i="11"/>
  <c r="E105" i="11"/>
  <c r="F133" i="11"/>
  <c r="G50" i="11"/>
  <c r="H52" i="11" s="1"/>
  <c r="B49" i="11"/>
  <c r="C49" i="11"/>
  <c r="D49" i="11"/>
  <c r="E49" i="11"/>
  <c r="F76" i="11"/>
  <c r="F161" i="11"/>
  <c r="E90" i="11"/>
  <c r="F90" i="11"/>
  <c r="G63" i="10"/>
  <c r="H65" i="10" s="1"/>
  <c r="B62" i="10"/>
  <c r="C62" i="10"/>
  <c r="D62" i="10"/>
  <c r="E62" i="10"/>
  <c r="F105" i="10"/>
  <c r="G89" i="10"/>
  <c r="G75" i="10"/>
  <c r="G118" i="10"/>
  <c r="G134" i="10"/>
  <c r="H136" i="10" s="1"/>
  <c r="B133" i="10"/>
  <c r="C133" i="10"/>
  <c r="D133" i="10"/>
  <c r="E133" i="10"/>
  <c r="G50" i="10"/>
  <c r="H52" i="10" s="1"/>
  <c r="B49" i="10"/>
  <c r="C49" i="10"/>
  <c r="D49" i="10"/>
  <c r="E49" i="10"/>
  <c r="G162" i="10"/>
  <c r="H164" i="10" s="1"/>
  <c r="B161" i="10"/>
  <c r="D161" i="10"/>
  <c r="C161" i="10"/>
  <c r="E161" i="10"/>
  <c r="G104" i="10"/>
  <c r="F62" i="10"/>
  <c r="G148" i="10"/>
  <c r="H150" i="10" s="1"/>
  <c r="B147" i="10"/>
  <c r="C147" i="10"/>
  <c r="D147" i="10"/>
  <c r="E147" i="10"/>
  <c r="F161" i="10"/>
  <c r="B174" i="3"/>
  <c r="F174" i="3"/>
  <c r="G175" i="3"/>
  <c r="C174" i="3"/>
  <c r="E174" i="3"/>
  <c r="G50" i="9"/>
  <c r="B49" i="9"/>
  <c r="C49" i="9"/>
  <c r="D49" i="9"/>
  <c r="E49" i="9"/>
  <c r="F119" i="9"/>
  <c r="B22" i="9"/>
  <c r="G23" i="9"/>
  <c r="C22" i="9"/>
  <c r="D22" i="9"/>
  <c r="E22" i="9"/>
  <c r="F49" i="9"/>
  <c r="F22" i="9"/>
  <c r="G134" i="9"/>
  <c r="B133" i="9"/>
  <c r="C133" i="9"/>
  <c r="D133" i="9"/>
  <c r="E133" i="9"/>
  <c r="G89" i="9"/>
  <c r="F105" i="9"/>
  <c r="B105" i="9"/>
  <c r="G106" i="9"/>
  <c r="C105" i="9"/>
  <c r="D105" i="9"/>
  <c r="G118" i="9"/>
  <c r="G148" i="9"/>
  <c r="C147" i="9"/>
  <c r="B147" i="9"/>
  <c r="D147" i="9"/>
  <c r="E147" i="9"/>
  <c r="E105" i="9"/>
  <c r="F133" i="9"/>
  <c r="F147" i="9"/>
  <c r="G34" i="9"/>
  <c r="G63" i="3"/>
  <c r="B62" i="3"/>
  <c r="C62" i="3"/>
  <c r="D62" i="3"/>
  <c r="E62" i="3"/>
  <c r="H114" i="6"/>
  <c r="D113" i="6"/>
  <c r="B113" i="6"/>
  <c r="E113" i="6"/>
  <c r="C113" i="6"/>
  <c r="F113" i="6"/>
  <c r="G113" i="6"/>
  <c r="B99" i="6"/>
  <c r="H100" i="6"/>
  <c r="D99" i="6"/>
  <c r="E99" i="6"/>
  <c r="C99" i="6"/>
  <c r="F99" i="6"/>
  <c r="G99" i="6"/>
  <c r="H86" i="6"/>
  <c r="D85" i="6"/>
  <c r="B85" i="6"/>
  <c r="E85" i="6"/>
  <c r="C85" i="6"/>
  <c r="F85" i="6"/>
  <c r="G85" i="6"/>
  <c r="H199" i="6"/>
  <c r="B198" i="6"/>
  <c r="D198" i="6"/>
  <c r="E198" i="6"/>
  <c r="C198" i="6"/>
  <c r="F198" i="6"/>
  <c r="G198" i="6"/>
  <c r="H185" i="6"/>
  <c r="B184" i="6"/>
  <c r="D184" i="6"/>
  <c r="E184" i="6"/>
  <c r="C184" i="6"/>
  <c r="F184" i="6"/>
  <c r="G184" i="6"/>
  <c r="H171" i="6"/>
  <c r="B170" i="6"/>
  <c r="D170" i="6"/>
  <c r="E170" i="6"/>
  <c r="C170" i="6"/>
  <c r="F170" i="6"/>
  <c r="G170" i="6"/>
  <c r="H142" i="6"/>
  <c r="B141" i="6"/>
  <c r="D141" i="6"/>
  <c r="E141" i="6"/>
  <c r="C141" i="6"/>
  <c r="F141" i="6"/>
  <c r="G141" i="6"/>
  <c r="H128" i="6"/>
  <c r="B127" i="6"/>
  <c r="C127" i="6"/>
  <c r="D127" i="6"/>
  <c r="E127" i="6"/>
  <c r="F127" i="6"/>
  <c r="G127" i="6"/>
  <c r="H72" i="6"/>
  <c r="B71" i="6"/>
  <c r="E71" i="6"/>
  <c r="C71" i="6"/>
  <c r="D71" i="6"/>
  <c r="F71" i="6"/>
  <c r="G71" i="6"/>
  <c r="H59" i="6"/>
  <c r="B58" i="6"/>
  <c r="C58" i="6"/>
  <c r="D58" i="6"/>
  <c r="E58" i="6"/>
  <c r="F58" i="6"/>
  <c r="G58" i="6"/>
  <c r="H45" i="6"/>
  <c r="B44" i="6"/>
  <c r="D44" i="6"/>
  <c r="E44" i="6"/>
  <c r="C44" i="6"/>
  <c r="F44" i="6"/>
  <c r="G44" i="6"/>
  <c r="F28" i="6"/>
  <c r="G26" i="6" s="1"/>
  <c r="F30" i="6"/>
  <c r="F22" i="3"/>
  <c r="E22" i="3"/>
  <c r="G23" i="3"/>
  <c r="H191" i="3" s="1"/>
  <c r="C22" i="3"/>
  <c r="D22" i="3"/>
  <c r="G104" i="3"/>
  <c r="H106" i="3" s="1"/>
  <c r="B103" i="3"/>
  <c r="C103" i="3"/>
  <c r="D103" i="3"/>
  <c r="E103" i="3"/>
  <c r="F103" i="3"/>
  <c r="F140" i="4"/>
  <c r="G141" i="4"/>
  <c r="H144" i="4" s="1"/>
  <c r="B140" i="4"/>
  <c r="C140" i="4"/>
  <c r="D140" i="4"/>
  <c r="F136" i="4"/>
  <c r="G137" i="4"/>
  <c r="B136" i="4"/>
  <c r="C136" i="4"/>
  <c r="D136" i="4"/>
  <c r="E136" i="4"/>
  <c r="E140" i="4"/>
  <c r="F24" i="4"/>
  <c r="G25" i="4"/>
  <c r="H105" i="4" s="1"/>
  <c r="G45" i="4"/>
  <c r="G41" i="4"/>
  <c r="E24" i="4"/>
  <c r="D24" i="4"/>
  <c r="C24" i="4"/>
  <c r="F155" i="4"/>
  <c r="B155" i="4"/>
  <c r="G156" i="4"/>
  <c r="C155" i="4"/>
  <c r="D155" i="4"/>
  <c r="G158" i="4"/>
  <c r="E155" i="4"/>
  <c r="H183" i="4"/>
  <c r="G120" i="4"/>
  <c r="G116" i="4"/>
  <c r="F117" i="4" s="1"/>
  <c r="G214" i="4"/>
  <c r="B213" i="4"/>
  <c r="C213" i="4"/>
  <c r="D213" i="4"/>
  <c r="E213" i="4"/>
  <c r="G218" i="4"/>
  <c r="H221" i="4" s="1"/>
  <c r="B217" i="4"/>
  <c r="C217" i="4"/>
  <c r="D217" i="4"/>
  <c r="E217" i="4"/>
  <c r="F213" i="4"/>
  <c r="G195" i="4"/>
  <c r="C194" i="4"/>
  <c r="B194" i="4"/>
  <c r="D194" i="4"/>
  <c r="E194" i="4"/>
  <c r="G199" i="4"/>
  <c r="H202" i="4" s="1"/>
  <c r="B198" i="4"/>
  <c r="C198" i="4"/>
  <c r="D198" i="4"/>
  <c r="E198" i="4"/>
  <c r="F198" i="4"/>
  <c r="F194" i="4"/>
  <c r="G103" i="4"/>
  <c r="H106" i="4" s="1"/>
  <c r="B102" i="4"/>
  <c r="C102" i="4"/>
  <c r="D102" i="4"/>
  <c r="E102" i="4"/>
  <c r="F102" i="4"/>
  <c r="G85" i="4"/>
  <c r="H88" i="4" s="1"/>
  <c r="B84" i="4"/>
  <c r="C84" i="4"/>
  <c r="D84" i="4"/>
  <c r="E84" i="4"/>
  <c r="F84" i="4"/>
  <c r="G66" i="4"/>
  <c r="H69" i="4" s="1"/>
  <c r="B65" i="4"/>
  <c r="D65" i="4"/>
  <c r="C65" i="4"/>
  <c r="E65" i="4"/>
  <c r="F65" i="4"/>
  <c r="G62" i="4"/>
  <c r="B61" i="4"/>
  <c r="C61" i="4"/>
  <c r="D61" i="4"/>
  <c r="E61" i="4"/>
  <c r="F61" i="4"/>
  <c r="G161" i="3"/>
  <c r="H163" i="3" s="1"/>
  <c r="C160" i="3"/>
  <c r="B160" i="3"/>
  <c r="D160" i="3"/>
  <c r="E160" i="3"/>
  <c r="F160" i="3"/>
  <c r="G147" i="3"/>
  <c r="C146" i="3"/>
  <c r="B146" i="3"/>
  <c r="D146" i="3"/>
  <c r="E146" i="3"/>
  <c r="F146" i="3"/>
  <c r="G133" i="3"/>
  <c r="H135" i="3" s="1"/>
  <c r="B132" i="3"/>
  <c r="C132" i="3"/>
  <c r="D132" i="3"/>
  <c r="E132" i="3"/>
  <c r="F132" i="3"/>
  <c r="G77" i="3"/>
  <c r="B76" i="3"/>
  <c r="C76" i="3"/>
  <c r="D76" i="3"/>
  <c r="E76" i="3"/>
  <c r="F76" i="3"/>
  <c r="G36" i="3"/>
  <c r="H38" i="3" s="1"/>
  <c r="C35" i="3"/>
  <c r="B35" i="3"/>
  <c r="D35" i="3"/>
  <c r="E35" i="3"/>
  <c r="F35" i="3"/>
  <c r="A46" i="21" l="1"/>
  <c r="F45" i="21"/>
  <c r="E45" i="21"/>
  <c r="C45" i="21"/>
  <c r="D45" i="21" s="1"/>
  <c r="B46" i="21"/>
  <c r="G45" i="21"/>
  <c r="E44" i="19"/>
  <c r="B45" i="19"/>
  <c r="G44" i="19"/>
  <c r="A45" i="19"/>
  <c r="C44" i="19"/>
  <c r="D44" i="19" s="1"/>
  <c r="F44" i="19"/>
  <c r="C43" i="20"/>
  <c r="D43" i="20" s="1"/>
  <c r="A44" i="20"/>
  <c r="D106" i="16"/>
  <c r="E79" i="16"/>
  <c r="E65" i="16"/>
  <c r="E92" i="16"/>
  <c r="E38" i="16"/>
  <c r="E52" i="16"/>
  <c r="B22" i="16"/>
  <c r="C22" i="16"/>
  <c r="H201" i="4"/>
  <c r="H87" i="4"/>
  <c r="H162" i="4"/>
  <c r="H220" i="4"/>
  <c r="H182" i="4"/>
  <c r="H143" i="4"/>
  <c r="H68" i="4"/>
  <c r="G77" i="10"/>
  <c r="H79" i="10" s="1"/>
  <c r="B76" i="10"/>
  <c r="C76" i="10"/>
  <c r="D76" i="10"/>
  <c r="E76" i="10"/>
  <c r="G120" i="10"/>
  <c r="H122" i="10" s="1"/>
  <c r="B119" i="10"/>
  <c r="C119" i="10"/>
  <c r="D119" i="10"/>
  <c r="E119" i="10"/>
  <c r="G91" i="10"/>
  <c r="H93" i="10" s="1"/>
  <c r="B90" i="10"/>
  <c r="C90" i="10"/>
  <c r="D90" i="10"/>
  <c r="E90" i="10"/>
  <c r="G106" i="10"/>
  <c r="H108" i="10" s="1"/>
  <c r="B105" i="10"/>
  <c r="C105" i="10"/>
  <c r="D105" i="10"/>
  <c r="E105" i="10"/>
  <c r="F76" i="10"/>
  <c r="F90" i="10"/>
  <c r="F119" i="10"/>
  <c r="G36" i="9"/>
  <c r="H38" i="9" s="1"/>
  <c r="B35" i="9"/>
  <c r="C35" i="9"/>
  <c r="D35" i="9"/>
  <c r="E35" i="9"/>
  <c r="H164" i="9"/>
  <c r="H79" i="9"/>
  <c r="H122" i="9"/>
  <c r="H150" i="9"/>
  <c r="H52" i="9"/>
  <c r="H65" i="9"/>
  <c r="H108" i="9"/>
  <c r="H136" i="9"/>
  <c r="G120" i="9"/>
  <c r="B119" i="9"/>
  <c r="C119" i="9"/>
  <c r="D119" i="9"/>
  <c r="E119" i="9"/>
  <c r="B90" i="9"/>
  <c r="G91" i="9"/>
  <c r="H93" i="9" s="1"/>
  <c r="C90" i="9"/>
  <c r="D90" i="9"/>
  <c r="E90" i="9"/>
  <c r="F35" i="9"/>
  <c r="F90" i="9"/>
  <c r="H65" i="3"/>
  <c r="H52" i="3"/>
  <c r="H92" i="3"/>
  <c r="G28" i="6"/>
  <c r="G30" i="6"/>
  <c r="H30" i="6" s="1"/>
  <c r="F31" i="6" s="1"/>
  <c r="H79" i="3"/>
  <c r="H149" i="3"/>
  <c r="H120" i="3"/>
  <c r="H177" i="3"/>
  <c r="G47" i="4"/>
  <c r="H50" i="4" s="1"/>
  <c r="B46" i="4"/>
  <c r="C46" i="4"/>
  <c r="D46" i="4"/>
  <c r="E46" i="4"/>
  <c r="B42" i="4"/>
  <c r="G43" i="4"/>
  <c r="H49" i="4" s="1"/>
  <c r="C42" i="4"/>
  <c r="D42" i="4"/>
  <c r="E42" i="4"/>
  <c r="F42" i="4"/>
  <c r="F46" i="4"/>
  <c r="G160" i="4"/>
  <c r="H163" i="4" s="1"/>
  <c r="B159" i="4"/>
  <c r="C159" i="4"/>
  <c r="D159" i="4"/>
  <c r="E159" i="4"/>
  <c r="F159" i="4"/>
  <c r="B117" i="4"/>
  <c r="G118" i="4"/>
  <c r="H124" i="4" s="1"/>
  <c r="C117" i="4"/>
  <c r="D117" i="4"/>
  <c r="E117" i="4"/>
  <c r="G122" i="4"/>
  <c r="H125" i="4" s="1"/>
  <c r="B121" i="4"/>
  <c r="C121" i="4"/>
  <c r="D121" i="4"/>
  <c r="E121" i="4"/>
  <c r="F121" i="4"/>
  <c r="B47" i="21" l="1"/>
  <c r="G46" i="21"/>
  <c r="C46" i="21"/>
  <c r="D46" i="21" s="1"/>
  <c r="A47" i="21"/>
  <c r="F46" i="21"/>
  <c r="E46" i="21"/>
  <c r="G45" i="19"/>
  <c r="E45" i="19"/>
  <c r="B46" i="19"/>
  <c r="A46" i="19"/>
  <c r="F45" i="19"/>
  <c r="C45" i="19"/>
  <c r="D45" i="19" s="1"/>
  <c r="C44" i="20"/>
  <c r="D44" i="20" s="1"/>
  <c r="A45" i="20"/>
  <c r="E31" i="6"/>
  <c r="D31" i="6"/>
  <c r="C31" i="6"/>
  <c r="B31" i="6"/>
  <c r="H32" i="6"/>
  <c r="I116" i="6" s="1"/>
  <c r="G31" i="6"/>
  <c r="F47" i="21" l="1"/>
  <c r="E47" i="21"/>
  <c r="C47" i="21"/>
  <c r="D47" i="21" s="1"/>
  <c r="A48" i="21"/>
  <c r="G47" i="21"/>
  <c r="B48" i="21"/>
  <c r="E46" i="19"/>
  <c r="B47" i="19"/>
  <c r="G46" i="19"/>
  <c r="A47" i="19"/>
  <c r="F46" i="19"/>
  <c r="C46" i="19"/>
  <c r="D46" i="19" s="1"/>
  <c r="A46" i="20"/>
  <c r="C45" i="20"/>
  <c r="D45" i="20" s="1"/>
  <c r="I74" i="6"/>
  <c r="I159" i="6"/>
  <c r="I144" i="6"/>
  <c r="I187" i="6"/>
  <c r="I130" i="6"/>
  <c r="I47" i="6"/>
  <c r="I88" i="6"/>
  <c r="I102" i="6"/>
  <c r="I61" i="6"/>
  <c r="I201" i="6"/>
  <c r="I173" i="6"/>
  <c r="B49" i="21" l="1"/>
  <c r="G48" i="21"/>
  <c r="A49" i="21"/>
  <c r="F48" i="21"/>
  <c r="E48" i="21"/>
  <c r="C48" i="21"/>
  <c r="D48" i="21" s="1"/>
  <c r="B48" i="19"/>
  <c r="E47" i="19"/>
  <c r="G47" i="19"/>
  <c r="A48" i="19"/>
  <c r="C47" i="19"/>
  <c r="D47" i="19" s="1"/>
  <c r="F47" i="19"/>
  <c r="A47" i="20"/>
  <c r="C46" i="20"/>
  <c r="D46" i="20" s="1"/>
  <c r="C49" i="21" l="1"/>
  <c r="D49" i="21" s="1"/>
  <c r="A50" i="21"/>
  <c r="F49" i="21"/>
  <c r="E49" i="21"/>
  <c r="B50" i="21"/>
  <c r="G49" i="21"/>
  <c r="E48" i="19"/>
  <c r="B49" i="19"/>
  <c r="G48" i="19"/>
  <c r="A49" i="19"/>
  <c r="F48" i="19"/>
  <c r="C48" i="19"/>
  <c r="D48" i="19" s="1"/>
  <c r="C47" i="20"/>
  <c r="D47" i="20" s="1"/>
  <c r="A48" i="20"/>
  <c r="G50" i="21" l="1"/>
  <c r="B51" i="21"/>
  <c r="F50" i="21"/>
  <c r="E50" i="21"/>
  <c r="C50" i="21"/>
  <c r="D50" i="21" s="1"/>
  <c r="A51" i="21"/>
  <c r="E49" i="19"/>
  <c r="G49" i="19"/>
  <c r="B50" i="19"/>
  <c r="A50" i="19"/>
  <c r="C49" i="19"/>
  <c r="D49" i="19" s="1"/>
  <c r="F49" i="19"/>
  <c r="C48" i="20"/>
  <c r="D48" i="20" s="1"/>
  <c r="A49" i="20"/>
  <c r="A52" i="21" l="1"/>
  <c r="F51" i="21"/>
  <c r="E51" i="21"/>
  <c r="C51" i="21"/>
  <c r="D51" i="21" s="1"/>
  <c r="B52" i="21"/>
  <c r="G51" i="21"/>
  <c r="B51" i="19"/>
  <c r="E50" i="19"/>
  <c r="G50" i="19"/>
  <c r="A51" i="19"/>
  <c r="F50" i="19"/>
  <c r="C50" i="19"/>
  <c r="D50" i="19" s="1"/>
  <c r="C49" i="20"/>
  <c r="D49" i="20" s="1"/>
  <c r="A50" i="20"/>
  <c r="B53" i="21" l="1"/>
  <c r="G52" i="21"/>
  <c r="C52" i="21"/>
  <c r="D52" i="21" s="1"/>
  <c r="A53" i="21"/>
  <c r="F52" i="21"/>
  <c r="E52" i="21"/>
  <c r="G51" i="19"/>
  <c r="B52" i="19"/>
  <c r="E51" i="19"/>
  <c r="A52" i="19"/>
  <c r="C51" i="19"/>
  <c r="D51" i="19" s="1"/>
  <c r="F51" i="19"/>
  <c r="A51" i="20"/>
  <c r="C50" i="20"/>
  <c r="D50" i="20" s="1"/>
  <c r="F53" i="21" l="1"/>
  <c r="E53" i="21"/>
  <c r="C53" i="21"/>
  <c r="D53" i="21" s="1"/>
  <c r="A54" i="21"/>
  <c r="G53" i="21"/>
  <c r="B54" i="21"/>
  <c r="G52" i="19"/>
  <c r="E52" i="19"/>
  <c r="B53" i="19"/>
  <c r="A53" i="19"/>
  <c r="F52" i="19"/>
  <c r="C52" i="19"/>
  <c r="D52" i="19" s="1"/>
  <c r="C51" i="20"/>
  <c r="D51" i="20" s="1"/>
  <c r="A52" i="20"/>
  <c r="B55" i="21" l="1"/>
  <c r="G54" i="21"/>
  <c r="A55" i="21"/>
  <c r="F54" i="21"/>
  <c r="E54" i="21"/>
  <c r="C54" i="21"/>
  <c r="D54" i="21" s="1"/>
  <c r="B54" i="19"/>
  <c r="E53" i="19"/>
  <c r="G53" i="19"/>
  <c r="A54" i="19"/>
  <c r="C53" i="19"/>
  <c r="D53" i="19" s="1"/>
  <c r="F53" i="19"/>
  <c r="C52" i="20"/>
  <c r="D52" i="20" s="1"/>
  <c r="A53" i="20"/>
  <c r="C55" i="21" l="1"/>
  <c r="D55" i="21" s="1"/>
  <c r="A56" i="21"/>
  <c r="F55" i="21"/>
  <c r="E55" i="21"/>
  <c r="B56" i="21"/>
  <c r="G55" i="21"/>
  <c r="G54" i="19"/>
  <c r="B55" i="19"/>
  <c r="E54" i="19"/>
  <c r="A55" i="19"/>
  <c r="F54" i="19"/>
  <c r="C54" i="19"/>
  <c r="D54" i="19" s="1"/>
  <c r="A54" i="20"/>
  <c r="C53" i="20"/>
  <c r="D53" i="20" s="1"/>
  <c r="G56" i="21" l="1"/>
  <c r="B57" i="21"/>
  <c r="F56" i="21"/>
  <c r="E56" i="21"/>
  <c r="C56" i="21"/>
  <c r="D56" i="21" s="1"/>
  <c r="A57" i="21"/>
  <c r="E55" i="19"/>
  <c r="G55" i="19"/>
  <c r="B56" i="19"/>
  <c r="A56" i="19"/>
  <c r="F55" i="19"/>
  <c r="C55" i="19"/>
  <c r="D55" i="19" s="1"/>
  <c r="A55" i="20"/>
  <c r="C54" i="20"/>
  <c r="D54" i="20" s="1"/>
  <c r="A58" i="21" l="1"/>
  <c r="F57" i="21"/>
  <c r="E57" i="21"/>
  <c r="C57" i="21"/>
  <c r="D57" i="21" s="1"/>
  <c r="B58" i="21"/>
  <c r="G57" i="21"/>
  <c r="G56" i="19"/>
  <c r="E56" i="19"/>
  <c r="B57" i="19"/>
  <c r="A57" i="19"/>
  <c r="F56" i="19"/>
  <c r="C56" i="19"/>
  <c r="D56" i="19" s="1"/>
  <c r="A56" i="20"/>
  <c r="C55" i="20"/>
  <c r="D55" i="20" s="1"/>
  <c r="B59" i="21" l="1"/>
  <c r="G58" i="21"/>
  <c r="C58" i="21"/>
  <c r="D58" i="21" s="1"/>
  <c r="A59" i="21"/>
  <c r="F58" i="21"/>
  <c r="E58" i="21"/>
  <c r="G57" i="19"/>
  <c r="E57" i="19"/>
  <c r="B58" i="19"/>
  <c r="A58" i="19"/>
  <c r="F57" i="19"/>
  <c r="C57" i="19"/>
  <c r="D57" i="19" s="1"/>
  <c r="C56" i="20"/>
  <c r="D56" i="20" s="1"/>
  <c r="A57" i="20"/>
  <c r="F59" i="21" l="1"/>
  <c r="E59" i="21"/>
  <c r="C59" i="21"/>
  <c r="D59" i="21" s="1"/>
  <c r="A60" i="21"/>
  <c r="G59" i="21"/>
  <c r="B60" i="21"/>
  <c r="B59" i="19"/>
  <c r="G58" i="19"/>
  <c r="E58" i="19"/>
  <c r="A59" i="19"/>
  <c r="F58" i="19"/>
  <c r="C58" i="19"/>
  <c r="D58" i="19" s="1"/>
  <c r="A58" i="20"/>
  <c r="C57" i="20"/>
  <c r="D57" i="20" s="1"/>
  <c r="A61" i="21" l="1"/>
  <c r="F60" i="21"/>
  <c r="E60" i="21"/>
  <c r="C60" i="21"/>
  <c r="D60" i="21" s="1"/>
  <c r="B61" i="21"/>
  <c r="G60" i="21"/>
  <c r="B60" i="19"/>
  <c r="G59" i="19"/>
  <c r="E59" i="19"/>
  <c r="A60" i="19"/>
  <c r="C59" i="19"/>
  <c r="D59" i="19" s="1"/>
  <c r="F59" i="19"/>
  <c r="A59" i="20"/>
  <c r="C58" i="20"/>
  <c r="D58" i="20" s="1"/>
  <c r="B62" i="21" l="1"/>
  <c r="G61" i="21"/>
  <c r="C61" i="21"/>
  <c r="D61" i="21" s="1"/>
  <c r="A62" i="21"/>
  <c r="F61" i="21"/>
  <c r="E61" i="21"/>
  <c r="E60" i="19"/>
  <c r="B61" i="19"/>
  <c r="G60" i="19"/>
  <c r="A61" i="19"/>
  <c r="F60" i="19"/>
  <c r="C60" i="19"/>
  <c r="D60" i="19" s="1"/>
  <c r="C59" i="20"/>
  <c r="D59" i="20" s="1"/>
  <c r="A60" i="20"/>
  <c r="F62" i="21" l="1"/>
  <c r="E62" i="21"/>
  <c r="C62" i="21"/>
  <c r="D62" i="21" s="1"/>
  <c r="A63" i="21"/>
  <c r="G62" i="21"/>
  <c r="B63" i="21"/>
  <c r="B62" i="19"/>
  <c r="G61" i="19"/>
  <c r="E61" i="19"/>
  <c r="A62" i="19"/>
  <c r="C61" i="19"/>
  <c r="D61" i="19" s="1"/>
  <c r="F61" i="19"/>
  <c r="C60" i="20"/>
  <c r="D60" i="20" s="1"/>
  <c r="A61" i="20"/>
  <c r="B64" i="21" l="1"/>
  <c r="G63" i="21"/>
  <c r="A64" i="21"/>
  <c r="F63" i="21"/>
  <c r="E63" i="21"/>
  <c r="C63" i="21"/>
  <c r="D63" i="21" s="1"/>
  <c r="B63" i="19"/>
  <c r="E62" i="19"/>
  <c r="G62" i="19"/>
  <c r="A63" i="19"/>
  <c r="F62" i="19"/>
  <c r="C62" i="19"/>
  <c r="D62" i="19" s="1"/>
  <c r="C61" i="20"/>
  <c r="D61" i="20" s="1"/>
  <c r="A62" i="20"/>
  <c r="C64" i="21" l="1"/>
  <c r="D64" i="21" s="1"/>
  <c r="A65" i="21"/>
  <c r="F64" i="21"/>
  <c r="E64" i="21"/>
  <c r="B65" i="21"/>
  <c r="G64" i="21"/>
  <c r="E63" i="19"/>
  <c r="B64" i="19"/>
  <c r="G63" i="19"/>
  <c r="A64" i="19"/>
  <c r="F63" i="19"/>
  <c r="C63" i="19"/>
  <c r="D63" i="19" s="1"/>
  <c r="A63" i="20"/>
  <c r="C62" i="20"/>
  <c r="D62" i="20" s="1"/>
  <c r="G65" i="21" l="1"/>
  <c r="B66" i="21"/>
  <c r="F65" i="21"/>
  <c r="E65" i="21"/>
  <c r="C65" i="21"/>
  <c r="D65" i="21" s="1"/>
  <c r="A66" i="21"/>
  <c r="E64" i="19"/>
  <c r="B65" i="19"/>
  <c r="G64" i="19"/>
  <c r="A65" i="19"/>
  <c r="C64" i="19"/>
  <c r="D64" i="19" s="1"/>
  <c r="F64" i="19"/>
  <c r="C63" i="20"/>
  <c r="D63" i="20" s="1"/>
  <c r="A64" i="20"/>
  <c r="A67" i="21" l="1"/>
  <c r="F66" i="21"/>
  <c r="E66" i="21"/>
  <c r="C66" i="21"/>
  <c r="D66" i="21" s="1"/>
  <c r="B67" i="21"/>
  <c r="G66" i="21"/>
  <c r="B66" i="19"/>
  <c r="E65" i="19"/>
  <c r="G65" i="19"/>
  <c r="A66" i="19"/>
  <c r="F65" i="19"/>
  <c r="C65" i="19"/>
  <c r="D65" i="19" s="1"/>
  <c r="C64" i="20"/>
  <c r="D64" i="20" s="1"/>
  <c r="A65" i="20"/>
  <c r="B68" i="21" l="1"/>
  <c r="G67" i="21"/>
  <c r="C67" i="21"/>
  <c r="D67" i="21" s="1"/>
  <c r="A68" i="21"/>
  <c r="F67" i="21"/>
  <c r="E67" i="21"/>
  <c r="B67" i="19"/>
  <c r="G66" i="19"/>
  <c r="E66" i="19"/>
  <c r="A67" i="19"/>
  <c r="C66" i="19"/>
  <c r="D66" i="19" s="1"/>
  <c r="F66" i="19"/>
  <c r="A66" i="20"/>
  <c r="C65" i="20"/>
  <c r="D65" i="20" s="1"/>
  <c r="F68" i="21" l="1"/>
  <c r="E68" i="21"/>
  <c r="C68" i="21"/>
  <c r="D68" i="21" s="1"/>
  <c r="A69" i="21"/>
  <c r="G68" i="21"/>
  <c r="B69" i="21"/>
  <c r="B68" i="19"/>
  <c r="G67" i="19"/>
  <c r="E67" i="19"/>
  <c r="A68" i="19"/>
  <c r="C67" i="19"/>
  <c r="D67" i="19" s="1"/>
  <c r="F67" i="19"/>
  <c r="C66" i="20"/>
  <c r="D66" i="20" s="1"/>
  <c r="A67" i="20"/>
  <c r="B70" i="21" l="1"/>
  <c r="G69" i="21"/>
  <c r="A70" i="21"/>
  <c r="F69" i="21"/>
  <c r="E69" i="21"/>
  <c r="C69" i="21"/>
  <c r="D69" i="21" s="1"/>
  <c r="B69" i="19"/>
  <c r="G68" i="19"/>
  <c r="E68" i="19"/>
  <c r="A69" i="19"/>
  <c r="C68" i="19"/>
  <c r="D68" i="19" s="1"/>
  <c r="F68" i="19"/>
  <c r="A68" i="20"/>
  <c r="C67" i="20"/>
  <c r="D67" i="20" s="1"/>
  <c r="C70" i="21" l="1"/>
  <c r="D70" i="21" s="1"/>
  <c r="A71" i="21"/>
  <c r="F70" i="21"/>
  <c r="E70" i="21"/>
  <c r="B71" i="21"/>
  <c r="G70" i="21"/>
  <c r="B70" i="19"/>
  <c r="E69" i="19"/>
  <c r="G69" i="19"/>
  <c r="A70" i="19"/>
  <c r="C69" i="19"/>
  <c r="D69" i="19" s="1"/>
  <c r="F69" i="19"/>
  <c r="C68" i="20"/>
  <c r="D68" i="20" s="1"/>
  <c r="A69" i="20"/>
  <c r="G71" i="21" l="1"/>
  <c r="B72" i="21"/>
  <c r="F71" i="21"/>
  <c r="E71" i="21"/>
  <c r="C71" i="21"/>
  <c r="D71" i="21" s="1"/>
  <c r="A72" i="21"/>
  <c r="E70" i="19"/>
  <c r="B71" i="19"/>
  <c r="G70" i="19"/>
  <c r="A71" i="19"/>
  <c r="C70" i="19"/>
  <c r="D70" i="19" s="1"/>
  <c r="F70" i="19"/>
  <c r="A70" i="20"/>
  <c r="C69" i="20"/>
  <c r="D69" i="20" s="1"/>
  <c r="A73" i="21" l="1"/>
  <c r="F72" i="21"/>
  <c r="E72" i="21"/>
  <c r="C72" i="21"/>
  <c r="D72" i="21" s="1"/>
  <c r="B73" i="21"/>
  <c r="G72" i="21"/>
  <c r="G71" i="19"/>
  <c r="B72" i="19"/>
  <c r="E71" i="19"/>
  <c r="A72" i="19"/>
  <c r="F71" i="19"/>
  <c r="C71" i="19"/>
  <c r="D71" i="19" s="1"/>
  <c r="A71" i="20"/>
  <c r="C70" i="20"/>
  <c r="D70" i="20" s="1"/>
  <c r="B74" i="21" l="1"/>
  <c r="G73" i="21"/>
  <c r="C73" i="21"/>
  <c r="D73" i="21" s="1"/>
  <c r="A74" i="21"/>
  <c r="F73" i="21"/>
  <c r="E73" i="21"/>
  <c r="E72" i="19"/>
  <c r="G72" i="19"/>
  <c r="B73" i="19"/>
  <c r="A73" i="19"/>
  <c r="F72" i="19"/>
  <c r="C72" i="19"/>
  <c r="D72" i="19" s="1"/>
  <c r="C71" i="20"/>
  <c r="D71" i="20" s="1"/>
  <c r="A72" i="20"/>
  <c r="F74" i="21" l="1"/>
  <c r="E74" i="21"/>
  <c r="C74" i="21"/>
  <c r="D74" i="21" s="1"/>
  <c r="A75" i="21"/>
  <c r="G74" i="21"/>
  <c r="B75" i="21"/>
  <c r="G73" i="19"/>
  <c r="E73" i="19"/>
  <c r="B74" i="19"/>
  <c r="A74" i="19"/>
  <c r="F73" i="19"/>
  <c r="C73" i="19"/>
  <c r="D73" i="19" s="1"/>
  <c r="C72" i="20"/>
  <c r="D72" i="20" s="1"/>
  <c r="A73" i="20"/>
  <c r="B76" i="21" l="1"/>
  <c r="G75" i="21"/>
  <c r="A76" i="21"/>
  <c r="F75" i="21"/>
  <c r="E75" i="21"/>
  <c r="C75" i="21"/>
  <c r="D75" i="21" s="1"/>
  <c r="E74" i="19"/>
  <c r="B75" i="19"/>
  <c r="G74" i="19"/>
  <c r="A75" i="19"/>
  <c r="F74" i="19"/>
  <c r="C74" i="19"/>
  <c r="D74" i="19" s="1"/>
  <c r="C73" i="20"/>
  <c r="D73" i="20" s="1"/>
  <c r="A74" i="20"/>
  <c r="C76" i="21" l="1"/>
  <c r="D76" i="21" s="1"/>
  <c r="A77" i="21"/>
  <c r="F76" i="21"/>
  <c r="E76" i="21"/>
  <c r="B77" i="21"/>
  <c r="G77" i="21" s="1"/>
  <c r="G76" i="21"/>
  <c r="B76" i="19"/>
  <c r="E75" i="19"/>
  <c r="G75" i="19"/>
  <c r="A76" i="19"/>
  <c r="C75" i="19"/>
  <c r="D75" i="19" s="1"/>
  <c r="F75" i="19"/>
  <c r="A75" i="20"/>
  <c r="C74" i="20"/>
  <c r="D74" i="20" s="1"/>
  <c r="F77" i="21" l="1"/>
  <c r="E77" i="21"/>
  <c r="C77" i="21"/>
  <c r="D77" i="21" s="1"/>
  <c r="B77" i="19"/>
  <c r="G76" i="19"/>
  <c r="E76" i="19"/>
  <c r="A77" i="19"/>
  <c r="C76" i="19"/>
  <c r="D76" i="19" s="1"/>
  <c r="F76" i="19"/>
  <c r="C75" i="20"/>
  <c r="D75" i="20" s="1"/>
  <c r="A76" i="20"/>
  <c r="G77" i="19" l="1"/>
  <c r="E77" i="19"/>
  <c r="C77" i="19"/>
  <c r="D77" i="19" s="1"/>
  <c r="F77" i="19"/>
  <c r="C76" i="20"/>
  <c r="D76" i="20" s="1"/>
</calcChain>
</file>

<file path=xl/sharedStrings.xml><?xml version="1.0" encoding="utf-8"?>
<sst xmlns="http://schemas.openxmlformats.org/spreadsheetml/2006/main" count="1275" uniqueCount="119">
  <si>
    <t>Step#</t>
  </si>
  <si>
    <t>% of total harm</t>
  </si>
  <si>
    <t>Mass of SM, g</t>
  </si>
  <si>
    <t>Yield, %</t>
  </si>
  <si>
    <t>Mass of product, g</t>
  </si>
  <si>
    <t>Total</t>
  </si>
  <si>
    <t>Total harm</t>
  </si>
  <si>
    <t>Harm per g</t>
  </si>
  <si>
    <t>Now let's revise this scenario and see what happens.</t>
  </si>
  <si>
    <t>Total harm per g</t>
  </si>
  <si>
    <t>The results of the calculations are independent of the initial mass of A, but let's use 100 g of A as a starting point.</t>
  </si>
  <si>
    <t>Scenario #1: we'll make step 1 greener</t>
  </si>
  <si>
    <t>Scenario #2: we'll make step 2 greener</t>
  </si>
  <si>
    <t>Scenario #3: we'll make step 3 greener</t>
  </si>
  <si>
    <r>
      <t xml:space="preserve">Here I'm assuming that the harm in each step is </t>
    </r>
    <r>
      <rPr>
        <b/>
        <sz val="12"/>
        <color theme="1"/>
        <rFont val="Aptos Narrow"/>
        <scheme val="minor"/>
      </rPr>
      <t>proportional to the mass of SM</t>
    </r>
    <r>
      <rPr>
        <sz val="12"/>
        <color theme="1"/>
        <rFont val="Aptos Narrow"/>
        <family val="2"/>
        <scheme val="minor"/>
      </rPr>
      <t xml:space="preserve"> of that step.</t>
    </r>
  </si>
  <si>
    <t>GW per g</t>
  </si>
  <si>
    <t>Total GW</t>
  </si>
  <si>
    <t>% of total GW</t>
  </si>
  <si>
    <t>Total GW per g</t>
  </si>
  <si>
    <t>ET per g</t>
  </si>
  <si>
    <t>Total ET</t>
  </si>
  <si>
    <t>% of total ET</t>
  </si>
  <si>
    <t>Total ET per g</t>
  </si>
  <si>
    <t>The total GW/g goes down by:</t>
  </si>
  <si>
    <t>The total ET/g goes down by:</t>
  </si>
  <si>
    <t>Scenario #4: we'll make step 4 greener</t>
  </si>
  <si>
    <t>The total harm/g goes down by:</t>
  </si>
  <si>
    <t>Scenario #5: we'll make step 5 greener</t>
  </si>
  <si>
    <t>Scenario #6: we'll improve the yield of step 1 without  changing the harm</t>
  </si>
  <si>
    <t>Scenario #7: we'll improve the yield of step 2 without  changing the harm</t>
  </si>
  <si>
    <t>Scenario #8: we'll improve the yield of step 3 without  changing the harm</t>
  </si>
  <si>
    <t>Scenario #9: we'll improve the yield of step 4 without  changing the harm</t>
  </si>
  <si>
    <t>Scenario #10: we'll improve the yield of step 5 without  changing the harm</t>
  </si>
  <si>
    <t>Consider the base case: A five step process where the 2nd step is the hotspot.</t>
  </si>
  <si>
    <t>Consider the base case: A 5 step process where the 2nd and 4th steps are hotspots for different impacts.</t>
  </si>
  <si>
    <t>I also assume that the step giving E uses equal masses of B and C.</t>
  </si>
  <si>
    <t>For simplicity, I assume that all chemicals have the same MW.</t>
  </si>
  <si>
    <t>Consider the base case: A convergent synthesis where the frst step of one branch is the hotspot.</t>
  </si>
  <si>
    <t>Scenario #6: we'll make step 6 greener</t>
  </si>
  <si>
    <t>A 5-STEP SEQUENCE WITH  NO HOTSPOTS</t>
  </si>
  <si>
    <t>Consider the base case: A 5 step process where there is no direct hotspot.</t>
  </si>
  <si>
    <t>A 5-STEP SEQUENCE OF IDENTICAL STEPS</t>
  </si>
  <si>
    <t>Consider the base case: A 5 step process where all steps are identical. The first step causes the most harm because it has the highest scale.</t>
  </si>
  <si>
    <t>A 5-STEP SEQUENCE WITH TWO DIFFERENT HOTSPOTS</t>
  </si>
  <si>
    <t>A 5-STEP SEQUENCE WITH AN EARLY HOTSPOT</t>
  </si>
  <si>
    <t>harm reduction</t>
  </si>
  <si>
    <t>n</t>
  </si>
  <si>
    <t>Consider the base case: A two step process where the 2nd step is the hotspot and is a purification step rather than a reaction step.</t>
  </si>
  <si>
    <t>Scenario #3: we'll give step 1 a better yield</t>
  </si>
  <si>
    <t>Scenario #4: we'll give step 2 a better yield</t>
  </si>
  <si>
    <t>A 3-STEP SEQUENCE WITH A PURIFICATION STEP THAT IS NOT A HOTSPOT</t>
  </si>
  <si>
    <t>Consider the base case: A 3 step process where the 1st step is the hotspot and the third step is a purification step.</t>
  </si>
  <si>
    <t>Scenario #4: we'll give step 1 a better yield</t>
  </si>
  <si>
    <t>Scenario #5: we'll give step 2 a better yield</t>
  </si>
  <si>
    <t>Scenario #6: we'll give step 3 a better yield</t>
  </si>
  <si>
    <t>Scenario #7: we'll make step 2 more selective, so step 3 is easier and causes half as much harm</t>
  </si>
  <si>
    <t>Scenario #8: we'll make step 2 more selective, so step 3 is easier and gives a higher yield</t>
  </si>
  <si>
    <t>A 3-STEP SEQUENCE WITH A PURIFICATION STEP THAT IS AN INDIRECT HOTSPOT</t>
  </si>
  <si>
    <t>A 2-STEP SEQUENCE WITH A PURIFICATION STEP THAT IS A DIRECT HOTSPOT</t>
  </si>
  <si>
    <t>Consider the base case: A 3 step process where the 3rd step is the hotspot and the 2nd step is a purification step.</t>
  </si>
  <si>
    <t>Scenario #9: we'll make step 2 more selective, so step 3 is unnecessary</t>
  </si>
  <si>
    <t>Scenario #7: we'll make step 1 more selective, so step 2 is easier and causes half as much harm</t>
  </si>
  <si>
    <t>Scenario #8: we'll make step 1 more selective, so step 2 is easier and gives a higher yield</t>
  </si>
  <si>
    <t>Scenario #9: we'll make step 1 more selective, so step 2 is unnecessary</t>
  </si>
  <si>
    <t>GENERIC TWO-STEP SEQUENCE</t>
  </si>
  <si>
    <t>starting mass of A = a (grams) =</t>
  </si>
  <si>
    <t>stoichiometric coeff of step 1 = b</t>
  </si>
  <si>
    <t>stoichiometric coeff of step 2 = c =</t>
  </si>
  <si>
    <t>g/mol</t>
  </si>
  <si>
    <t>g</t>
  </si>
  <si>
    <t>harm of step 1 per g of A = m =</t>
  </si>
  <si>
    <t>g CO2 eq per g A</t>
  </si>
  <si>
    <t>g CO2 eq per g B</t>
  </si>
  <si>
    <t>harm of step 2 per g of B = n =</t>
  </si>
  <si>
    <t>m</t>
  </si>
  <si>
    <t>G step 1</t>
  </si>
  <si>
    <t>BY step 1</t>
  </si>
  <si>
    <t>G step 2</t>
  </si>
  <si>
    <t>BY step 2</t>
  </si>
  <si>
    <t>% harm step 1</t>
  </si>
  <si>
    <t>% harm step 2</t>
  </si>
  <si>
    <r>
      <t>MW of A = M</t>
    </r>
    <r>
      <rPr>
        <vertAlign val="subscript"/>
        <sz val="12"/>
        <color rgb="FF000000"/>
        <rFont val="Helvetica"/>
        <family val="2"/>
      </rPr>
      <t>A</t>
    </r>
    <r>
      <rPr>
        <sz val="12"/>
        <color rgb="FF000000"/>
        <rFont val="Helvetica"/>
        <family val="2"/>
      </rPr>
      <t xml:space="preserve"> = </t>
    </r>
  </si>
  <si>
    <r>
      <t>MW of B = M</t>
    </r>
    <r>
      <rPr>
        <vertAlign val="subscript"/>
        <sz val="12"/>
        <color rgb="FF000000"/>
        <rFont val="Helvetica"/>
        <family val="2"/>
      </rPr>
      <t>B</t>
    </r>
    <r>
      <rPr>
        <sz val="12"/>
        <color rgb="FF000000"/>
        <rFont val="Helvetica"/>
        <family val="2"/>
      </rPr>
      <t xml:space="preserve"> = </t>
    </r>
  </si>
  <si>
    <r>
      <t>MW of C = M</t>
    </r>
    <r>
      <rPr>
        <vertAlign val="subscript"/>
        <sz val="12"/>
        <color rgb="FF000000"/>
        <rFont val="Helvetica"/>
        <family val="2"/>
      </rPr>
      <t>C</t>
    </r>
    <r>
      <rPr>
        <sz val="12"/>
        <color rgb="FF000000"/>
        <rFont val="Helvetica"/>
        <family val="2"/>
      </rPr>
      <t xml:space="preserve"> = </t>
    </r>
  </si>
  <si>
    <r>
      <t>yield of step 1 (before modification) = y</t>
    </r>
    <r>
      <rPr>
        <vertAlign val="subscript"/>
        <sz val="12"/>
        <color rgb="FF000000"/>
        <rFont val="Helvetica"/>
        <family val="2"/>
      </rPr>
      <t>i</t>
    </r>
    <r>
      <rPr>
        <sz val="12"/>
        <color rgb="FF000000"/>
        <rFont val="Helvetica"/>
        <family val="2"/>
      </rPr>
      <t xml:space="preserve"> = </t>
    </r>
  </si>
  <si>
    <r>
      <t>yield of step 1 (after modification) = y</t>
    </r>
    <r>
      <rPr>
        <vertAlign val="subscript"/>
        <sz val="12"/>
        <color rgb="FF000000"/>
        <rFont val="Helvetica"/>
        <family val="2"/>
      </rPr>
      <t>f</t>
    </r>
    <r>
      <rPr>
        <sz val="12"/>
        <color rgb="FF000000"/>
        <rFont val="Helvetica"/>
        <family val="2"/>
      </rPr>
      <t xml:space="preserve"> =</t>
    </r>
  </si>
  <si>
    <r>
      <t>yield of step 2 (before modification) = z</t>
    </r>
    <r>
      <rPr>
        <vertAlign val="subscript"/>
        <sz val="12"/>
        <color rgb="FF000000"/>
        <rFont val="Helvetica"/>
        <family val="2"/>
      </rPr>
      <t>i</t>
    </r>
    <r>
      <rPr>
        <sz val="12"/>
        <color rgb="FF000000"/>
        <rFont val="Helvetica"/>
        <family val="2"/>
      </rPr>
      <t xml:space="preserve"> = </t>
    </r>
  </si>
  <si>
    <r>
      <t>yield of step 2 (after modification) = z</t>
    </r>
    <r>
      <rPr>
        <vertAlign val="subscript"/>
        <sz val="12"/>
        <color rgb="FF000000"/>
        <rFont val="Helvetica"/>
        <family val="2"/>
      </rPr>
      <t>f</t>
    </r>
    <r>
      <rPr>
        <sz val="12"/>
        <color rgb="FF000000"/>
        <rFont val="Helvetica"/>
        <family val="2"/>
      </rPr>
      <t xml:space="preserve"> =</t>
    </r>
  </si>
  <si>
    <t>variable</t>
  </si>
  <si>
    <t>yf/yi =</t>
  </si>
  <si>
    <t>zf/zi =</t>
  </si>
  <si>
    <t>(ASSUMING THE G STRATEGY REDUCES HARM BY 75%)</t>
  </si>
  <si>
    <t>(ASSUMING THE G STRATEGY REDUCES HARM BY 50%)</t>
  </si>
  <si>
    <t>harm reduction = x =</t>
  </si>
  <si>
    <t>l</t>
  </si>
  <si>
    <t>Consider the base case: A 5 step process where the 2nd and 4th steps are equal direct hotspots.</t>
  </si>
  <si>
    <t>A 5-STEP SEQUENCE WITH  AN EARLY MASS-BASED HOTSPOT</t>
  </si>
  <si>
    <t>Total waste</t>
  </si>
  <si>
    <t>% of total waste</t>
  </si>
  <si>
    <t>Total waste per g</t>
  </si>
  <si>
    <t>g waste per g SM</t>
  </si>
  <si>
    <t>E-factor</t>
  </si>
  <si>
    <t>Consider the base case: A 5 step process where the first step is a mass-based direct hotspot</t>
  </si>
  <si>
    <r>
      <t xml:space="preserve">Here I'm assuming that the waste in each step is </t>
    </r>
    <r>
      <rPr>
        <b/>
        <sz val="12"/>
        <color theme="1"/>
        <rFont val="Aptos Narrow"/>
        <scheme val="minor"/>
      </rPr>
      <t>proportional to the mass of SM</t>
    </r>
    <r>
      <rPr>
        <sz val="12"/>
        <color theme="1"/>
        <rFont val="Aptos Narrow"/>
        <family val="2"/>
        <scheme val="minor"/>
      </rPr>
      <t xml:space="preserve"> of that step.</t>
    </r>
  </si>
  <si>
    <t>PMI</t>
  </si>
  <si>
    <t>Scenario #5: we'll make step 1 more selective, so step 2 is easier and causes half as much harm</t>
  </si>
  <si>
    <t>Scenario #6: we'll make step 1 more selective, so step 2 is unnecessary</t>
  </si>
  <si>
    <t>A CONVERGENT SYNTHESIS</t>
  </si>
  <si>
    <t>A 5-STEP SEQUENCE WITH TWO DIRECT HOTSPOTS</t>
  </si>
  <si>
    <t>Scenario #7: we'll improve the yield of step 1 without  changing the harm</t>
  </si>
  <si>
    <t>Scenario #8: we'll improve the yield of step 2 without  changing the harm</t>
  </si>
  <si>
    <t>Scenario #9: we'll improve the yield of step 3 without  changing the harm</t>
  </si>
  <si>
    <t>Scenario #10: we'll improve the yield of step 4 without  changing the harm</t>
  </si>
  <si>
    <t>Scenario #11: we'll improve the yield of step 5 without  changing the harm</t>
  </si>
  <si>
    <t>Scenario #12: we'll improve the yield of step 6 without  changing the harm</t>
  </si>
  <si>
    <t>Scenario #9: we'll improve the yield of step 4 without changing the harm</t>
  </si>
  <si>
    <t>Scenario #10: we'll improve the yield of step 5 without changing the harm</t>
  </si>
  <si>
    <t>Scenario #11: we'll improve the yield of step 4 but in a way that causes 3x more harm</t>
  </si>
  <si>
    <t>Scenario #12: we'll improve the yields of steps 3,4,5 but in a way that causes 5x more 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</si>
</sst>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2"/>
      <color rgb="FF000000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4"/>
      <color rgb="FF000000"/>
      <name val="Helvetica"/>
      <family val="2"/>
    </font>
    <font>
      <sz val="12"/>
      <color rgb="FF000000"/>
      <name val="Helvetica"/>
      <family val="2"/>
    </font>
    <font>
      <vertAlign val="subscript"/>
      <sz val="12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1" xfId="0" applyFont="1" applyBorder="1"/>
    <xf numFmtId="0" fontId="7" fillId="0" borderId="0" xfId="0" applyFont="1" applyAlignment="1">
      <alignment horizontal="left" vertical="center" readingOrder="1"/>
    </xf>
    <xf numFmtId="0" fontId="7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7131"/>
      <color rgb="FF156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'Fig 3'!$E$37</c:f>
              <c:strCache>
                <c:ptCount val="1"/>
                <c:pt idx="0">
                  <c:v>G step 1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 3'!$D$38:$D$110</c:f>
              <c:numCache>
                <c:formatCode>0%</c:formatCode>
                <c:ptCount val="73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3'!$E$38:$E$110</c:f>
              <c:numCache>
                <c:formatCode>0%</c:formatCode>
                <c:ptCount val="73"/>
                <c:pt idx="0">
                  <c:v>8.1967213114754103E-3</c:v>
                </c:pt>
                <c:pt idx="1">
                  <c:v>1.0603588907014683E-2</c:v>
                </c:pt>
                <c:pt idx="2">
                  <c:v>1.3697519857351275E-2</c:v>
                </c:pt>
                <c:pt idx="3">
                  <c:v>1.7661623550975128E-2</c:v>
                </c:pt>
                <c:pt idx="4">
                  <c:v>2.2719354207467533E-2</c:v>
                </c:pt>
                <c:pt idx="5">
                  <c:v>2.913796304768906E-2</c:v>
                </c:pt>
                <c:pt idx="6">
                  <c:v>3.7228494464381243E-2</c:v>
                </c:pt>
                <c:pt idx="7">
                  <c:v>4.7339613285019254E-2</c:v>
                </c:pt>
                <c:pt idx="8">
                  <c:v>5.9841765644191754E-2</c:v>
                </c:pt>
                <c:pt idx="9">
                  <c:v>7.5097900751175714E-2</c:v>
                </c:pt>
                <c:pt idx="10">
                  <c:v>9.3417974701043516E-2</c:v>
                </c:pt>
                <c:pt idx="11">
                  <c:v>0.11499765812113304</c:v>
                </c:pt>
                <c:pt idx="12">
                  <c:v>0.13984766329396192</c:v>
                </c:pt>
                <c:pt idx="13">
                  <c:v>0.16772813004857512</c:v>
                </c:pt>
                <c:pt idx="14">
                  <c:v>0.19810945227784177</c:v>
                </c:pt>
                <c:pt idx="15">
                  <c:v>0.23018159780217759</c:v>
                </c:pt>
                <c:pt idx="16">
                  <c:v>0.262923927327263</c:v>
                </c:pt>
                <c:pt idx="17">
                  <c:v>0.29522765657245009</c:v>
                </c:pt>
                <c:pt idx="18">
                  <c:v>0.32604198656202538</c:v>
                </c:pt>
                <c:pt idx="19">
                  <c:v>0.35450455994815683</c:v>
                </c:pt>
                <c:pt idx="20">
                  <c:v>0.38002382138966728</c:v>
                </c:pt>
                <c:pt idx="21">
                  <c:v>0.40230066595277786</c:v>
                </c:pt>
                <c:pt idx="22">
                  <c:v>0.42129782774004415</c:v>
                </c:pt>
                <c:pt idx="23">
                  <c:v>0.43717791300986747</c:v>
                </c:pt>
                <c:pt idx="24">
                  <c:v>0.45023231310509371</c:v>
                </c:pt>
                <c:pt idx="25">
                  <c:v>0.4608171454483922</c:v>
                </c:pt>
                <c:pt idx="26">
                  <c:v>0.46930422820886725</c:v>
                </c:pt>
                <c:pt idx="27">
                  <c:v>0.47604854084171916</c:v>
                </c:pt>
                <c:pt idx="28">
                  <c:v>0.48136985332569981</c:v>
                </c:pt>
                <c:pt idx="29">
                  <c:v>0.48554482469540261</c:v>
                </c:pt>
                <c:pt idx="30">
                  <c:v>0.48880595195328663</c:v>
                </c:pt>
                <c:pt idx="31">
                  <c:v>0.49134447518221441</c:v>
                </c:pt>
                <c:pt idx="32">
                  <c:v>0.49331519915881905</c:v>
                </c:pt>
                <c:pt idx="33">
                  <c:v>0.49484193135526916</c:v>
                </c:pt>
                <c:pt idx="34">
                  <c:v>0.496022786547128</c:v>
                </c:pt>
                <c:pt idx="35">
                  <c:v>0.4969349787699433</c:v>
                </c:pt>
                <c:pt idx="36">
                  <c:v>0.49763895136263386</c:v>
                </c:pt>
                <c:pt idx="37">
                  <c:v>0.49818182745103257</c:v>
                </c:pt>
                <c:pt idx="38">
                  <c:v>0.49860023110631241</c:v>
                </c:pt>
                <c:pt idx="39">
                  <c:v>0.49892255861919588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87-494D-A3DF-D0111AFF0C7B}"/>
            </c:ext>
          </c:extLst>
        </c:ser>
        <c:ser>
          <c:idx val="2"/>
          <c:order val="1"/>
          <c:tx>
            <c:strRef>
              <c:f>'Fig 3'!$F$37</c:f>
              <c:strCache>
                <c:ptCount val="1"/>
                <c:pt idx="0">
                  <c:v>BY step 1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 3'!$D$38:$D$110</c:f>
              <c:numCache>
                <c:formatCode>0%</c:formatCode>
                <c:ptCount val="73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3'!$F$38:$F$110</c:f>
              <c:numCache>
                <c:formatCode>0%</c:formatCode>
                <c:ptCount val="73"/>
                <c:pt idx="0">
                  <c:v>5.464480874316946E-3</c:v>
                </c:pt>
                <c:pt idx="1">
                  <c:v>7.0690592713432698E-3</c:v>
                </c:pt>
                <c:pt idx="2">
                  <c:v>9.1316799049009356E-3</c:v>
                </c:pt>
                <c:pt idx="3">
                  <c:v>1.1774415700650076E-2</c:v>
                </c:pt>
                <c:pt idx="4">
                  <c:v>1.5146236138311564E-2</c:v>
                </c:pt>
                <c:pt idx="5">
                  <c:v>1.9425308698459376E-2</c:v>
                </c:pt>
                <c:pt idx="6">
                  <c:v>2.4818996309587393E-2</c:v>
                </c:pt>
                <c:pt idx="7">
                  <c:v>3.1559742190012785E-2</c:v>
                </c:pt>
                <c:pt idx="8">
                  <c:v>3.9894510429461127E-2</c:v>
                </c:pt>
                <c:pt idx="9">
                  <c:v>5.0065267167450411E-2</c:v>
                </c:pt>
                <c:pt idx="10">
                  <c:v>6.2278649800695751E-2</c:v>
                </c:pt>
                <c:pt idx="11">
                  <c:v>7.6665105414088663E-2</c:v>
                </c:pt>
                <c:pt idx="12">
                  <c:v>9.3231775529308059E-2</c:v>
                </c:pt>
                <c:pt idx="13">
                  <c:v>0.11181875336571678</c:v>
                </c:pt>
                <c:pt idx="14">
                  <c:v>0.13207296818522785</c:v>
                </c:pt>
                <c:pt idx="15">
                  <c:v>0.15345439853478515</c:v>
                </c:pt>
                <c:pt idx="16">
                  <c:v>0.17528261821817537</c:v>
                </c:pt>
                <c:pt idx="17">
                  <c:v>0.19681843771496688</c:v>
                </c:pt>
                <c:pt idx="18">
                  <c:v>0.21736132437468358</c:v>
                </c:pt>
                <c:pt idx="19">
                  <c:v>0.23633637329877111</c:v>
                </c:pt>
                <c:pt idx="20">
                  <c:v>0.25334921425977819</c:v>
                </c:pt>
                <c:pt idx="21">
                  <c:v>0.2682004439685185</c:v>
                </c:pt>
                <c:pt idx="22">
                  <c:v>0.28086521849336255</c:v>
                </c:pt>
                <c:pt idx="23">
                  <c:v>0.29145194200657831</c:v>
                </c:pt>
                <c:pt idx="24">
                  <c:v>0.3001548754033958</c:v>
                </c:pt>
                <c:pt idx="25">
                  <c:v>0.30721143029892806</c:v>
                </c:pt>
                <c:pt idx="26">
                  <c:v>0.31286948547257798</c:v>
                </c:pt>
                <c:pt idx="27">
                  <c:v>0.31736569389447944</c:v>
                </c:pt>
                <c:pt idx="28">
                  <c:v>0.32091323555046647</c:v>
                </c:pt>
                <c:pt idx="29">
                  <c:v>0.32369654979693507</c:v>
                </c:pt>
                <c:pt idx="30">
                  <c:v>0.32587063463552446</c:v>
                </c:pt>
                <c:pt idx="31">
                  <c:v>0.32756298345480961</c:v>
                </c:pt>
                <c:pt idx="32">
                  <c:v>0.32887679943921266</c:v>
                </c:pt>
                <c:pt idx="33">
                  <c:v>0.32989462090351285</c:v>
                </c:pt>
                <c:pt idx="34">
                  <c:v>0.33068185769808534</c:v>
                </c:pt>
                <c:pt idx="35">
                  <c:v>0.33128998584662883</c:v>
                </c:pt>
                <c:pt idx="36">
                  <c:v>0.33175930090842254</c:v>
                </c:pt>
                <c:pt idx="37">
                  <c:v>0.33212121830068853</c:v>
                </c:pt>
                <c:pt idx="38">
                  <c:v>0.33240015407087475</c:v>
                </c:pt>
                <c:pt idx="39">
                  <c:v>0.33261503907946377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87-494D-A3DF-D0111AFF0C7B}"/>
            </c:ext>
          </c:extLst>
        </c:ser>
        <c:ser>
          <c:idx val="3"/>
          <c:order val="2"/>
          <c:tx>
            <c:strRef>
              <c:f>'Fig 3'!$G$37</c:f>
              <c:strCache>
                <c:ptCount val="1"/>
                <c:pt idx="0">
                  <c:v>G step 2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3'!$D$38:$D$110</c:f>
              <c:numCache>
                <c:formatCode>0%</c:formatCode>
                <c:ptCount val="73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3'!$G$38:$G$110</c:f>
              <c:numCache>
                <c:formatCode>0%</c:formatCode>
                <c:ptCount val="73"/>
                <c:pt idx="0">
                  <c:v>0.49180327868852458</c:v>
                </c:pt>
                <c:pt idx="1">
                  <c:v>0.48939641109298532</c:v>
                </c:pt>
                <c:pt idx="2">
                  <c:v>0.48630248014264876</c:v>
                </c:pt>
                <c:pt idx="3">
                  <c:v>0.48233837644902483</c:v>
                </c:pt>
                <c:pt idx="4">
                  <c:v>0.47728064579253243</c:v>
                </c:pt>
                <c:pt idx="5">
                  <c:v>0.47086203695231088</c:v>
                </c:pt>
                <c:pt idx="6">
                  <c:v>0.46277150553561874</c:v>
                </c:pt>
                <c:pt idx="7">
                  <c:v>0.45266038671498077</c:v>
                </c:pt>
                <c:pt idx="8">
                  <c:v>0.44015823435580825</c:v>
                </c:pt>
                <c:pt idx="9">
                  <c:v>0.42490209924882433</c:v>
                </c:pt>
                <c:pt idx="10">
                  <c:v>0.40658202529895643</c:v>
                </c:pt>
                <c:pt idx="11">
                  <c:v>0.38500234187886695</c:v>
                </c:pt>
                <c:pt idx="12">
                  <c:v>0.36015233670603808</c:v>
                </c:pt>
                <c:pt idx="13">
                  <c:v>0.33227186995142488</c:v>
                </c:pt>
                <c:pt idx="14">
                  <c:v>0.30189054772215823</c:v>
                </c:pt>
                <c:pt idx="15">
                  <c:v>0.26981840219782238</c:v>
                </c:pt>
                <c:pt idx="16">
                  <c:v>0.23707607267273692</c:v>
                </c:pt>
                <c:pt idx="17">
                  <c:v>0.20477234342754985</c:v>
                </c:pt>
                <c:pt idx="18">
                  <c:v>0.17395801343797465</c:v>
                </c:pt>
                <c:pt idx="19">
                  <c:v>0.14549544005184323</c:v>
                </c:pt>
                <c:pt idx="20">
                  <c:v>0.11997617861033275</c:v>
                </c:pt>
                <c:pt idx="21">
                  <c:v>9.7699334047222156E-2</c:v>
                </c:pt>
                <c:pt idx="22">
                  <c:v>7.8702172259955863E-2</c:v>
                </c:pt>
                <c:pt idx="23">
                  <c:v>6.2822086990132503E-2</c:v>
                </c:pt>
                <c:pt idx="24">
                  <c:v>4.9767686894906307E-2</c:v>
                </c:pt>
                <c:pt idx="25">
                  <c:v>3.9182854551607811E-2</c:v>
                </c:pt>
                <c:pt idx="26">
                  <c:v>3.069577179113276E-2</c:v>
                </c:pt>
                <c:pt idx="27">
                  <c:v>2.3951459158280841E-2</c:v>
                </c:pt>
                <c:pt idx="28">
                  <c:v>1.8630146674300161E-2</c:v>
                </c:pt>
                <c:pt idx="29">
                  <c:v>1.4455175304597371E-2</c:v>
                </c:pt>
                <c:pt idx="30">
                  <c:v>1.1194048046713359E-2</c:v>
                </c:pt>
                <c:pt idx="31">
                  <c:v>8.6555248177855731E-3</c:v>
                </c:pt>
                <c:pt idx="32">
                  <c:v>6.6848008411809611E-3</c:v>
                </c:pt>
                <c:pt idx="33">
                  <c:v>5.1580686447308156E-3</c:v>
                </c:pt>
                <c:pt idx="34">
                  <c:v>3.9772134528720084E-3</c:v>
                </c:pt>
                <c:pt idx="35">
                  <c:v>3.0650212300567083E-3</c:v>
                </c:pt>
                <c:pt idx="36">
                  <c:v>2.3610486373661097E-3</c:v>
                </c:pt>
                <c:pt idx="37">
                  <c:v>1.8181725489674241E-3</c:v>
                </c:pt>
                <c:pt idx="38">
                  <c:v>1.3997688936875884E-3</c:v>
                </c:pt>
                <c:pt idx="39">
                  <c:v>1.0774413808041241E-3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87-494D-A3DF-D0111AFF0C7B}"/>
            </c:ext>
          </c:extLst>
        </c:ser>
        <c:ser>
          <c:idx val="4"/>
          <c:order val="3"/>
          <c:tx>
            <c:strRef>
              <c:f>'Fig 3'!$H$37</c:f>
              <c:strCache>
                <c:ptCount val="1"/>
                <c:pt idx="0">
                  <c:v>BY step 2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3'!$D$38:$D$110</c:f>
              <c:numCache>
                <c:formatCode>0%</c:formatCode>
                <c:ptCount val="73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3'!$H$38:$H$110</c:f>
              <c:numCache>
                <c:formatCode>0%</c:formatCode>
                <c:ptCount val="73"/>
                <c:pt idx="0">
                  <c:v>0.33333333333333326</c:v>
                </c:pt>
                <c:pt idx="1">
                  <c:v>0.33333333333333326</c:v>
                </c:pt>
                <c:pt idx="2">
                  <c:v>0.33333333333333326</c:v>
                </c:pt>
                <c:pt idx="3">
                  <c:v>0.33333333333333326</c:v>
                </c:pt>
                <c:pt idx="4">
                  <c:v>0.33333333333333326</c:v>
                </c:pt>
                <c:pt idx="5">
                  <c:v>0.33333333333333326</c:v>
                </c:pt>
                <c:pt idx="6">
                  <c:v>0.33333333333333326</c:v>
                </c:pt>
                <c:pt idx="7">
                  <c:v>0.33333333333333326</c:v>
                </c:pt>
                <c:pt idx="8">
                  <c:v>0.33333333333333326</c:v>
                </c:pt>
                <c:pt idx="9">
                  <c:v>0.33333333333333326</c:v>
                </c:pt>
                <c:pt idx="10">
                  <c:v>0.33333333333333326</c:v>
                </c:pt>
                <c:pt idx="11">
                  <c:v>0.33333333333333326</c:v>
                </c:pt>
                <c:pt idx="12">
                  <c:v>0.33333333333333326</c:v>
                </c:pt>
                <c:pt idx="13">
                  <c:v>0.33333333333333326</c:v>
                </c:pt>
                <c:pt idx="14">
                  <c:v>0.33333333333333326</c:v>
                </c:pt>
                <c:pt idx="15">
                  <c:v>0.33333333333333326</c:v>
                </c:pt>
                <c:pt idx="16">
                  <c:v>0.33333333333333326</c:v>
                </c:pt>
                <c:pt idx="17">
                  <c:v>0.33333333333333326</c:v>
                </c:pt>
                <c:pt idx="18">
                  <c:v>0.33333333333333326</c:v>
                </c:pt>
                <c:pt idx="19">
                  <c:v>0.33333333333333326</c:v>
                </c:pt>
                <c:pt idx="20">
                  <c:v>0.33333333333333326</c:v>
                </c:pt>
                <c:pt idx="21">
                  <c:v>0.33333333333333326</c:v>
                </c:pt>
                <c:pt idx="22">
                  <c:v>0.33333333333333326</c:v>
                </c:pt>
                <c:pt idx="23">
                  <c:v>0.33333333333333326</c:v>
                </c:pt>
                <c:pt idx="24">
                  <c:v>0.33333333333333326</c:v>
                </c:pt>
                <c:pt idx="25">
                  <c:v>0.33333333333333326</c:v>
                </c:pt>
                <c:pt idx="26">
                  <c:v>0.33333333333333326</c:v>
                </c:pt>
                <c:pt idx="27">
                  <c:v>0.33333333333333326</c:v>
                </c:pt>
                <c:pt idx="28">
                  <c:v>0.33333333333333326</c:v>
                </c:pt>
                <c:pt idx="29">
                  <c:v>0.33333333333333326</c:v>
                </c:pt>
                <c:pt idx="30">
                  <c:v>0.33333333333333326</c:v>
                </c:pt>
                <c:pt idx="31">
                  <c:v>0.33333333333333326</c:v>
                </c:pt>
                <c:pt idx="32">
                  <c:v>0.33333333333333326</c:v>
                </c:pt>
                <c:pt idx="33">
                  <c:v>0.33333333333333326</c:v>
                </c:pt>
                <c:pt idx="34">
                  <c:v>0.33333333333333326</c:v>
                </c:pt>
                <c:pt idx="35">
                  <c:v>0.33333333333333326</c:v>
                </c:pt>
                <c:pt idx="36">
                  <c:v>0.33333333333333326</c:v>
                </c:pt>
                <c:pt idx="37">
                  <c:v>0.33333333333333326</c:v>
                </c:pt>
                <c:pt idx="38">
                  <c:v>0.33333333333333326</c:v>
                </c:pt>
                <c:pt idx="39">
                  <c:v>0.33333333333333326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87-494D-A3DF-D0111AFF0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058688"/>
        <c:axId val="1289281888"/>
      </c:scatterChart>
      <c:valAx>
        <c:axId val="12890586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of step 2 before modification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281888"/>
        <c:crosses val="autoZero"/>
        <c:crossBetween val="midCat"/>
      </c:valAx>
      <c:valAx>
        <c:axId val="1289281888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reduction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05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'Fig 4'!$E$37</c:f>
              <c:strCache>
                <c:ptCount val="1"/>
                <c:pt idx="0">
                  <c:v>G step 1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 4'!$D$38:$D$110</c:f>
              <c:numCache>
                <c:formatCode>0%</c:formatCode>
                <c:ptCount val="73"/>
                <c:pt idx="0">
                  <c:v>0.97560975609756095</c:v>
                </c:pt>
                <c:pt idx="1">
                  <c:v>0.96852300242130751</c:v>
                </c:pt>
                <c:pt idx="2">
                  <c:v>0.95946270088750296</c:v>
                </c:pt>
                <c:pt idx="3">
                  <c:v>0.94793468730004504</c:v>
                </c:pt>
                <c:pt idx="4">
                  <c:v>0.9333560449970949</c:v>
                </c:pt>
                <c:pt idx="5">
                  <c:v>0.91506105859296094</c:v>
                </c:pt>
                <c:pt idx="6">
                  <c:v>0.89232316313213367</c:v>
                </c:pt>
                <c:pt idx="7">
                  <c:v>0.86440039309731587</c:v>
                </c:pt>
                <c:pt idx="8">
                  <c:v>0.83061122636221418</c:v>
                </c:pt>
                <c:pt idx="9">
                  <c:v>0.79044354742380818</c:v>
                </c:pt>
                <c:pt idx="10">
                  <c:v>0.74369003383197896</c:v>
                </c:pt>
                <c:pt idx="11">
                  <c:v>0.69058861079157607</c:v>
                </c:pt>
                <c:pt idx="12">
                  <c:v>0.63193064881189531</c:v>
                </c:pt>
                <c:pt idx="13">
                  <c:v>0.56909114613450829</c:v>
                </c:pt>
                <c:pt idx="14">
                  <c:v>0.50394485603665817</c:v>
                </c:pt>
                <c:pt idx="15">
                  <c:v>0.43866434464614912</c:v>
                </c:pt>
                <c:pt idx="16">
                  <c:v>0.37543998896982367</c:v>
                </c:pt>
                <c:pt idx="17">
                  <c:v>0.31619513741613148</c:v>
                </c:pt>
                <c:pt idx="18">
                  <c:v>0.2623718030060096</c:v>
                </c:pt>
                <c:pt idx="19">
                  <c:v>0.21483196787083836</c:v>
                </c:pt>
                <c:pt idx="20">
                  <c:v>0.17387551830738424</c:v>
                </c:pt>
                <c:pt idx="21">
                  <c:v>0.13934149276159891</c:v>
                </c:pt>
                <c:pt idx="22">
                  <c:v>0.11074691134242765</c:v>
                </c:pt>
                <c:pt idx="23">
                  <c:v>8.7424231087109949E-2</c:v>
                </c:pt>
                <c:pt idx="24">
                  <c:v>6.8634089097557971E-2</c:v>
                </c:pt>
                <c:pt idx="25">
                  <c:v>5.3645118656628021E-2</c:v>
                </c:pt>
                <c:pt idx="26">
                  <c:v>4.1782731175492471E-2</c:v>
                </c:pt>
                <c:pt idx="27">
                  <c:v>3.2453484415387202E-2</c:v>
                </c:pt>
                <c:pt idx="28">
                  <c:v>2.5152593233182308E-2</c:v>
                </c:pt>
                <c:pt idx="29">
                  <c:v>1.9461109573130853E-2</c:v>
                </c:pt>
                <c:pt idx="30">
                  <c:v>1.5037618612455117E-2</c:v>
                </c:pt>
                <c:pt idx="31">
                  <c:v>1.1607680132691089E-2</c:v>
                </c:pt>
                <c:pt idx="32">
                  <c:v>8.9529669890811014E-3</c:v>
                </c:pt>
                <c:pt idx="33">
                  <c:v>6.9011559503877606E-3</c:v>
                </c:pt>
                <c:pt idx="34">
                  <c:v>5.3170492971588157E-3</c:v>
                </c:pt>
                <c:pt idx="35">
                  <c:v>4.0950626092995934E-3</c:v>
                </c:pt>
                <c:pt idx="36">
                  <c:v>3.1530278178434346E-3</c:v>
                </c:pt>
                <c:pt idx="37">
                  <c:v>2.4271720770513427E-3</c:v>
                </c:pt>
                <c:pt idx="38">
                  <c:v>1.8681017987756121E-3</c:v>
                </c:pt>
                <c:pt idx="39">
                  <c:v>1.437621142744927E-3</c:v>
                </c:pt>
              </c:numCache>
            </c:numRef>
          </c:xVal>
          <c:yVal>
            <c:numRef>
              <c:f>'Fig 4'!$E$38:$E$110</c:f>
              <c:numCache>
                <c:formatCode>0%</c:formatCode>
                <c:ptCount val="73"/>
                <c:pt idx="0">
                  <c:v>1.2195121951219513E-2</c:v>
                </c:pt>
                <c:pt idx="1">
                  <c:v>1.5738498789346248E-2</c:v>
                </c:pt>
                <c:pt idx="2">
                  <c:v>2.0268649556248505E-2</c:v>
                </c:pt>
                <c:pt idx="3">
                  <c:v>2.6032656349977489E-2</c:v>
                </c:pt>
                <c:pt idx="4">
                  <c:v>3.3321977501452542E-2</c:v>
                </c:pt>
                <c:pt idx="5">
                  <c:v>4.246947070351953E-2</c:v>
                </c:pt>
                <c:pt idx="6">
                  <c:v>5.3838418433933145E-2</c:v>
                </c:pt>
                <c:pt idx="7">
                  <c:v>6.7799803451342039E-2</c:v>
                </c:pt>
                <c:pt idx="8">
                  <c:v>8.4694386818892922E-2</c:v>
                </c:pt>
                <c:pt idx="9">
                  <c:v>0.1047782262880959</c:v>
                </c:pt>
                <c:pt idx="10">
                  <c:v>0.12815498308401052</c:v>
                </c:pt>
                <c:pt idx="11">
                  <c:v>0.15470569460421196</c:v>
                </c:pt>
                <c:pt idx="12">
                  <c:v>0.18403467559405234</c:v>
                </c:pt>
                <c:pt idx="13">
                  <c:v>0.21545442693274586</c:v>
                </c:pt>
                <c:pt idx="14">
                  <c:v>0.24802757198167089</c:v>
                </c:pt>
                <c:pt idx="15">
                  <c:v>0.28066782767692544</c:v>
                </c:pt>
                <c:pt idx="16">
                  <c:v>0.31228000551508817</c:v>
                </c:pt>
                <c:pt idx="17">
                  <c:v>0.34190243129193426</c:v>
                </c:pt>
                <c:pt idx="18">
                  <c:v>0.3688140984969952</c:v>
                </c:pt>
                <c:pt idx="19">
                  <c:v>0.39258401606458082</c:v>
                </c:pt>
                <c:pt idx="20">
                  <c:v>0.41306224084630788</c:v>
                </c:pt>
                <c:pt idx="21">
                  <c:v>0.43032925361920055</c:v>
                </c:pt>
                <c:pt idx="22">
                  <c:v>0.44462654432878618</c:v>
                </c:pt>
                <c:pt idx="23">
                  <c:v>0.45628788445644503</c:v>
                </c:pt>
                <c:pt idx="24">
                  <c:v>0.46568295545122101</c:v>
                </c:pt>
                <c:pt idx="25">
                  <c:v>0.47317744067168599</c:v>
                </c:pt>
                <c:pt idx="26">
                  <c:v>0.47910863441225376</c:v>
                </c:pt>
                <c:pt idx="27">
                  <c:v>0.4837732577923064</c:v>
                </c:pt>
                <c:pt idx="28">
                  <c:v>0.48742370338340885</c:v>
                </c:pt>
                <c:pt idx="29">
                  <c:v>0.49026944521343457</c:v>
                </c:pt>
                <c:pt idx="30">
                  <c:v>0.49248119069377244</c:v>
                </c:pt>
                <c:pt idx="31">
                  <c:v>0.49419615993365446</c:v>
                </c:pt>
                <c:pt idx="32">
                  <c:v>0.49552351650545945</c:v>
                </c:pt>
                <c:pt idx="33">
                  <c:v>0.49654942202480612</c:v>
                </c:pt>
                <c:pt idx="34">
                  <c:v>0.49734147535142059</c:v>
                </c:pt>
                <c:pt idx="35">
                  <c:v>0.4979524686953502</c:v>
                </c:pt>
                <c:pt idx="36">
                  <c:v>0.49842348609107828</c:v>
                </c:pt>
                <c:pt idx="37">
                  <c:v>0.49878641396147433</c:v>
                </c:pt>
                <c:pt idx="38">
                  <c:v>0.49906594910061219</c:v>
                </c:pt>
                <c:pt idx="39">
                  <c:v>0.49928118942862754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64-F644-BAB0-E8D58F6A7EF9}"/>
            </c:ext>
          </c:extLst>
        </c:ser>
        <c:ser>
          <c:idx val="2"/>
          <c:order val="1"/>
          <c:tx>
            <c:strRef>
              <c:f>'Fig 4'!$F$37</c:f>
              <c:strCache>
                <c:ptCount val="1"/>
                <c:pt idx="0">
                  <c:v>BY step 1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 4'!$D$38:$D$110</c:f>
              <c:numCache>
                <c:formatCode>0%</c:formatCode>
                <c:ptCount val="73"/>
                <c:pt idx="0">
                  <c:v>0.97560975609756095</c:v>
                </c:pt>
                <c:pt idx="1">
                  <c:v>0.96852300242130751</c:v>
                </c:pt>
                <c:pt idx="2">
                  <c:v>0.95946270088750296</c:v>
                </c:pt>
                <c:pt idx="3">
                  <c:v>0.94793468730004504</c:v>
                </c:pt>
                <c:pt idx="4">
                  <c:v>0.9333560449970949</c:v>
                </c:pt>
                <c:pt idx="5">
                  <c:v>0.91506105859296094</c:v>
                </c:pt>
                <c:pt idx="6">
                  <c:v>0.89232316313213367</c:v>
                </c:pt>
                <c:pt idx="7">
                  <c:v>0.86440039309731587</c:v>
                </c:pt>
                <c:pt idx="8">
                  <c:v>0.83061122636221418</c:v>
                </c:pt>
                <c:pt idx="9">
                  <c:v>0.79044354742380818</c:v>
                </c:pt>
                <c:pt idx="10">
                  <c:v>0.74369003383197896</c:v>
                </c:pt>
                <c:pt idx="11">
                  <c:v>0.69058861079157607</c:v>
                </c:pt>
                <c:pt idx="12">
                  <c:v>0.63193064881189531</c:v>
                </c:pt>
                <c:pt idx="13">
                  <c:v>0.56909114613450829</c:v>
                </c:pt>
                <c:pt idx="14">
                  <c:v>0.50394485603665817</c:v>
                </c:pt>
                <c:pt idx="15">
                  <c:v>0.43866434464614912</c:v>
                </c:pt>
                <c:pt idx="16">
                  <c:v>0.37543998896982367</c:v>
                </c:pt>
                <c:pt idx="17">
                  <c:v>0.31619513741613148</c:v>
                </c:pt>
                <c:pt idx="18">
                  <c:v>0.2623718030060096</c:v>
                </c:pt>
                <c:pt idx="19">
                  <c:v>0.21483196787083836</c:v>
                </c:pt>
                <c:pt idx="20">
                  <c:v>0.17387551830738424</c:v>
                </c:pt>
                <c:pt idx="21">
                  <c:v>0.13934149276159891</c:v>
                </c:pt>
                <c:pt idx="22">
                  <c:v>0.11074691134242765</c:v>
                </c:pt>
                <c:pt idx="23">
                  <c:v>8.7424231087109949E-2</c:v>
                </c:pt>
                <c:pt idx="24">
                  <c:v>6.8634089097557971E-2</c:v>
                </c:pt>
                <c:pt idx="25">
                  <c:v>5.3645118656628021E-2</c:v>
                </c:pt>
                <c:pt idx="26">
                  <c:v>4.1782731175492471E-2</c:v>
                </c:pt>
                <c:pt idx="27">
                  <c:v>3.2453484415387202E-2</c:v>
                </c:pt>
                <c:pt idx="28">
                  <c:v>2.5152593233182308E-2</c:v>
                </c:pt>
                <c:pt idx="29">
                  <c:v>1.9461109573130853E-2</c:v>
                </c:pt>
                <c:pt idx="30">
                  <c:v>1.5037618612455117E-2</c:v>
                </c:pt>
                <c:pt idx="31">
                  <c:v>1.1607680132691089E-2</c:v>
                </c:pt>
                <c:pt idx="32">
                  <c:v>8.9529669890811014E-3</c:v>
                </c:pt>
                <c:pt idx="33">
                  <c:v>6.9011559503877606E-3</c:v>
                </c:pt>
                <c:pt idx="34">
                  <c:v>5.3170492971588157E-3</c:v>
                </c:pt>
                <c:pt idx="35">
                  <c:v>4.0950626092995934E-3</c:v>
                </c:pt>
                <c:pt idx="36">
                  <c:v>3.1530278178434346E-3</c:v>
                </c:pt>
                <c:pt idx="37">
                  <c:v>2.4271720770513427E-3</c:v>
                </c:pt>
                <c:pt idx="38">
                  <c:v>1.8681017987756121E-3</c:v>
                </c:pt>
                <c:pt idx="39">
                  <c:v>1.437621142744927E-3</c:v>
                </c:pt>
              </c:numCache>
            </c:numRef>
          </c:xVal>
          <c:yVal>
            <c:numRef>
              <c:f>'Fig 4'!$F$38:$F$110</c:f>
              <c:numCache>
                <c:formatCode>0%</c:formatCode>
                <c:ptCount val="73"/>
                <c:pt idx="0">
                  <c:v>1.3550135501354976E-2</c:v>
                </c:pt>
                <c:pt idx="1">
                  <c:v>1.7487220877051346E-2</c:v>
                </c:pt>
                <c:pt idx="2">
                  <c:v>2.2520721729164972E-2</c:v>
                </c:pt>
                <c:pt idx="3">
                  <c:v>2.8925173722197273E-2</c:v>
                </c:pt>
                <c:pt idx="4">
                  <c:v>3.7024419446058388E-2</c:v>
                </c:pt>
                <c:pt idx="5">
                  <c:v>4.7188300781688453E-2</c:v>
                </c:pt>
                <c:pt idx="6">
                  <c:v>5.9820464926592432E-2</c:v>
                </c:pt>
                <c:pt idx="7">
                  <c:v>7.5333114945935531E-2</c:v>
                </c:pt>
                <c:pt idx="8">
                  <c:v>9.4104874243214343E-2</c:v>
                </c:pt>
                <c:pt idx="9">
                  <c:v>0.11642025143121759</c:v>
                </c:pt>
                <c:pt idx="10">
                  <c:v>0.14239442564890059</c:v>
                </c:pt>
                <c:pt idx="11">
                  <c:v>0.17189521622690218</c:v>
                </c:pt>
                <c:pt idx="12">
                  <c:v>0.20448297288228034</c:v>
                </c:pt>
                <c:pt idx="13">
                  <c:v>0.23939380770305096</c:v>
                </c:pt>
                <c:pt idx="14">
                  <c:v>0.27558619109074534</c:v>
                </c:pt>
                <c:pt idx="15">
                  <c:v>0.31185314186325042</c:v>
                </c:pt>
                <c:pt idx="16">
                  <c:v>0.34697778390565348</c:v>
                </c:pt>
                <c:pt idx="17">
                  <c:v>0.37989159032437148</c:v>
                </c:pt>
                <c:pt idx="18">
                  <c:v>0.40979344277443919</c:v>
                </c:pt>
                <c:pt idx="19">
                  <c:v>0.43620446229397869</c:v>
                </c:pt>
                <c:pt idx="20">
                  <c:v>0.45895804538478646</c:v>
                </c:pt>
                <c:pt idx="21">
                  <c:v>0.47814361513244497</c:v>
                </c:pt>
                <c:pt idx="22">
                  <c:v>0.49402949369865123</c:v>
                </c:pt>
                <c:pt idx="23">
                  <c:v>0.50698653828493878</c:v>
                </c:pt>
                <c:pt idx="24">
                  <c:v>0.51742550605691218</c:v>
                </c:pt>
                <c:pt idx="25">
                  <c:v>0.52575271185742878</c:v>
                </c:pt>
                <c:pt idx="26">
                  <c:v>0.53234292712472642</c:v>
                </c:pt>
                <c:pt idx="27">
                  <c:v>0.5375258419914517</c:v>
                </c:pt>
                <c:pt idx="28">
                  <c:v>0.54158189264823198</c:v>
                </c:pt>
                <c:pt idx="29">
                  <c:v>0.54474382801492727</c:v>
                </c:pt>
                <c:pt idx="30">
                  <c:v>0.54720132299308044</c:v>
                </c:pt>
                <c:pt idx="31">
                  <c:v>0.54910684437072721</c:v>
                </c:pt>
                <c:pt idx="32">
                  <c:v>0.55058168500606619</c:v>
                </c:pt>
                <c:pt idx="33">
                  <c:v>0.55172158002756233</c:v>
                </c:pt>
                <c:pt idx="34">
                  <c:v>0.55260163927935624</c:v>
                </c:pt>
                <c:pt idx="35">
                  <c:v>0.55328052077261125</c:v>
                </c:pt>
                <c:pt idx="36">
                  <c:v>0.55380387343453141</c:v>
                </c:pt>
                <c:pt idx="37">
                  <c:v>0.5542071266238604</c:v>
                </c:pt>
                <c:pt idx="38">
                  <c:v>0.55451772122290244</c:v>
                </c:pt>
                <c:pt idx="39">
                  <c:v>0.55475687714291955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64-F644-BAB0-E8D58F6A7EF9}"/>
            </c:ext>
          </c:extLst>
        </c:ser>
        <c:ser>
          <c:idx val="3"/>
          <c:order val="2"/>
          <c:tx>
            <c:strRef>
              <c:f>'Fig 4'!$G$37</c:f>
              <c:strCache>
                <c:ptCount val="1"/>
                <c:pt idx="0">
                  <c:v>G step 2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4'!$D$38:$D$110</c:f>
              <c:numCache>
                <c:formatCode>0%</c:formatCode>
                <c:ptCount val="73"/>
                <c:pt idx="0">
                  <c:v>0.97560975609756095</c:v>
                </c:pt>
                <c:pt idx="1">
                  <c:v>0.96852300242130751</c:v>
                </c:pt>
                <c:pt idx="2">
                  <c:v>0.95946270088750296</c:v>
                </c:pt>
                <c:pt idx="3">
                  <c:v>0.94793468730004504</c:v>
                </c:pt>
                <c:pt idx="4">
                  <c:v>0.9333560449970949</c:v>
                </c:pt>
                <c:pt idx="5">
                  <c:v>0.91506105859296094</c:v>
                </c:pt>
                <c:pt idx="6">
                  <c:v>0.89232316313213367</c:v>
                </c:pt>
                <c:pt idx="7">
                  <c:v>0.86440039309731587</c:v>
                </c:pt>
                <c:pt idx="8">
                  <c:v>0.83061122636221418</c:v>
                </c:pt>
                <c:pt idx="9">
                  <c:v>0.79044354742380818</c:v>
                </c:pt>
                <c:pt idx="10">
                  <c:v>0.74369003383197896</c:v>
                </c:pt>
                <c:pt idx="11">
                  <c:v>0.69058861079157607</c:v>
                </c:pt>
                <c:pt idx="12">
                  <c:v>0.63193064881189531</c:v>
                </c:pt>
                <c:pt idx="13">
                  <c:v>0.56909114613450829</c:v>
                </c:pt>
                <c:pt idx="14">
                  <c:v>0.50394485603665817</c:v>
                </c:pt>
                <c:pt idx="15">
                  <c:v>0.43866434464614912</c:v>
                </c:pt>
                <c:pt idx="16">
                  <c:v>0.37543998896982367</c:v>
                </c:pt>
                <c:pt idx="17">
                  <c:v>0.31619513741613148</c:v>
                </c:pt>
                <c:pt idx="18">
                  <c:v>0.2623718030060096</c:v>
                </c:pt>
                <c:pt idx="19">
                  <c:v>0.21483196787083836</c:v>
                </c:pt>
                <c:pt idx="20">
                  <c:v>0.17387551830738424</c:v>
                </c:pt>
                <c:pt idx="21">
                  <c:v>0.13934149276159891</c:v>
                </c:pt>
                <c:pt idx="22">
                  <c:v>0.11074691134242765</c:v>
                </c:pt>
                <c:pt idx="23">
                  <c:v>8.7424231087109949E-2</c:v>
                </c:pt>
                <c:pt idx="24">
                  <c:v>6.8634089097557971E-2</c:v>
                </c:pt>
                <c:pt idx="25">
                  <c:v>5.3645118656628021E-2</c:v>
                </c:pt>
                <c:pt idx="26">
                  <c:v>4.1782731175492471E-2</c:v>
                </c:pt>
                <c:pt idx="27">
                  <c:v>3.2453484415387202E-2</c:v>
                </c:pt>
                <c:pt idx="28">
                  <c:v>2.5152593233182308E-2</c:v>
                </c:pt>
                <c:pt idx="29">
                  <c:v>1.9461109573130853E-2</c:v>
                </c:pt>
                <c:pt idx="30">
                  <c:v>1.5037618612455117E-2</c:v>
                </c:pt>
                <c:pt idx="31">
                  <c:v>1.1607680132691089E-2</c:v>
                </c:pt>
                <c:pt idx="32">
                  <c:v>8.9529669890811014E-3</c:v>
                </c:pt>
                <c:pt idx="33">
                  <c:v>6.9011559503877606E-3</c:v>
                </c:pt>
                <c:pt idx="34">
                  <c:v>5.3170492971588157E-3</c:v>
                </c:pt>
                <c:pt idx="35">
                  <c:v>4.0950626092995934E-3</c:v>
                </c:pt>
                <c:pt idx="36">
                  <c:v>3.1530278178434346E-3</c:v>
                </c:pt>
                <c:pt idx="37">
                  <c:v>2.4271720770513427E-3</c:v>
                </c:pt>
                <c:pt idx="38">
                  <c:v>1.8681017987756121E-3</c:v>
                </c:pt>
                <c:pt idx="39">
                  <c:v>1.437621142744927E-3</c:v>
                </c:pt>
              </c:numCache>
            </c:numRef>
          </c:xVal>
          <c:yVal>
            <c:numRef>
              <c:f>'Fig 4'!$G$38:$G$110</c:f>
              <c:numCache>
                <c:formatCode>0%</c:formatCode>
                <c:ptCount val="73"/>
                <c:pt idx="0">
                  <c:v>0.48780487804878048</c:v>
                </c:pt>
                <c:pt idx="1">
                  <c:v>0.48426150121065376</c:v>
                </c:pt>
                <c:pt idx="2">
                  <c:v>0.47973135044375154</c:v>
                </c:pt>
                <c:pt idx="3">
                  <c:v>0.47396734365002247</c:v>
                </c:pt>
                <c:pt idx="4">
                  <c:v>0.46667802249854751</c:v>
                </c:pt>
                <c:pt idx="5">
                  <c:v>0.45753052929648047</c:v>
                </c:pt>
                <c:pt idx="6">
                  <c:v>0.44616158156606683</c:v>
                </c:pt>
                <c:pt idx="7">
                  <c:v>0.43220019654865799</c:v>
                </c:pt>
                <c:pt idx="8">
                  <c:v>0.41530561318110709</c:v>
                </c:pt>
                <c:pt idx="9">
                  <c:v>0.39522177371190409</c:v>
                </c:pt>
                <c:pt idx="10">
                  <c:v>0.37184501691598942</c:v>
                </c:pt>
                <c:pt idx="11">
                  <c:v>0.34529430539578804</c:v>
                </c:pt>
                <c:pt idx="12">
                  <c:v>0.31596532440594766</c:v>
                </c:pt>
                <c:pt idx="13">
                  <c:v>0.28454557306725414</c:v>
                </c:pt>
                <c:pt idx="14">
                  <c:v>0.25197242801832914</c:v>
                </c:pt>
                <c:pt idx="15">
                  <c:v>0.21933217232307453</c:v>
                </c:pt>
                <c:pt idx="16">
                  <c:v>0.18771999448491178</c:v>
                </c:pt>
                <c:pt idx="17">
                  <c:v>0.15809756870806568</c:v>
                </c:pt>
                <c:pt idx="18">
                  <c:v>0.13118590150300477</c:v>
                </c:pt>
                <c:pt idx="19">
                  <c:v>0.10741598393541917</c:v>
                </c:pt>
                <c:pt idx="20">
                  <c:v>8.6937759153692146E-2</c:v>
                </c:pt>
                <c:pt idx="21">
                  <c:v>6.9670746380799453E-2</c:v>
                </c:pt>
                <c:pt idx="22">
                  <c:v>5.5373455671213843E-2</c:v>
                </c:pt>
                <c:pt idx="23">
                  <c:v>4.3712115543554961E-2</c:v>
                </c:pt>
                <c:pt idx="24">
                  <c:v>3.4317044548778999E-2</c:v>
                </c:pt>
                <c:pt idx="25">
                  <c:v>2.6822559328314004E-2</c:v>
                </c:pt>
                <c:pt idx="26">
                  <c:v>2.0891365587746229E-2</c:v>
                </c:pt>
                <c:pt idx="27">
                  <c:v>1.6226742207693576E-2</c:v>
                </c:pt>
                <c:pt idx="28">
                  <c:v>1.2576296616591173E-2</c:v>
                </c:pt>
                <c:pt idx="29">
                  <c:v>9.7305547865654419E-3</c:v>
                </c:pt>
                <c:pt idx="30">
                  <c:v>7.5188093062275637E-3</c:v>
                </c:pt>
                <c:pt idx="31">
                  <c:v>5.8038400663455239E-3</c:v>
                </c:pt>
                <c:pt idx="32">
                  <c:v>4.4764834945405325E-3</c:v>
                </c:pt>
                <c:pt idx="33">
                  <c:v>3.4505779751939081E-3</c:v>
                </c:pt>
                <c:pt idx="34">
                  <c:v>2.6585246485794204E-3</c:v>
                </c:pt>
                <c:pt idx="35">
                  <c:v>2.0475313046497772E-3</c:v>
                </c:pt>
                <c:pt idx="36">
                  <c:v>1.5765139089217054E-3</c:v>
                </c:pt>
                <c:pt idx="37">
                  <c:v>1.2135860385256545E-3</c:v>
                </c:pt>
                <c:pt idx="38">
                  <c:v>9.3405089938778155E-4</c:v>
                </c:pt>
                <c:pt idx="39">
                  <c:v>7.1881057137245343E-4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64-F644-BAB0-E8D58F6A7EF9}"/>
            </c:ext>
          </c:extLst>
        </c:ser>
        <c:ser>
          <c:idx val="4"/>
          <c:order val="3"/>
          <c:tx>
            <c:strRef>
              <c:f>'Fig 4'!$H$37</c:f>
              <c:strCache>
                <c:ptCount val="1"/>
                <c:pt idx="0">
                  <c:v>BY step 2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4'!$D$38:$D$110</c:f>
              <c:numCache>
                <c:formatCode>0%</c:formatCode>
                <c:ptCount val="73"/>
                <c:pt idx="0">
                  <c:v>0.97560975609756095</c:v>
                </c:pt>
                <c:pt idx="1">
                  <c:v>0.96852300242130751</c:v>
                </c:pt>
                <c:pt idx="2">
                  <c:v>0.95946270088750296</c:v>
                </c:pt>
                <c:pt idx="3">
                  <c:v>0.94793468730004504</c:v>
                </c:pt>
                <c:pt idx="4">
                  <c:v>0.9333560449970949</c:v>
                </c:pt>
                <c:pt idx="5">
                  <c:v>0.91506105859296094</c:v>
                </c:pt>
                <c:pt idx="6">
                  <c:v>0.89232316313213367</c:v>
                </c:pt>
                <c:pt idx="7">
                  <c:v>0.86440039309731587</c:v>
                </c:pt>
                <c:pt idx="8">
                  <c:v>0.83061122636221418</c:v>
                </c:pt>
                <c:pt idx="9">
                  <c:v>0.79044354742380818</c:v>
                </c:pt>
                <c:pt idx="10">
                  <c:v>0.74369003383197896</c:v>
                </c:pt>
                <c:pt idx="11">
                  <c:v>0.69058861079157607</c:v>
                </c:pt>
                <c:pt idx="12">
                  <c:v>0.63193064881189531</c:v>
                </c:pt>
                <c:pt idx="13">
                  <c:v>0.56909114613450829</c:v>
                </c:pt>
                <c:pt idx="14">
                  <c:v>0.50394485603665817</c:v>
                </c:pt>
                <c:pt idx="15">
                  <c:v>0.43866434464614912</c:v>
                </c:pt>
                <c:pt idx="16">
                  <c:v>0.37543998896982367</c:v>
                </c:pt>
                <c:pt idx="17">
                  <c:v>0.31619513741613148</c:v>
                </c:pt>
                <c:pt idx="18">
                  <c:v>0.2623718030060096</c:v>
                </c:pt>
                <c:pt idx="19">
                  <c:v>0.21483196787083836</c:v>
                </c:pt>
                <c:pt idx="20">
                  <c:v>0.17387551830738424</c:v>
                </c:pt>
                <c:pt idx="21">
                  <c:v>0.13934149276159891</c:v>
                </c:pt>
                <c:pt idx="22">
                  <c:v>0.11074691134242765</c:v>
                </c:pt>
                <c:pt idx="23">
                  <c:v>8.7424231087109949E-2</c:v>
                </c:pt>
                <c:pt idx="24">
                  <c:v>6.8634089097557971E-2</c:v>
                </c:pt>
                <c:pt idx="25">
                  <c:v>5.3645118656628021E-2</c:v>
                </c:pt>
                <c:pt idx="26">
                  <c:v>4.1782731175492471E-2</c:v>
                </c:pt>
                <c:pt idx="27">
                  <c:v>3.2453484415387202E-2</c:v>
                </c:pt>
                <c:pt idx="28">
                  <c:v>2.5152593233182308E-2</c:v>
                </c:pt>
                <c:pt idx="29">
                  <c:v>1.9461109573130853E-2</c:v>
                </c:pt>
                <c:pt idx="30">
                  <c:v>1.5037618612455117E-2</c:v>
                </c:pt>
                <c:pt idx="31">
                  <c:v>1.1607680132691089E-2</c:v>
                </c:pt>
                <c:pt idx="32">
                  <c:v>8.9529669890811014E-3</c:v>
                </c:pt>
                <c:pt idx="33">
                  <c:v>6.9011559503877606E-3</c:v>
                </c:pt>
                <c:pt idx="34">
                  <c:v>5.3170492971588157E-3</c:v>
                </c:pt>
                <c:pt idx="35">
                  <c:v>4.0950626092995934E-3</c:v>
                </c:pt>
                <c:pt idx="36">
                  <c:v>3.1530278178434346E-3</c:v>
                </c:pt>
                <c:pt idx="37">
                  <c:v>2.4271720770513427E-3</c:v>
                </c:pt>
                <c:pt idx="38">
                  <c:v>1.8681017987756121E-3</c:v>
                </c:pt>
                <c:pt idx="39">
                  <c:v>1.437621142744927E-3</c:v>
                </c:pt>
              </c:numCache>
            </c:numRef>
          </c:xVal>
          <c:yVal>
            <c:numRef>
              <c:f>'Fig 4'!$H$38:$H$110</c:f>
              <c:numCache>
                <c:formatCode>0%</c:formatCode>
                <c:ptCount val="73"/>
                <c:pt idx="0">
                  <c:v>0.55555555555555558</c:v>
                </c:pt>
                <c:pt idx="1">
                  <c:v>0.55555555555555558</c:v>
                </c:pt>
                <c:pt idx="2">
                  <c:v>0.55555555555555558</c:v>
                </c:pt>
                <c:pt idx="3">
                  <c:v>0.55555555555555558</c:v>
                </c:pt>
                <c:pt idx="4">
                  <c:v>0.55555555555555558</c:v>
                </c:pt>
                <c:pt idx="5">
                  <c:v>0.55555555555555558</c:v>
                </c:pt>
                <c:pt idx="6">
                  <c:v>0.55555555555555558</c:v>
                </c:pt>
                <c:pt idx="7">
                  <c:v>0.55555555555555558</c:v>
                </c:pt>
                <c:pt idx="8">
                  <c:v>0.55555555555555558</c:v>
                </c:pt>
                <c:pt idx="9">
                  <c:v>0.55555555555555558</c:v>
                </c:pt>
                <c:pt idx="10">
                  <c:v>0.55555555555555558</c:v>
                </c:pt>
                <c:pt idx="11">
                  <c:v>0.55555555555555558</c:v>
                </c:pt>
                <c:pt idx="12">
                  <c:v>0.55555555555555558</c:v>
                </c:pt>
                <c:pt idx="13">
                  <c:v>0.55555555555555558</c:v>
                </c:pt>
                <c:pt idx="14">
                  <c:v>0.55555555555555558</c:v>
                </c:pt>
                <c:pt idx="15">
                  <c:v>0.55555555555555558</c:v>
                </c:pt>
                <c:pt idx="16">
                  <c:v>0.55555555555555558</c:v>
                </c:pt>
                <c:pt idx="17">
                  <c:v>0.55555555555555558</c:v>
                </c:pt>
                <c:pt idx="18">
                  <c:v>0.55555555555555558</c:v>
                </c:pt>
                <c:pt idx="19">
                  <c:v>0.55555555555555558</c:v>
                </c:pt>
                <c:pt idx="20">
                  <c:v>0.55555555555555558</c:v>
                </c:pt>
                <c:pt idx="21">
                  <c:v>0.55555555555555558</c:v>
                </c:pt>
                <c:pt idx="22">
                  <c:v>0.55555555555555558</c:v>
                </c:pt>
                <c:pt idx="23">
                  <c:v>0.55555555555555558</c:v>
                </c:pt>
                <c:pt idx="24">
                  <c:v>0.55555555555555558</c:v>
                </c:pt>
                <c:pt idx="25">
                  <c:v>0.55555555555555558</c:v>
                </c:pt>
                <c:pt idx="26">
                  <c:v>0.55555555555555558</c:v>
                </c:pt>
                <c:pt idx="27">
                  <c:v>0.55555555555555558</c:v>
                </c:pt>
                <c:pt idx="28">
                  <c:v>0.55555555555555558</c:v>
                </c:pt>
                <c:pt idx="29">
                  <c:v>0.55555555555555558</c:v>
                </c:pt>
                <c:pt idx="30">
                  <c:v>0.55555555555555558</c:v>
                </c:pt>
                <c:pt idx="31">
                  <c:v>0.55555555555555558</c:v>
                </c:pt>
                <c:pt idx="32">
                  <c:v>0.55555555555555558</c:v>
                </c:pt>
                <c:pt idx="33">
                  <c:v>0.55555555555555558</c:v>
                </c:pt>
                <c:pt idx="34">
                  <c:v>0.55555555555555558</c:v>
                </c:pt>
                <c:pt idx="35">
                  <c:v>0.55555555555555558</c:v>
                </c:pt>
                <c:pt idx="36">
                  <c:v>0.55555555555555558</c:v>
                </c:pt>
                <c:pt idx="37">
                  <c:v>0.55555555555555558</c:v>
                </c:pt>
                <c:pt idx="38">
                  <c:v>0.55555555555555558</c:v>
                </c:pt>
                <c:pt idx="39">
                  <c:v>0.55555555555555558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364-F644-BAB0-E8D58F6A7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058688"/>
        <c:axId val="1289281888"/>
      </c:scatterChart>
      <c:valAx>
        <c:axId val="12890586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of step 2 before modification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281888"/>
        <c:crosses val="autoZero"/>
        <c:crossBetween val="midCat"/>
      </c:valAx>
      <c:valAx>
        <c:axId val="1289281888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reduction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05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'Fig 5'!$E$36</c:f>
              <c:strCache>
                <c:ptCount val="1"/>
                <c:pt idx="0">
                  <c:v>G step 1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 5'!$D$37:$D$76</c:f>
              <c:numCache>
                <c:formatCode>0%</c:formatCode>
                <c:ptCount val="40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5'!$E$37:$E$76</c:f>
              <c:numCache>
                <c:formatCode>0%</c:formatCode>
                <c:ptCount val="40"/>
                <c:pt idx="0">
                  <c:v>1.2295081967213116E-2</c:v>
                </c:pt>
                <c:pt idx="1">
                  <c:v>1.5905383360522024E-2</c:v>
                </c:pt>
                <c:pt idx="2">
                  <c:v>2.0546279786026911E-2</c:v>
                </c:pt>
                <c:pt idx="3">
                  <c:v>2.6492435326462695E-2</c:v>
                </c:pt>
                <c:pt idx="4">
                  <c:v>3.4079031311201304E-2</c:v>
                </c:pt>
                <c:pt idx="5">
                  <c:v>4.3706944571533596E-2</c:v>
                </c:pt>
                <c:pt idx="6">
                  <c:v>5.5842741696571871E-2</c:v>
                </c:pt>
                <c:pt idx="7">
                  <c:v>7.1009419927528877E-2</c:v>
                </c:pt>
                <c:pt idx="8">
                  <c:v>8.976264846628762E-2</c:v>
                </c:pt>
                <c:pt idx="9">
                  <c:v>0.11264685112676356</c:v>
                </c:pt>
                <c:pt idx="10">
                  <c:v>0.14012696205156527</c:v>
                </c:pt>
                <c:pt idx="11">
                  <c:v>0.17249648718169955</c:v>
                </c:pt>
                <c:pt idx="12">
                  <c:v>0.20977149494094288</c:v>
                </c:pt>
                <c:pt idx="13">
                  <c:v>0.25159219507286268</c:v>
                </c:pt>
                <c:pt idx="14">
                  <c:v>0.29716417841676263</c:v>
                </c:pt>
                <c:pt idx="15">
                  <c:v>0.34527239670326643</c:v>
                </c:pt>
                <c:pt idx="16">
                  <c:v>0.39438589099089455</c:v>
                </c:pt>
                <c:pt idx="17">
                  <c:v>0.44284148485867514</c:v>
                </c:pt>
                <c:pt idx="18">
                  <c:v>0.48906297984303809</c:v>
                </c:pt>
                <c:pt idx="19">
                  <c:v>0.53175683992223521</c:v>
                </c:pt>
                <c:pt idx="20">
                  <c:v>0.57003573208450098</c:v>
                </c:pt>
                <c:pt idx="21">
                  <c:v>0.60345099892916676</c:v>
                </c:pt>
                <c:pt idx="22">
                  <c:v>0.63194674161006625</c:v>
                </c:pt>
                <c:pt idx="23">
                  <c:v>0.65576686951480112</c:v>
                </c:pt>
                <c:pt idx="24">
                  <c:v>0.67534846965764062</c:v>
                </c:pt>
                <c:pt idx="25">
                  <c:v>0.69122571817258827</c:v>
                </c:pt>
                <c:pt idx="26">
                  <c:v>0.70395634231330084</c:v>
                </c:pt>
                <c:pt idx="27">
                  <c:v>0.71407281126257871</c:v>
                </c:pt>
                <c:pt idx="28">
                  <c:v>0.72205477998854972</c:v>
                </c:pt>
                <c:pt idx="29">
                  <c:v>0.72831723704310392</c:v>
                </c:pt>
                <c:pt idx="30">
                  <c:v>0.73320892792992998</c:v>
                </c:pt>
                <c:pt idx="31">
                  <c:v>0.73701671277332159</c:v>
                </c:pt>
                <c:pt idx="32">
                  <c:v>0.73997279873822852</c:v>
                </c:pt>
                <c:pt idx="33">
                  <c:v>0.74226289703290371</c:v>
                </c:pt>
                <c:pt idx="34">
                  <c:v>0.74403417982069198</c:v>
                </c:pt>
                <c:pt idx="35">
                  <c:v>0.74540246815491495</c:v>
                </c:pt>
                <c:pt idx="36">
                  <c:v>0.74645842704395082</c:v>
                </c:pt>
                <c:pt idx="37">
                  <c:v>0.74727274117654896</c:v>
                </c:pt>
                <c:pt idx="38">
                  <c:v>0.74790034665946858</c:v>
                </c:pt>
                <c:pt idx="39">
                  <c:v>0.74838383792879393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20-1F46-B65D-EC150A44B17E}"/>
            </c:ext>
          </c:extLst>
        </c:ser>
        <c:ser>
          <c:idx val="2"/>
          <c:order val="1"/>
          <c:tx>
            <c:strRef>
              <c:f>'Fig 5'!$F$36</c:f>
              <c:strCache>
                <c:ptCount val="1"/>
                <c:pt idx="0">
                  <c:v>BY step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 5'!$D$37:$D$76</c:f>
              <c:numCache>
                <c:formatCode>0%</c:formatCode>
                <c:ptCount val="40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5'!$F$37:$F$76</c:f>
              <c:numCache>
                <c:formatCode>0%</c:formatCode>
                <c:ptCount val="40"/>
                <c:pt idx="0">
                  <c:v>5.464480874316946E-3</c:v>
                </c:pt>
                <c:pt idx="1">
                  <c:v>7.0690592713432698E-3</c:v>
                </c:pt>
                <c:pt idx="2">
                  <c:v>9.1316799049009356E-3</c:v>
                </c:pt>
                <c:pt idx="3">
                  <c:v>1.1774415700650076E-2</c:v>
                </c:pt>
                <c:pt idx="4">
                  <c:v>1.5146236138311564E-2</c:v>
                </c:pt>
                <c:pt idx="5">
                  <c:v>1.9425308698459376E-2</c:v>
                </c:pt>
                <c:pt idx="6">
                  <c:v>2.4818996309587393E-2</c:v>
                </c:pt>
                <c:pt idx="7">
                  <c:v>3.1559742190012785E-2</c:v>
                </c:pt>
                <c:pt idx="8">
                  <c:v>3.9894510429461127E-2</c:v>
                </c:pt>
                <c:pt idx="9">
                  <c:v>5.0065267167450411E-2</c:v>
                </c:pt>
                <c:pt idx="10">
                  <c:v>6.2278649800695751E-2</c:v>
                </c:pt>
                <c:pt idx="11">
                  <c:v>7.6665105414088663E-2</c:v>
                </c:pt>
                <c:pt idx="12">
                  <c:v>9.3231775529308059E-2</c:v>
                </c:pt>
                <c:pt idx="13">
                  <c:v>0.11181875336571678</c:v>
                </c:pt>
                <c:pt idx="14">
                  <c:v>0.13207296818522785</c:v>
                </c:pt>
                <c:pt idx="15">
                  <c:v>0.15345439853478515</c:v>
                </c:pt>
                <c:pt idx="16">
                  <c:v>0.17528261821817537</c:v>
                </c:pt>
                <c:pt idx="17">
                  <c:v>0.19681843771496688</c:v>
                </c:pt>
                <c:pt idx="18">
                  <c:v>0.21736132437468358</c:v>
                </c:pt>
                <c:pt idx="19">
                  <c:v>0.23633637329877111</c:v>
                </c:pt>
                <c:pt idx="20">
                  <c:v>0.25334921425977819</c:v>
                </c:pt>
                <c:pt idx="21">
                  <c:v>0.2682004439685185</c:v>
                </c:pt>
                <c:pt idx="22">
                  <c:v>0.28086521849336255</c:v>
                </c:pt>
                <c:pt idx="23">
                  <c:v>0.29145194200657831</c:v>
                </c:pt>
                <c:pt idx="24">
                  <c:v>0.3001548754033958</c:v>
                </c:pt>
                <c:pt idx="25">
                  <c:v>0.30721143029892806</c:v>
                </c:pt>
                <c:pt idx="26">
                  <c:v>0.31286948547257798</c:v>
                </c:pt>
                <c:pt idx="27">
                  <c:v>0.31736569389447944</c:v>
                </c:pt>
                <c:pt idx="28">
                  <c:v>0.32091323555046647</c:v>
                </c:pt>
                <c:pt idx="29">
                  <c:v>0.32369654979693507</c:v>
                </c:pt>
                <c:pt idx="30">
                  <c:v>0.32587063463552446</c:v>
                </c:pt>
                <c:pt idx="31">
                  <c:v>0.32756298345480961</c:v>
                </c:pt>
                <c:pt idx="32">
                  <c:v>0.32887679943921266</c:v>
                </c:pt>
                <c:pt idx="33">
                  <c:v>0.32989462090351285</c:v>
                </c:pt>
                <c:pt idx="34">
                  <c:v>0.33068185769808534</c:v>
                </c:pt>
                <c:pt idx="35">
                  <c:v>0.33128998584662883</c:v>
                </c:pt>
                <c:pt idx="36">
                  <c:v>0.33175930090842254</c:v>
                </c:pt>
                <c:pt idx="37">
                  <c:v>0.33212121830068853</c:v>
                </c:pt>
                <c:pt idx="38">
                  <c:v>0.33240015407087475</c:v>
                </c:pt>
                <c:pt idx="39">
                  <c:v>0.33261503907946377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20-1F46-B65D-EC150A44B17E}"/>
            </c:ext>
          </c:extLst>
        </c:ser>
        <c:ser>
          <c:idx val="3"/>
          <c:order val="2"/>
          <c:tx>
            <c:strRef>
              <c:f>'Fig 5'!$G$36</c:f>
              <c:strCache>
                <c:ptCount val="1"/>
                <c:pt idx="0">
                  <c:v>G step 2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5'!$D$37:$D$76</c:f>
              <c:numCache>
                <c:formatCode>0%</c:formatCode>
                <c:ptCount val="40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5'!$G$37:$G$76</c:f>
              <c:numCache>
                <c:formatCode>0%</c:formatCode>
                <c:ptCount val="40"/>
                <c:pt idx="0">
                  <c:v>0.73770491803278693</c:v>
                </c:pt>
                <c:pt idx="1">
                  <c:v>0.73409461663947795</c:v>
                </c:pt>
                <c:pt idx="2">
                  <c:v>0.72945372021397314</c:v>
                </c:pt>
                <c:pt idx="3">
                  <c:v>0.72350756467353727</c:v>
                </c:pt>
                <c:pt idx="4">
                  <c:v>0.71592096868879862</c:v>
                </c:pt>
                <c:pt idx="5">
                  <c:v>0.70629305542846632</c:v>
                </c:pt>
                <c:pt idx="6">
                  <c:v>0.69415725830342812</c:v>
                </c:pt>
                <c:pt idx="7">
                  <c:v>0.67899058007247115</c:v>
                </c:pt>
                <c:pt idx="8">
                  <c:v>0.66023735153371244</c:v>
                </c:pt>
                <c:pt idx="9">
                  <c:v>0.63735314887323646</c:v>
                </c:pt>
                <c:pt idx="10">
                  <c:v>0.60987303794843473</c:v>
                </c:pt>
                <c:pt idx="11">
                  <c:v>0.57750351281830048</c:v>
                </c:pt>
                <c:pt idx="12">
                  <c:v>0.54022850505905706</c:v>
                </c:pt>
                <c:pt idx="13">
                  <c:v>0.49840780492713732</c:v>
                </c:pt>
                <c:pt idx="14">
                  <c:v>0.45283582158323737</c:v>
                </c:pt>
                <c:pt idx="15">
                  <c:v>0.40472760329673357</c:v>
                </c:pt>
                <c:pt idx="16">
                  <c:v>0.35561410900910539</c:v>
                </c:pt>
                <c:pt idx="17">
                  <c:v>0.30715851514132475</c:v>
                </c:pt>
                <c:pt idx="18">
                  <c:v>0.26093702015696196</c:v>
                </c:pt>
                <c:pt idx="19">
                  <c:v>0.21824316007776484</c:v>
                </c:pt>
                <c:pt idx="20">
                  <c:v>0.17996426791549913</c:v>
                </c:pt>
                <c:pt idx="21">
                  <c:v>0.14654900107083324</c:v>
                </c:pt>
                <c:pt idx="22">
                  <c:v>0.11805325838993379</c:v>
                </c:pt>
                <c:pt idx="23">
                  <c:v>9.4233130485198768E-2</c:v>
                </c:pt>
                <c:pt idx="24">
                  <c:v>7.4651530342359468E-2</c:v>
                </c:pt>
                <c:pt idx="25">
                  <c:v>5.8774281827411713E-2</c:v>
                </c:pt>
                <c:pt idx="26">
                  <c:v>4.6043657686699144E-2</c:v>
                </c:pt>
                <c:pt idx="27">
                  <c:v>3.5927188737421262E-2</c:v>
                </c:pt>
                <c:pt idx="28">
                  <c:v>2.7945220011450243E-2</c:v>
                </c:pt>
                <c:pt idx="29">
                  <c:v>2.1682762956896057E-2</c:v>
                </c:pt>
                <c:pt idx="30">
                  <c:v>1.6791072070070037E-2</c:v>
                </c:pt>
                <c:pt idx="31">
                  <c:v>1.298328722667836E-2</c:v>
                </c:pt>
                <c:pt idx="32">
                  <c:v>1.0027201261771443E-2</c:v>
                </c:pt>
                <c:pt idx="33">
                  <c:v>7.7371029670962235E-3</c:v>
                </c:pt>
                <c:pt idx="34">
                  <c:v>5.965820179308013E-3</c:v>
                </c:pt>
                <c:pt idx="35">
                  <c:v>4.5975318450850629E-3</c:v>
                </c:pt>
                <c:pt idx="36">
                  <c:v>3.5415729560491645E-3</c:v>
                </c:pt>
                <c:pt idx="37">
                  <c:v>2.7272588234511365E-3</c:v>
                </c:pt>
                <c:pt idx="38">
                  <c:v>2.0996533405313825E-3</c:v>
                </c:pt>
                <c:pt idx="39">
                  <c:v>1.6161620712061861E-3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20-1F46-B65D-EC150A44B17E}"/>
            </c:ext>
          </c:extLst>
        </c:ser>
        <c:ser>
          <c:idx val="4"/>
          <c:order val="3"/>
          <c:tx>
            <c:strRef>
              <c:f>'Fig 5'!$H$36</c:f>
              <c:strCache>
                <c:ptCount val="1"/>
                <c:pt idx="0">
                  <c:v>BY step 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 5'!$D$37:$D$76</c:f>
              <c:numCache>
                <c:formatCode>0%</c:formatCode>
                <c:ptCount val="40"/>
                <c:pt idx="0">
                  <c:v>0.98360655737704916</c:v>
                </c:pt>
                <c:pt idx="1">
                  <c:v>0.97879282218597063</c:v>
                </c:pt>
                <c:pt idx="2">
                  <c:v>0.97260496028529742</c:v>
                </c:pt>
                <c:pt idx="3">
                  <c:v>0.96467675289804977</c:v>
                </c:pt>
                <c:pt idx="4">
                  <c:v>0.95456129158506497</c:v>
                </c:pt>
                <c:pt idx="5">
                  <c:v>0.94172407390462187</c:v>
                </c:pt>
                <c:pt idx="6">
                  <c:v>0.92554301107123749</c:v>
                </c:pt>
                <c:pt idx="7">
                  <c:v>0.90532077342996153</c:v>
                </c:pt>
                <c:pt idx="8">
                  <c:v>0.88031646871161651</c:v>
                </c:pt>
                <c:pt idx="9">
                  <c:v>0.84980419849764854</c:v>
                </c:pt>
                <c:pt idx="10">
                  <c:v>0.81316405059791297</c:v>
                </c:pt>
                <c:pt idx="11">
                  <c:v>0.7700046837577339</c:v>
                </c:pt>
                <c:pt idx="12">
                  <c:v>0.72030467341207616</c:v>
                </c:pt>
                <c:pt idx="13">
                  <c:v>0.66454373990284976</c:v>
                </c:pt>
                <c:pt idx="14">
                  <c:v>0.60378109544431646</c:v>
                </c:pt>
                <c:pt idx="15">
                  <c:v>0.53963680439564476</c:v>
                </c:pt>
                <c:pt idx="16">
                  <c:v>0.47415214534547401</c:v>
                </c:pt>
                <c:pt idx="17">
                  <c:v>0.40954468685509982</c:v>
                </c:pt>
                <c:pt idx="18">
                  <c:v>0.34791602687594925</c:v>
                </c:pt>
                <c:pt idx="19">
                  <c:v>0.29099088010368634</c:v>
                </c:pt>
                <c:pt idx="20">
                  <c:v>0.23995235722066544</c:v>
                </c:pt>
                <c:pt idx="21">
                  <c:v>0.19539866809444428</c:v>
                </c:pt>
                <c:pt idx="22">
                  <c:v>0.1574043445199117</c:v>
                </c:pt>
                <c:pt idx="23">
                  <c:v>0.12564417398026506</c:v>
                </c:pt>
                <c:pt idx="24">
                  <c:v>9.9535373789812587E-2</c:v>
                </c:pt>
                <c:pt idx="25">
                  <c:v>7.8365709103215608E-2</c:v>
                </c:pt>
                <c:pt idx="26">
                  <c:v>6.1391543582265506E-2</c:v>
                </c:pt>
                <c:pt idx="27">
                  <c:v>4.7902918316561682E-2</c:v>
                </c:pt>
                <c:pt idx="28">
                  <c:v>3.7260293348600371E-2</c:v>
                </c:pt>
                <c:pt idx="29">
                  <c:v>2.8910350609194779E-2</c:v>
                </c:pt>
                <c:pt idx="30">
                  <c:v>2.2388096093426735E-2</c:v>
                </c:pt>
                <c:pt idx="31">
                  <c:v>1.7311049635571174E-2</c:v>
                </c:pt>
                <c:pt idx="32">
                  <c:v>1.3369601682361898E-2</c:v>
                </c:pt>
                <c:pt idx="33">
                  <c:v>1.031613728946168E-2</c:v>
                </c:pt>
                <c:pt idx="34">
                  <c:v>7.9544269057439942E-3</c:v>
                </c:pt>
                <c:pt idx="35">
                  <c:v>6.130042460113394E-3</c:v>
                </c:pt>
                <c:pt idx="36">
                  <c:v>4.7220972747322731E-3</c:v>
                </c:pt>
                <c:pt idx="37">
                  <c:v>3.6363450979348677E-3</c:v>
                </c:pt>
                <c:pt idx="38">
                  <c:v>2.7995377873751837E-3</c:v>
                </c:pt>
                <c:pt idx="39">
                  <c:v>2.1548827616082455E-3</c:v>
                </c:pt>
              </c:numCache>
            </c:numRef>
          </c:xVal>
          <c:yVal>
            <c:numRef>
              <c:f>'Fig 5'!$H$37:$H$76</c:f>
              <c:numCache>
                <c:formatCode>0%</c:formatCode>
                <c:ptCount val="40"/>
                <c:pt idx="0">
                  <c:v>0.33333333333333326</c:v>
                </c:pt>
                <c:pt idx="1">
                  <c:v>0.33333333333333326</c:v>
                </c:pt>
                <c:pt idx="2">
                  <c:v>0.33333333333333326</c:v>
                </c:pt>
                <c:pt idx="3">
                  <c:v>0.33333333333333326</c:v>
                </c:pt>
                <c:pt idx="4">
                  <c:v>0.33333333333333326</c:v>
                </c:pt>
                <c:pt idx="5">
                  <c:v>0.33333333333333326</c:v>
                </c:pt>
                <c:pt idx="6">
                  <c:v>0.33333333333333326</c:v>
                </c:pt>
                <c:pt idx="7">
                  <c:v>0.33333333333333326</c:v>
                </c:pt>
                <c:pt idx="8">
                  <c:v>0.33333333333333326</c:v>
                </c:pt>
                <c:pt idx="9">
                  <c:v>0.33333333333333326</c:v>
                </c:pt>
                <c:pt idx="10">
                  <c:v>0.33333333333333326</c:v>
                </c:pt>
                <c:pt idx="11">
                  <c:v>0.33333333333333326</c:v>
                </c:pt>
                <c:pt idx="12">
                  <c:v>0.33333333333333326</c:v>
                </c:pt>
                <c:pt idx="13">
                  <c:v>0.33333333333333326</c:v>
                </c:pt>
                <c:pt idx="14">
                  <c:v>0.33333333333333326</c:v>
                </c:pt>
                <c:pt idx="15">
                  <c:v>0.33333333333333326</c:v>
                </c:pt>
                <c:pt idx="16">
                  <c:v>0.33333333333333326</c:v>
                </c:pt>
                <c:pt idx="17">
                  <c:v>0.33333333333333326</c:v>
                </c:pt>
                <c:pt idx="18">
                  <c:v>0.33333333333333326</c:v>
                </c:pt>
                <c:pt idx="19">
                  <c:v>0.33333333333333326</c:v>
                </c:pt>
                <c:pt idx="20">
                  <c:v>0.33333333333333326</c:v>
                </c:pt>
                <c:pt idx="21">
                  <c:v>0.33333333333333326</c:v>
                </c:pt>
                <c:pt idx="22">
                  <c:v>0.33333333333333326</c:v>
                </c:pt>
                <c:pt idx="23">
                  <c:v>0.33333333333333326</c:v>
                </c:pt>
                <c:pt idx="24">
                  <c:v>0.33333333333333326</c:v>
                </c:pt>
                <c:pt idx="25">
                  <c:v>0.33333333333333326</c:v>
                </c:pt>
                <c:pt idx="26">
                  <c:v>0.33333333333333326</c:v>
                </c:pt>
                <c:pt idx="27">
                  <c:v>0.33333333333333326</c:v>
                </c:pt>
                <c:pt idx="28">
                  <c:v>0.33333333333333326</c:v>
                </c:pt>
                <c:pt idx="29">
                  <c:v>0.33333333333333326</c:v>
                </c:pt>
                <c:pt idx="30">
                  <c:v>0.33333333333333326</c:v>
                </c:pt>
                <c:pt idx="31">
                  <c:v>0.33333333333333326</c:v>
                </c:pt>
                <c:pt idx="32">
                  <c:v>0.33333333333333326</c:v>
                </c:pt>
                <c:pt idx="33">
                  <c:v>0.33333333333333326</c:v>
                </c:pt>
                <c:pt idx="34">
                  <c:v>0.33333333333333326</c:v>
                </c:pt>
                <c:pt idx="35">
                  <c:v>0.33333333333333326</c:v>
                </c:pt>
                <c:pt idx="36">
                  <c:v>0.33333333333333326</c:v>
                </c:pt>
                <c:pt idx="37">
                  <c:v>0.33333333333333326</c:v>
                </c:pt>
                <c:pt idx="38">
                  <c:v>0.33333333333333326</c:v>
                </c:pt>
                <c:pt idx="39">
                  <c:v>0.33333333333333326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20-1F46-B65D-EC150A44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052768"/>
        <c:axId val="314054480"/>
      </c:scatterChart>
      <c:valAx>
        <c:axId val="3140527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of step 2 before modification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054480"/>
        <c:crosses val="autoZero"/>
        <c:crossBetween val="midCat"/>
      </c:valAx>
      <c:valAx>
        <c:axId val="31405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harm reduction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052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3</xdr:row>
      <xdr:rowOff>112058</xdr:rowOff>
    </xdr:from>
    <xdr:to>
      <xdr:col>7</xdr:col>
      <xdr:colOff>354105</xdr:colOff>
      <xdr:row>10</xdr:row>
      <xdr:rowOff>34121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275F3E-28BF-F621-A4A4-2F004B35C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" y="791882"/>
          <a:ext cx="6435165" cy="13340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6</xdr:col>
      <xdr:colOff>0</xdr:colOff>
      <xdr:row>10</xdr:row>
      <xdr:rowOff>162323</xdr:rowOff>
    </xdr:to>
    <xdr:pic>
      <xdr:nvPicPr>
        <xdr:cNvPr id="3" name="Picture 2" descr="A diagram of a yield&#10;&#10;AI-generated content may be incorrect.">
          <a:extLst>
            <a:ext uri="{FF2B5EF4-FFF2-40B4-BE49-F238E27FC236}">
              <a16:creationId xmlns:a16="http://schemas.microsoft.com/office/drawing/2014/main" id="{AD7D1F05-B78D-635A-89EC-B53D8B2F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"/>
          <a:ext cx="5283200" cy="13815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92924</xdr:colOff>
      <xdr:row>17</xdr:row>
      <xdr:rowOff>80211</xdr:rowOff>
    </xdr:from>
    <xdr:to>
      <xdr:col>11</xdr:col>
      <xdr:colOff>641279</xdr:colOff>
      <xdr:row>31</xdr:row>
      <xdr:rowOff>5147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96F326-5C05-5BCF-D0E1-6E5006286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764886</xdr:colOff>
      <xdr:row>20</xdr:row>
      <xdr:rowOff>35035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0C5153-D7A3-5D0E-9C34-08F786654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091"/>
          <a:ext cx="5152159" cy="367185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92924</xdr:colOff>
      <xdr:row>17</xdr:row>
      <xdr:rowOff>80211</xdr:rowOff>
    </xdr:from>
    <xdr:to>
      <xdr:col>11</xdr:col>
      <xdr:colOff>641279</xdr:colOff>
      <xdr:row>31</xdr:row>
      <xdr:rowOff>5147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94BBA-E02A-3749-AEF3-46255C90E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764886</xdr:colOff>
      <xdr:row>20</xdr:row>
      <xdr:rowOff>35035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318DE3-A61D-0A42-BB48-5ADC4BD70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6400"/>
          <a:ext cx="5159086" cy="36926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302845</xdr:colOff>
      <xdr:row>60</xdr:row>
      <xdr:rowOff>155058</xdr:rowOff>
    </xdr:from>
    <xdr:to>
      <xdr:col>13</xdr:col>
      <xdr:colOff>750059</xdr:colOff>
      <xdr:row>75</xdr:row>
      <xdr:rowOff>154612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5D394-EF64-F931-6F1A-4C576E4F9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201775</xdr:rowOff>
    </xdr:from>
    <xdr:to>
      <xdr:col>6</xdr:col>
      <xdr:colOff>23738</xdr:colOff>
      <xdr:row>20</xdr:row>
      <xdr:rowOff>106888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4633CF-CB15-0392-B8C1-C328E091E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3551"/>
          <a:ext cx="5246168" cy="3738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9621</xdr:colOff>
      <xdr:row>16</xdr:row>
      <xdr:rowOff>58914</xdr:rowOff>
    </xdr:to>
    <xdr:pic>
      <xdr:nvPicPr>
        <xdr:cNvPr id="3" name="Picture 2" descr="A diagram of a step&#10;&#10;AI-generated content may be incorrect.">
          <a:extLst>
            <a:ext uri="{FF2B5EF4-FFF2-40B4-BE49-F238E27FC236}">
              <a16:creationId xmlns:a16="http://schemas.microsoft.com/office/drawing/2014/main" id="{CD5FE495-0D72-DCBF-50D8-01A30991A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5152"/>
          <a:ext cx="6099848" cy="2483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457200</xdr:colOff>
      <xdr:row>9</xdr:row>
      <xdr:rowOff>180295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813115-B739-F955-0AD1-9915D1611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"/>
          <a:ext cx="6540500" cy="13994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89728</xdr:colOff>
      <xdr:row>3</xdr:row>
      <xdr:rowOff>138044</xdr:rowOff>
    </xdr:from>
    <xdr:to>
      <xdr:col>6</xdr:col>
      <xdr:colOff>414682</xdr:colOff>
      <xdr:row>9</xdr:row>
      <xdr:rowOff>136093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13C635-4E18-4543-5909-8BF15082D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28" y="814457"/>
          <a:ext cx="5598215" cy="11990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87762</xdr:rowOff>
    </xdr:from>
    <xdr:to>
      <xdr:col>7</xdr:col>
      <xdr:colOff>250092</xdr:colOff>
      <xdr:row>9</xdr:row>
      <xdr:rowOff>199500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223A12-DC24-E736-31C2-CC7BA031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1608"/>
          <a:ext cx="6315156" cy="1332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3</xdr:row>
      <xdr:rowOff>8466</xdr:rowOff>
    </xdr:from>
    <xdr:to>
      <xdr:col>6</xdr:col>
      <xdr:colOff>406400</xdr:colOff>
      <xdr:row>12</xdr:row>
      <xdr:rowOff>203199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60D0AD-BDB0-4E71-1754-6CD257C4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" y="694266"/>
          <a:ext cx="5681134" cy="20235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93133</xdr:colOff>
      <xdr:row>10</xdr:row>
      <xdr:rowOff>93133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A5CE72-4003-C9D2-75C9-A444CAD2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"/>
          <a:ext cx="4546600" cy="15155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81695</xdr:colOff>
      <xdr:row>3</xdr:row>
      <xdr:rowOff>81696</xdr:rowOff>
    </xdr:from>
    <xdr:to>
      <xdr:col>5</xdr:col>
      <xdr:colOff>7427</xdr:colOff>
      <xdr:row>10</xdr:row>
      <xdr:rowOff>145841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DFB0EB-0B81-BCD7-BA00-AAA77D32D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95" y="764971"/>
          <a:ext cx="4352165" cy="14678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28380</xdr:colOff>
      <xdr:row>3</xdr:row>
      <xdr:rowOff>37824</xdr:rowOff>
    </xdr:from>
    <xdr:to>
      <xdr:col>5</xdr:col>
      <xdr:colOff>326368</xdr:colOff>
      <xdr:row>10</xdr:row>
      <xdr:rowOff>198600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5EE60D-54C2-963F-1FD1-5FEF8F64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0" y="726036"/>
          <a:ext cx="4718156" cy="160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4CA2-362E-D540-A9EF-FC7B7DF341A8}">
  <dimension ref="A1:H191"/>
  <sheetViews>
    <sheetView zoomScale="170" workbookViewId="0">
      <selection activeCell="A181" sqref="A181"/>
    </sheetView>
  </sheetViews>
  <sheetFormatPr baseColWidth="10" defaultRowHeight="16" x14ac:dyDescent="0.2"/>
  <cols>
    <col min="1" max="1" width="14.83203125" customWidth="1"/>
  </cols>
  <sheetData>
    <row r="1" spans="1:7" ht="22" x14ac:dyDescent="0.3">
      <c r="A1" s="2" t="s">
        <v>44</v>
      </c>
    </row>
    <row r="3" spans="1:7" x14ac:dyDescent="0.2">
      <c r="A3" t="s">
        <v>33</v>
      </c>
    </row>
    <row r="12" spans="1:7" x14ac:dyDescent="0.2">
      <c r="A12" t="s">
        <v>10</v>
      </c>
    </row>
    <row r="13" spans="1:7" x14ac:dyDescent="0.2">
      <c r="A13" t="s">
        <v>14</v>
      </c>
    </row>
    <row r="14" spans="1:7" x14ac:dyDescent="0.2">
      <c r="A14" t="s">
        <v>36</v>
      </c>
    </row>
    <row r="16" spans="1:7" x14ac:dyDescent="0.2">
      <c r="A16" s="4" t="s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 t="s">
        <v>5</v>
      </c>
    </row>
    <row r="17" spans="1:7" x14ac:dyDescent="0.2">
      <c r="A17" t="s">
        <v>2</v>
      </c>
      <c r="B17">
        <v>100</v>
      </c>
      <c r="C17">
        <f>B19</f>
        <v>60</v>
      </c>
      <c r="D17">
        <f>C19</f>
        <v>36</v>
      </c>
      <c r="E17">
        <f>D19</f>
        <v>21.599999999999998</v>
      </c>
      <c r="F17">
        <f>E19</f>
        <v>12.959999999999999</v>
      </c>
    </row>
    <row r="18" spans="1:7" x14ac:dyDescent="0.2">
      <c r="A18" t="s">
        <v>3</v>
      </c>
      <c r="B18" s="3">
        <v>0.6</v>
      </c>
      <c r="C18" s="3">
        <v>0.6</v>
      </c>
      <c r="D18" s="3">
        <v>0.6</v>
      </c>
      <c r="E18" s="3">
        <v>0.6</v>
      </c>
      <c r="F18" s="3">
        <v>0.6</v>
      </c>
    </row>
    <row r="19" spans="1:7" x14ac:dyDescent="0.2">
      <c r="A19" t="s">
        <v>4</v>
      </c>
      <c r="B19">
        <f>B17*B18</f>
        <v>60</v>
      </c>
      <c r="C19">
        <f t="shared" ref="C19:D19" si="0">C17*C18</f>
        <v>36</v>
      </c>
      <c r="D19">
        <f t="shared" si="0"/>
        <v>21.599999999999998</v>
      </c>
      <c r="E19">
        <f t="shared" ref="E19:F19" si="1">E17*E18</f>
        <v>12.959999999999999</v>
      </c>
      <c r="F19">
        <f t="shared" si="1"/>
        <v>7.7759999999999989</v>
      </c>
    </row>
    <row r="20" spans="1:7" x14ac:dyDescent="0.2">
      <c r="A20" t="s">
        <v>7</v>
      </c>
      <c r="B20">
        <v>3</v>
      </c>
      <c r="C20">
        <v>80</v>
      </c>
      <c r="D20">
        <v>8.3333333333333339</v>
      </c>
      <c r="E20">
        <v>13.888888888888891</v>
      </c>
      <c r="F20">
        <v>23.148148148148152</v>
      </c>
    </row>
    <row r="21" spans="1:7" x14ac:dyDescent="0.2">
      <c r="A21" t="s">
        <v>6</v>
      </c>
      <c r="B21">
        <f>B20*B17</f>
        <v>300</v>
      </c>
      <c r="C21">
        <f t="shared" ref="C21:D21" si="2">C20*C17</f>
        <v>4800</v>
      </c>
      <c r="D21">
        <f t="shared" si="2"/>
        <v>300</v>
      </c>
      <c r="E21">
        <f t="shared" ref="E21" si="3">E20*E17</f>
        <v>300</v>
      </c>
      <c r="F21">
        <f t="shared" ref="F21" si="4">F20*F17</f>
        <v>300.00000000000006</v>
      </c>
      <c r="G21">
        <f>SUM(B21:F21)</f>
        <v>6000</v>
      </c>
    </row>
    <row r="22" spans="1:7" x14ac:dyDescent="0.2">
      <c r="A22" t="s">
        <v>1</v>
      </c>
      <c r="B22" s="5">
        <f>B21/$G21</f>
        <v>0.05</v>
      </c>
      <c r="C22" s="5">
        <f t="shared" ref="C22:F22" si="5">C21/$G21</f>
        <v>0.8</v>
      </c>
      <c r="D22" s="5">
        <f t="shared" si="5"/>
        <v>0.05</v>
      </c>
      <c r="E22" s="5">
        <f t="shared" si="5"/>
        <v>0.05</v>
      </c>
      <c r="F22" s="5">
        <f t="shared" si="5"/>
        <v>5.000000000000001E-2</v>
      </c>
    </row>
    <row r="23" spans="1:7" x14ac:dyDescent="0.2">
      <c r="A23" t="s">
        <v>9</v>
      </c>
      <c r="B23" s="5"/>
      <c r="C23" s="5"/>
      <c r="D23" s="5"/>
      <c r="E23" s="5"/>
      <c r="F23" s="5"/>
      <c r="G23" s="6">
        <f>G21/F19</f>
        <v>771.60493827160508</v>
      </c>
    </row>
    <row r="25" spans="1:7" x14ac:dyDescent="0.2">
      <c r="A25" t="s">
        <v>8</v>
      </c>
    </row>
    <row r="27" spans="1:7" x14ac:dyDescent="0.2">
      <c r="A27" s="1" t="s">
        <v>11</v>
      </c>
    </row>
    <row r="29" spans="1:7" x14ac:dyDescent="0.2">
      <c r="A29" s="4" t="s">
        <v>0</v>
      </c>
      <c r="B29" s="4">
        <v>1</v>
      </c>
      <c r="C29" s="4">
        <v>2</v>
      </c>
      <c r="D29" s="4">
        <v>3</v>
      </c>
      <c r="E29" s="4">
        <v>4</v>
      </c>
      <c r="F29" s="4">
        <v>5</v>
      </c>
      <c r="G29" s="4" t="s">
        <v>5</v>
      </c>
    </row>
    <row r="30" spans="1:7" x14ac:dyDescent="0.2">
      <c r="A30" t="s">
        <v>2</v>
      </c>
      <c r="B30">
        <v>100</v>
      </c>
      <c r="C30">
        <f>B32</f>
        <v>60</v>
      </c>
      <c r="D30">
        <f>C32</f>
        <v>36</v>
      </c>
      <c r="E30">
        <f>D32</f>
        <v>21.599999999999998</v>
      </c>
      <c r="F30">
        <f>E32</f>
        <v>12.959999999999999</v>
      </c>
    </row>
    <row r="31" spans="1:7" x14ac:dyDescent="0.2">
      <c r="A31" t="s">
        <v>3</v>
      </c>
      <c r="B31" s="3">
        <v>0.6</v>
      </c>
      <c r="C31" s="3">
        <v>0.6</v>
      </c>
      <c r="D31" s="3">
        <v>0.6</v>
      </c>
      <c r="E31" s="3">
        <v>0.6</v>
      </c>
      <c r="F31" s="3">
        <v>0.6</v>
      </c>
    </row>
    <row r="32" spans="1:7" x14ac:dyDescent="0.2">
      <c r="A32" t="s">
        <v>4</v>
      </c>
      <c r="B32">
        <f>B30*B31</f>
        <v>60</v>
      </c>
      <c r="C32">
        <f t="shared" ref="C32:F32" si="6">C30*C31</f>
        <v>36</v>
      </c>
      <c r="D32">
        <f t="shared" si="6"/>
        <v>21.599999999999998</v>
      </c>
      <c r="E32">
        <f t="shared" si="6"/>
        <v>12.959999999999999</v>
      </c>
      <c r="F32">
        <f t="shared" si="6"/>
        <v>7.7759999999999989</v>
      </c>
    </row>
    <row r="33" spans="1:8" x14ac:dyDescent="0.2">
      <c r="A33" t="s">
        <v>7</v>
      </c>
      <c r="B33">
        <v>1.5</v>
      </c>
      <c r="C33">
        <v>80</v>
      </c>
      <c r="D33">
        <v>8.3333333333333339</v>
      </c>
      <c r="E33">
        <v>13.888888888888891</v>
      </c>
      <c r="F33">
        <v>23.148148148148152</v>
      </c>
    </row>
    <row r="34" spans="1:8" x14ac:dyDescent="0.2">
      <c r="A34" t="s">
        <v>6</v>
      </c>
      <c r="B34">
        <f>B33*B30</f>
        <v>150</v>
      </c>
      <c r="C34">
        <f t="shared" ref="C34" si="7">C33*C30</f>
        <v>4800</v>
      </c>
      <c r="D34">
        <f t="shared" ref="D34" si="8">D33*D30</f>
        <v>300</v>
      </c>
      <c r="E34">
        <f t="shared" ref="E34" si="9">E33*E30</f>
        <v>300</v>
      </c>
      <c r="F34">
        <f t="shared" ref="F34" si="10">F33*F30</f>
        <v>300.00000000000006</v>
      </c>
      <c r="G34">
        <f>SUM(B34:F34)</f>
        <v>5850</v>
      </c>
    </row>
    <row r="35" spans="1:8" x14ac:dyDescent="0.2">
      <c r="A35" t="s">
        <v>1</v>
      </c>
      <c r="B35" s="5">
        <f>B34/$G34</f>
        <v>2.564102564102564E-2</v>
      </c>
      <c r="C35" s="5">
        <f t="shared" ref="C35" si="11">C34/$G34</f>
        <v>0.82051282051282048</v>
      </c>
      <c r="D35" s="5">
        <f t="shared" ref="D35" si="12">D34/$G34</f>
        <v>5.128205128205128E-2</v>
      </c>
      <c r="E35" s="5">
        <f t="shared" ref="E35" si="13">E34/$G34</f>
        <v>5.128205128205128E-2</v>
      </c>
      <c r="F35" s="5">
        <f t="shared" ref="F35" si="14">F34/$G34</f>
        <v>5.1282051282051294E-2</v>
      </c>
    </row>
    <row r="36" spans="1:8" x14ac:dyDescent="0.2">
      <c r="A36" t="s">
        <v>9</v>
      </c>
      <c r="B36" s="5"/>
      <c r="C36" s="5"/>
      <c r="D36" s="5"/>
      <c r="E36" s="5"/>
      <c r="F36" s="5"/>
      <c r="G36" s="6">
        <f>G34/F32</f>
        <v>752.31481481481489</v>
      </c>
    </row>
    <row r="38" spans="1:8" x14ac:dyDescent="0.2">
      <c r="A38" t="s">
        <v>26</v>
      </c>
      <c r="H38" s="9">
        <f>(G$23-G36)/G$23</f>
        <v>2.5000000000000074E-2</v>
      </c>
    </row>
    <row r="41" spans="1:8" x14ac:dyDescent="0.2">
      <c r="A41" s="1" t="s">
        <v>12</v>
      </c>
    </row>
    <row r="43" spans="1:8" x14ac:dyDescent="0.2">
      <c r="A43" s="4" t="s">
        <v>0</v>
      </c>
      <c r="B43" s="4">
        <v>1</v>
      </c>
      <c r="C43" s="4">
        <v>2</v>
      </c>
      <c r="D43" s="4">
        <v>3</v>
      </c>
      <c r="E43" s="4">
        <v>4</v>
      </c>
      <c r="F43" s="4">
        <v>5</v>
      </c>
      <c r="G43" s="4" t="s">
        <v>5</v>
      </c>
    </row>
    <row r="44" spans="1:8" x14ac:dyDescent="0.2">
      <c r="A44" t="s">
        <v>2</v>
      </c>
      <c r="B44">
        <v>100</v>
      </c>
      <c r="C44">
        <f>B46</f>
        <v>60</v>
      </c>
      <c r="D44">
        <f>C46</f>
        <v>36</v>
      </c>
      <c r="E44">
        <f>D46</f>
        <v>21.599999999999998</v>
      </c>
      <c r="F44">
        <f>E46</f>
        <v>12.959999999999999</v>
      </c>
    </row>
    <row r="45" spans="1:8" x14ac:dyDescent="0.2">
      <c r="A45" t="s">
        <v>3</v>
      </c>
      <c r="B45" s="3">
        <v>0.6</v>
      </c>
      <c r="C45" s="3">
        <v>0.6</v>
      </c>
      <c r="D45" s="3">
        <v>0.6</v>
      </c>
      <c r="E45" s="3">
        <v>0.6</v>
      </c>
      <c r="F45" s="3">
        <v>0.6</v>
      </c>
    </row>
    <row r="46" spans="1:8" x14ac:dyDescent="0.2">
      <c r="A46" t="s">
        <v>4</v>
      </c>
      <c r="B46">
        <f>B44*B45</f>
        <v>60</v>
      </c>
      <c r="C46">
        <f t="shared" ref="C46:F46" si="15">C44*C45</f>
        <v>36</v>
      </c>
      <c r="D46">
        <f t="shared" si="15"/>
        <v>21.599999999999998</v>
      </c>
      <c r="E46">
        <f t="shared" si="15"/>
        <v>12.959999999999999</v>
      </c>
      <c r="F46">
        <f t="shared" si="15"/>
        <v>7.7759999999999989</v>
      </c>
    </row>
    <row r="47" spans="1:8" x14ac:dyDescent="0.2">
      <c r="A47" t="s">
        <v>7</v>
      </c>
      <c r="B47">
        <v>3</v>
      </c>
      <c r="C47">
        <v>40</v>
      </c>
      <c r="D47">
        <v>8.3333333333333339</v>
      </c>
      <c r="E47">
        <v>13.888888888888891</v>
      </c>
      <c r="F47">
        <v>23.148148148148152</v>
      </c>
    </row>
    <row r="48" spans="1:8" x14ac:dyDescent="0.2">
      <c r="A48" t="s">
        <v>6</v>
      </c>
      <c r="B48">
        <f>B47*B44</f>
        <v>300</v>
      </c>
      <c r="C48">
        <f t="shared" ref="C48:F48" si="16">C47*C44</f>
        <v>2400</v>
      </c>
      <c r="D48">
        <f t="shared" si="16"/>
        <v>300</v>
      </c>
      <c r="E48">
        <f t="shared" si="16"/>
        <v>300</v>
      </c>
      <c r="F48">
        <f t="shared" si="16"/>
        <v>300.00000000000006</v>
      </c>
      <c r="G48">
        <f>SUM(B48:F48)</f>
        <v>3600</v>
      </c>
    </row>
    <row r="49" spans="1:8" x14ac:dyDescent="0.2">
      <c r="A49" t="s">
        <v>1</v>
      </c>
      <c r="B49" s="5">
        <f>B48/$G48</f>
        <v>8.3333333333333329E-2</v>
      </c>
      <c r="C49" s="5">
        <f t="shared" ref="C49:F49" si="17">C48/$G48</f>
        <v>0.66666666666666663</v>
      </c>
      <c r="D49" s="5">
        <f t="shared" si="17"/>
        <v>8.3333333333333329E-2</v>
      </c>
      <c r="E49" s="5">
        <f t="shared" si="17"/>
        <v>8.3333333333333329E-2</v>
      </c>
      <c r="F49" s="5">
        <f t="shared" si="17"/>
        <v>8.3333333333333343E-2</v>
      </c>
    </row>
    <row r="50" spans="1:8" x14ac:dyDescent="0.2">
      <c r="A50" t="s">
        <v>9</v>
      </c>
      <c r="B50" s="5"/>
      <c r="C50" s="5"/>
      <c r="D50" s="5"/>
      <c r="E50" s="5"/>
      <c r="F50" s="5"/>
      <c r="G50" s="6">
        <f>G48/F46</f>
        <v>462.96296296296305</v>
      </c>
    </row>
    <row r="52" spans="1:8" x14ac:dyDescent="0.2">
      <c r="A52" t="s">
        <v>26</v>
      </c>
      <c r="H52" s="9">
        <f>(G$23-G50)/G$23</f>
        <v>0.4</v>
      </c>
    </row>
    <row r="54" spans="1:8" x14ac:dyDescent="0.2">
      <c r="A54" s="1" t="s">
        <v>13</v>
      </c>
    </row>
    <row r="56" spans="1:8" x14ac:dyDescent="0.2">
      <c r="A56" s="4" t="s">
        <v>0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 t="s">
        <v>5</v>
      </c>
    </row>
    <row r="57" spans="1:8" x14ac:dyDescent="0.2">
      <c r="A57" t="s">
        <v>2</v>
      </c>
      <c r="B57">
        <v>100</v>
      </c>
      <c r="C57">
        <f>B59</f>
        <v>60</v>
      </c>
      <c r="D57">
        <f>C59</f>
        <v>36</v>
      </c>
      <c r="E57">
        <f>D59</f>
        <v>21.599999999999998</v>
      </c>
      <c r="F57">
        <f>E59</f>
        <v>12.959999999999999</v>
      </c>
    </row>
    <row r="58" spans="1:8" x14ac:dyDescent="0.2">
      <c r="A58" t="s">
        <v>3</v>
      </c>
      <c r="B58" s="3">
        <v>0.6</v>
      </c>
      <c r="C58" s="3">
        <v>0.6</v>
      </c>
      <c r="D58" s="3">
        <v>0.6</v>
      </c>
      <c r="E58" s="3">
        <v>0.6</v>
      </c>
      <c r="F58" s="3">
        <v>0.6</v>
      </c>
    </row>
    <row r="59" spans="1:8" x14ac:dyDescent="0.2">
      <c r="A59" t="s">
        <v>4</v>
      </c>
      <c r="B59">
        <f>B57*B58</f>
        <v>60</v>
      </c>
      <c r="C59">
        <f t="shared" ref="C59:F59" si="18">C57*C58</f>
        <v>36</v>
      </c>
      <c r="D59">
        <f t="shared" si="18"/>
        <v>21.599999999999998</v>
      </c>
      <c r="E59">
        <f t="shared" si="18"/>
        <v>12.959999999999999</v>
      </c>
      <c r="F59">
        <f t="shared" si="18"/>
        <v>7.7759999999999989</v>
      </c>
    </row>
    <row r="60" spans="1:8" x14ac:dyDescent="0.2">
      <c r="A60" t="s">
        <v>7</v>
      </c>
      <c r="B60">
        <v>3</v>
      </c>
      <c r="C60">
        <v>80</v>
      </c>
      <c r="D60">
        <f>8.33333333333333/2</f>
        <v>4.1666666666666652</v>
      </c>
      <c r="E60">
        <v>13.888888888888891</v>
      </c>
      <c r="F60">
        <v>23.148148148148152</v>
      </c>
    </row>
    <row r="61" spans="1:8" x14ac:dyDescent="0.2">
      <c r="A61" t="s">
        <v>6</v>
      </c>
      <c r="B61">
        <f>B60*B57</f>
        <v>300</v>
      </c>
      <c r="C61">
        <f t="shared" ref="C61:F61" si="19">C60*C57</f>
        <v>4800</v>
      </c>
      <c r="D61">
        <f t="shared" si="19"/>
        <v>149.99999999999994</v>
      </c>
      <c r="E61">
        <f t="shared" si="19"/>
        <v>300</v>
      </c>
      <c r="F61">
        <f t="shared" si="19"/>
        <v>300.00000000000006</v>
      </c>
      <c r="G61">
        <f>SUM(B61:F61)</f>
        <v>5850</v>
      </c>
    </row>
    <row r="62" spans="1:8" x14ac:dyDescent="0.2">
      <c r="A62" t="s">
        <v>1</v>
      </c>
      <c r="B62" s="5">
        <f>B61/$G61</f>
        <v>5.128205128205128E-2</v>
      </c>
      <c r="C62" s="5">
        <f t="shared" ref="C62:F62" si="20">C61/$G61</f>
        <v>0.82051282051282048</v>
      </c>
      <c r="D62" s="5">
        <f t="shared" si="20"/>
        <v>2.564102564102563E-2</v>
      </c>
      <c r="E62" s="5">
        <f t="shared" si="20"/>
        <v>5.128205128205128E-2</v>
      </c>
      <c r="F62" s="5">
        <f t="shared" si="20"/>
        <v>5.1282051282051294E-2</v>
      </c>
    </row>
    <row r="63" spans="1:8" x14ac:dyDescent="0.2">
      <c r="A63" t="s">
        <v>9</v>
      </c>
      <c r="B63" s="5"/>
      <c r="C63" s="5"/>
      <c r="D63" s="5"/>
      <c r="E63" s="5"/>
      <c r="F63" s="5"/>
      <c r="G63" s="6">
        <f>G61/F59</f>
        <v>752.31481481481489</v>
      </c>
    </row>
    <row r="65" spans="1:8" x14ac:dyDescent="0.2">
      <c r="A65" t="s">
        <v>26</v>
      </c>
      <c r="H65" s="9">
        <f>(G$23-G63)/G$23</f>
        <v>2.5000000000000074E-2</v>
      </c>
    </row>
    <row r="68" spans="1:8" x14ac:dyDescent="0.2">
      <c r="A68" s="1" t="s">
        <v>25</v>
      </c>
    </row>
    <row r="70" spans="1:8" x14ac:dyDescent="0.2">
      <c r="A70" s="4" t="s">
        <v>0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 t="s">
        <v>5</v>
      </c>
    </row>
    <row r="71" spans="1:8" x14ac:dyDescent="0.2">
      <c r="A71" t="s">
        <v>2</v>
      </c>
      <c r="B71">
        <v>100</v>
      </c>
      <c r="C71">
        <f>B73</f>
        <v>60</v>
      </c>
      <c r="D71">
        <f>C73</f>
        <v>36</v>
      </c>
      <c r="E71">
        <f>D73</f>
        <v>21.599999999999998</v>
      </c>
      <c r="F71">
        <f>E73</f>
        <v>12.959999999999999</v>
      </c>
    </row>
    <row r="72" spans="1:8" x14ac:dyDescent="0.2">
      <c r="A72" t="s">
        <v>3</v>
      </c>
      <c r="B72" s="3">
        <v>0.6</v>
      </c>
      <c r="C72" s="3">
        <v>0.6</v>
      </c>
      <c r="D72" s="3">
        <v>0.6</v>
      </c>
      <c r="E72" s="3">
        <v>0.6</v>
      </c>
      <c r="F72" s="3">
        <v>0.6</v>
      </c>
    </row>
    <row r="73" spans="1:8" x14ac:dyDescent="0.2">
      <c r="A73" t="s">
        <v>4</v>
      </c>
      <c r="B73">
        <f>B71*B72</f>
        <v>60</v>
      </c>
      <c r="C73">
        <f t="shared" ref="C73:F73" si="21">C71*C72</f>
        <v>36</v>
      </c>
      <c r="D73">
        <f t="shared" si="21"/>
        <v>21.599999999999998</v>
      </c>
      <c r="E73">
        <f t="shared" si="21"/>
        <v>12.959999999999999</v>
      </c>
      <c r="F73">
        <f t="shared" si="21"/>
        <v>7.7759999999999989</v>
      </c>
    </row>
    <row r="74" spans="1:8" x14ac:dyDescent="0.2">
      <c r="A74" t="s">
        <v>7</v>
      </c>
      <c r="B74">
        <v>3</v>
      </c>
      <c r="C74">
        <v>80</v>
      </c>
      <c r="D74">
        <v>8.3333333333333339</v>
      </c>
      <c r="E74">
        <f>13.8888888888889/2</f>
        <v>6.94444444444445</v>
      </c>
      <c r="F74">
        <v>23.148148148148152</v>
      </c>
    </row>
    <row r="75" spans="1:8" x14ac:dyDescent="0.2">
      <c r="A75" t="s">
        <v>6</v>
      </c>
      <c r="B75">
        <f>B74*B71</f>
        <v>300</v>
      </c>
      <c r="C75">
        <f t="shared" ref="C75" si="22">C74*C71</f>
        <v>4800</v>
      </c>
      <c r="D75">
        <f t="shared" ref="D75" si="23">D74*D71</f>
        <v>300</v>
      </c>
      <c r="E75">
        <f t="shared" ref="E75" si="24">E74*E71</f>
        <v>150.00000000000011</v>
      </c>
      <c r="F75">
        <f t="shared" ref="F75" si="25">F74*F71</f>
        <v>300.00000000000006</v>
      </c>
      <c r="G75">
        <f>SUM(B75:F75)</f>
        <v>5850</v>
      </c>
    </row>
    <row r="76" spans="1:8" x14ac:dyDescent="0.2">
      <c r="A76" t="s">
        <v>1</v>
      </c>
      <c r="B76" s="5">
        <f>B75/$G75</f>
        <v>5.128205128205128E-2</v>
      </c>
      <c r="C76" s="5">
        <f t="shared" ref="C76" si="26">C75/$G75</f>
        <v>0.82051282051282048</v>
      </c>
      <c r="D76" s="5">
        <f t="shared" ref="D76" si="27">D75/$G75</f>
        <v>5.128205128205128E-2</v>
      </c>
      <c r="E76" s="5">
        <f t="shared" ref="E76" si="28">E75/$G75</f>
        <v>2.5641025641025661E-2</v>
      </c>
      <c r="F76" s="5">
        <f t="shared" ref="F76" si="29">F75/$G75</f>
        <v>5.1282051282051294E-2</v>
      </c>
    </row>
    <row r="77" spans="1:8" x14ac:dyDescent="0.2">
      <c r="A77" t="s">
        <v>9</v>
      </c>
      <c r="B77" s="5"/>
      <c r="C77" s="5"/>
      <c r="D77" s="5"/>
      <c r="E77" s="5"/>
      <c r="F77" s="5"/>
      <c r="G77" s="6">
        <f>G75/F73</f>
        <v>752.31481481481489</v>
      </c>
    </row>
    <row r="79" spans="1:8" x14ac:dyDescent="0.2">
      <c r="A79" t="s">
        <v>26</v>
      </c>
      <c r="H79" s="9">
        <f>(G$23-G77)/G$23</f>
        <v>2.5000000000000074E-2</v>
      </c>
    </row>
    <row r="81" spans="1:8" x14ac:dyDescent="0.2">
      <c r="A81" s="1" t="s">
        <v>27</v>
      </c>
    </row>
    <row r="83" spans="1:8" x14ac:dyDescent="0.2">
      <c r="A83" s="4" t="s">
        <v>0</v>
      </c>
      <c r="B83" s="4">
        <v>1</v>
      </c>
      <c r="C83" s="4">
        <v>2</v>
      </c>
      <c r="D83" s="4">
        <v>3</v>
      </c>
      <c r="E83" s="4">
        <v>4</v>
      </c>
      <c r="F83" s="4">
        <v>5</v>
      </c>
      <c r="G83" s="4" t="s">
        <v>5</v>
      </c>
    </row>
    <row r="84" spans="1:8" x14ac:dyDescent="0.2">
      <c r="A84" t="s">
        <v>2</v>
      </c>
      <c r="B84">
        <v>100</v>
      </c>
      <c r="C84">
        <f>B86</f>
        <v>60</v>
      </c>
      <c r="D84">
        <f>C86</f>
        <v>36</v>
      </c>
      <c r="E84">
        <f>D86</f>
        <v>21.599999999999998</v>
      </c>
      <c r="F84">
        <f>E86</f>
        <v>12.959999999999999</v>
      </c>
    </row>
    <row r="85" spans="1:8" x14ac:dyDescent="0.2">
      <c r="A85" t="s">
        <v>3</v>
      </c>
      <c r="B85" s="3">
        <v>0.6</v>
      </c>
      <c r="C85" s="3">
        <v>0.6</v>
      </c>
      <c r="D85" s="3">
        <v>0.6</v>
      </c>
      <c r="E85" s="3">
        <v>0.6</v>
      </c>
      <c r="F85" s="3">
        <v>0.6</v>
      </c>
    </row>
    <row r="86" spans="1:8" x14ac:dyDescent="0.2">
      <c r="A86" t="s">
        <v>4</v>
      </c>
      <c r="B86">
        <f>B84*B85</f>
        <v>60</v>
      </c>
      <c r="C86">
        <f t="shared" ref="C86:F86" si="30">C84*C85</f>
        <v>36</v>
      </c>
      <c r="D86">
        <f t="shared" si="30"/>
        <v>21.599999999999998</v>
      </c>
      <c r="E86">
        <f t="shared" si="30"/>
        <v>12.959999999999999</v>
      </c>
      <c r="F86">
        <f t="shared" si="30"/>
        <v>7.7759999999999989</v>
      </c>
    </row>
    <row r="87" spans="1:8" x14ac:dyDescent="0.2">
      <c r="A87" t="s">
        <v>7</v>
      </c>
      <c r="B87">
        <v>3</v>
      </c>
      <c r="C87">
        <v>80</v>
      </c>
      <c r="D87">
        <v>8.3333333333333339</v>
      </c>
      <c r="E87">
        <v>13.888888888888891</v>
      </c>
      <c r="F87">
        <f>23.1481481481482/2</f>
        <v>11.574074074074099</v>
      </c>
    </row>
    <row r="88" spans="1:8" x14ac:dyDescent="0.2">
      <c r="A88" t="s">
        <v>6</v>
      </c>
      <c r="B88">
        <f>B87*B84</f>
        <v>300</v>
      </c>
      <c r="C88">
        <f t="shared" ref="C88" si="31">C87*C84</f>
        <v>4800</v>
      </c>
      <c r="D88">
        <f t="shared" ref="D88" si="32">D87*D84</f>
        <v>300</v>
      </c>
      <c r="E88">
        <f t="shared" ref="E88" si="33">E87*E84</f>
        <v>300</v>
      </c>
      <c r="F88">
        <f t="shared" ref="F88" si="34">F87*F84</f>
        <v>150.00000000000031</v>
      </c>
      <c r="G88">
        <f>SUM(B88:F88)</f>
        <v>5850</v>
      </c>
    </row>
    <row r="89" spans="1:8" x14ac:dyDescent="0.2">
      <c r="A89" t="s">
        <v>1</v>
      </c>
      <c r="B89" s="5">
        <f>B88/$G88</f>
        <v>5.128205128205128E-2</v>
      </c>
      <c r="C89" s="5">
        <f t="shared" ref="C89" si="35">C88/$G88</f>
        <v>0.82051282051282048</v>
      </c>
      <c r="D89" s="5">
        <f t="shared" ref="D89" si="36">D88/$G88</f>
        <v>5.128205128205128E-2</v>
      </c>
      <c r="E89" s="5">
        <f t="shared" ref="E89" si="37">E88/$G88</f>
        <v>5.128205128205128E-2</v>
      </c>
      <c r="F89" s="5">
        <f t="shared" ref="F89" si="38">F88/$G88</f>
        <v>2.5641025641025696E-2</v>
      </c>
    </row>
    <row r="90" spans="1:8" x14ac:dyDescent="0.2">
      <c r="A90" t="s">
        <v>9</v>
      </c>
      <c r="B90" s="5"/>
      <c r="C90" s="5"/>
      <c r="D90" s="5"/>
      <c r="E90" s="5"/>
      <c r="F90" s="5"/>
      <c r="G90" s="6">
        <f>G88/F86</f>
        <v>752.31481481481489</v>
      </c>
    </row>
    <row r="92" spans="1:8" x14ac:dyDescent="0.2">
      <c r="A92" t="s">
        <v>26</v>
      </c>
      <c r="H92" s="9">
        <f>(G$23-G90)/G$23</f>
        <v>2.5000000000000074E-2</v>
      </c>
    </row>
    <row r="93" spans="1:8" x14ac:dyDescent="0.2">
      <c r="H93" s="9"/>
    </row>
    <row r="94" spans="1:8" x14ac:dyDescent="0.2">
      <c r="H94" s="9"/>
    </row>
    <row r="95" spans="1:8" x14ac:dyDescent="0.2">
      <c r="A95" s="1" t="s">
        <v>28</v>
      </c>
    </row>
    <row r="97" spans="1:8" x14ac:dyDescent="0.2">
      <c r="A97" s="4" t="s">
        <v>0</v>
      </c>
      <c r="B97" s="4">
        <v>1</v>
      </c>
      <c r="C97" s="4">
        <v>2</v>
      </c>
      <c r="D97" s="4">
        <v>3</v>
      </c>
      <c r="E97" s="4">
        <v>4</v>
      </c>
      <c r="F97" s="4">
        <v>5</v>
      </c>
      <c r="G97" s="4" t="s">
        <v>5</v>
      </c>
    </row>
    <row r="98" spans="1:8" x14ac:dyDescent="0.2">
      <c r="A98" t="s">
        <v>2</v>
      </c>
      <c r="B98">
        <v>100</v>
      </c>
      <c r="C98">
        <f>B100</f>
        <v>90</v>
      </c>
      <c r="D98">
        <f>C100</f>
        <v>54</v>
      </c>
      <c r="E98">
        <f>D100</f>
        <v>32.4</v>
      </c>
      <c r="F98">
        <f>E100</f>
        <v>19.439999999999998</v>
      </c>
    </row>
    <row r="99" spans="1:8" x14ac:dyDescent="0.2">
      <c r="A99" t="s">
        <v>3</v>
      </c>
      <c r="B99" s="3">
        <v>0.9</v>
      </c>
      <c r="C99" s="3">
        <v>0.6</v>
      </c>
      <c r="D99" s="3">
        <v>0.6</v>
      </c>
      <c r="E99" s="3">
        <v>0.6</v>
      </c>
      <c r="F99" s="3">
        <v>0.6</v>
      </c>
    </row>
    <row r="100" spans="1:8" x14ac:dyDescent="0.2">
      <c r="A100" t="s">
        <v>4</v>
      </c>
      <c r="B100">
        <f>B98*B99</f>
        <v>90</v>
      </c>
      <c r="C100">
        <f t="shared" ref="C100:F100" si="39">C98*C99</f>
        <v>54</v>
      </c>
      <c r="D100">
        <f t="shared" si="39"/>
        <v>32.4</v>
      </c>
      <c r="E100">
        <f t="shared" si="39"/>
        <v>19.439999999999998</v>
      </c>
      <c r="F100">
        <f t="shared" si="39"/>
        <v>11.663999999999998</v>
      </c>
    </row>
    <row r="101" spans="1:8" x14ac:dyDescent="0.2">
      <c r="A101" t="s">
        <v>7</v>
      </c>
      <c r="B101">
        <v>3</v>
      </c>
      <c r="C101">
        <v>80</v>
      </c>
      <c r="D101">
        <v>8.3333333333333339</v>
      </c>
      <c r="E101">
        <v>13.888888888888891</v>
      </c>
      <c r="F101">
        <v>23.148148148148152</v>
      </c>
    </row>
    <row r="102" spans="1:8" x14ac:dyDescent="0.2">
      <c r="A102" t="s">
        <v>6</v>
      </c>
      <c r="B102">
        <f>B101*B98</f>
        <v>300</v>
      </c>
      <c r="C102">
        <f t="shared" ref="C102" si="40">C101*C98</f>
        <v>7200</v>
      </c>
      <c r="D102">
        <f t="shared" ref="D102" si="41">D101*D98</f>
        <v>450.00000000000006</v>
      </c>
      <c r="E102">
        <f t="shared" ref="E102" si="42">E101*E98</f>
        <v>450.00000000000006</v>
      </c>
      <c r="F102">
        <f t="shared" ref="F102" si="43">F101*F98</f>
        <v>450.00000000000006</v>
      </c>
      <c r="G102">
        <f>SUM(B102:F102)</f>
        <v>8850</v>
      </c>
    </row>
    <row r="103" spans="1:8" x14ac:dyDescent="0.2">
      <c r="A103" t="s">
        <v>1</v>
      </c>
      <c r="B103" s="5">
        <f>B102/$G102</f>
        <v>3.3898305084745763E-2</v>
      </c>
      <c r="C103" s="5">
        <f t="shared" ref="C103" si="44">C102/$G102</f>
        <v>0.81355932203389836</v>
      </c>
      <c r="D103" s="5">
        <f t="shared" ref="D103" si="45">D102/$G102</f>
        <v>5.0847457627118647E-2</v>
      </c>
      <c r="E103" s="5">
        <f t="shared" ref="E103" si="46">E102/$G102</f>
        <v>5.0847457627118647E-2</v>
      </c>
      <c r="F103" s="5">
        <f t="shared" ref="F103" si="47">F102/$G102</f>
        <v>5.0847457627118647E-2</v>
      </c>
    </row>
    <row r="104" spans="1:8" x14ac:dyDescent="0.2">
      <c r="A104" t="s">
        <v>9</v>
      </c>
      <c r="B104" s="5"/>
      <c r="C104" s="5"/>
      <c r="D104" s="5"/>
      <c r="E104" s="5"/>
      <c r="F104" s="5"/>
      <c r="G104" s="6">
        <f>G102/F100</f>
        <v>758.74485596707837</v>
      </c>
    </row>
    <row r="106" spans="1:8" x14ac:dyDescent="0.2">
      <c r="A106" t="s">
        <v>26</v>
      </c>
      <c r="H106" s="9">
        <f>(G$23-G104)/G$23</f>
        <v>1.6666666666666618E-2</v>
      </c>
    </row>
    <row r="107" spans="1:8" x14ac:dyDescent="0.2">
      <c r="H107" s="9"/>
    </row>
    <row r="108" spans="1:8" x14ac:dyDescent="0.2">
      <c r="H108" s="9"/>
    </row>
    <row r="109" spans="1:8" x14ac:dyDescent="0.2">
      <c r="A109" s="1" t="s">
        <v>29</v>
      </c>
    </row>
    <row r="111" spans="1:8" x14ac:dyDescent="0.2">
      <c r="A111" s="4" t="s">
        <v>0</v>
      </c>
      <c r="B111" s="4">
        <v>1</v>
      </c>
      <c r="C111" s="4">
        <v>2</v>
      </c>
      <c r="D111" s="4">
        <v>3</v>
      </c>
      <c r="E111" s="4">
        <v>4</v>
      </c>
      <c r="F111" s="4">
        <v>5</v>
      </c>
      <c r="G111" s="4" t="s">
        <v>5</v>
      </c>
    </row>
    <row r="112" spans="1:8" x14ac:dyDescent="0.2">
      <c r="A112" t="s">
        <v>2</v>
      </c>
      <c r="B112">
        <v>100</v>
      </c>
      <c r="C112">
        <f>B114</f>
        <v>60</v>
      </c>
      <c r="D112">
        <f>C114</f>
        <v>54</v>
      </c>
      <c r="E112">
        <f>D114</f>
        <v>32.4</v>
      </c>
      <c r="F112">
        <f>E114</f>
        <v>19.439999999999998</v>
      </c>
    </row>
    <row r="113" spans="1:8" x14ac:dyDescent="0.2">
      <c r="A113" t="s">
        <v>3</v>
      </c>
      <c r="B113" s="3">
        <v>0.6</v>
      </c>
      <c r="C113" s="3">
        <v>0.9</v>
      </c>
      <c r="D113" s="3">
        <v>0.6</v>
      </c>
      <c r="E113" s="3">
        <v>0.6</v>
      </c>
      <c r="F113" s="3">
        <v>0.6</v>
      </c>
    </row>
    <row r="114" spans="1:8" x14ac:dyDescent="0.2">
      <c r="A114" t="s">
        <v>4</v>
      </c>
      <c r="B114">
        <f>B112*B113</f>
        <v>60</v>
      </c>
      <c r="C114">
        <f t="shared" ref="C114:F114" si="48">C112*C113</f>
        <v>54</v>
      </c>
      <c r="D114">
        <f t="shared" si="48"/>
        <v>32.4</v>
      </c>
      <c r="E114">
        <f t="shared" si="48"/>
        <v>19.439999999999998</v>
      </c>
      <c r="F114">
        <f t="shared" si="48"/>
        <v>11.663999999999998</v>
      </c>
    </row>
    <row r="115" spans="1:8" x14ac:dyDescent="0.2">
      <c r="A115" t="s">
        <v>7</v>
      </c>
      <c r="B115">
        <v>3</v>
      </c>
      <c r="C115">
        <v>80</v>
      </c>
      <c r="D115">
        <v>8.3333333333333339</v>
      </c>
      <c r="E115">
        <v>13.888888888888891</v>
      </c>
      <c r="F115">
        <v>23.148148148148152</v>
      </c>
    </row>
    <row r="116" spans="1:8" x14ac:dyDescent="0.2">
      <c r="A116" t="s">
        <v>6</v>
      </c>
      <c r="B116">
        <f>B115*B112</f>
        <v>300</v>
      </c>
      <c r="C116">
        <f t="shared" ref="C116" si="49">C115*C112</f>
        <v>4800</v>
      </c>
      <c r="D116">
        <f t="shared" ref="D116" si="50">D115*D112</f>
        <v>450.00000000000006</v>
      </c>
      <c r="E116">
        <f t="shared" ref="E116" si="51">E115*E112</f>
        <v>450.00000000000006</v>
      </c>
      <c r="F116">
        <f t="shared" ref="F116" si="52">F115*F112</f>
        <v>450.00000000000006</v>
      </c>
      <c r="G116">
        <f>SUM(B116:F116)</f>
        <v>6450</v>
      </c>
    </row>
    <row r="117" spans="1:8" x14ac:dyDescent="0.2">
      <c r="A117" t="s">
        <v>1</v>
      </c>
      <c r="B117" s="5">
        <f>B116/$G116</f>
        <v>4.6511627906976744E-2</v>
      </c>
      <c r="C117" s="5">
        <f t="shared" ref="C117" si="53">C116/$G116</f>
        <v>0.7441860465116279</v>
      </c>
      <c r="D117" s="5">
        <f t="shared" ref="D117" si="54">D116/$G116</f>
        <v>6.9767441860465129E-2</v>
      </c>
      <c r="E117" s="5">
        <f t="shared" ref="E117" si="55">E116/$G116</f>
        <v>6.9767441860465129E-2</v>
      </c>
      <c r="F117" s="5">
        <f t="shared" ref="F117" si="56">F116/$G116</f>
        <v>6.9767441860465129E-2</v>
      </c>
    </row>
    <row r="118" spans="1:8" x14ac:dyDescent="0.2">
      <c r="A118" t="s">
        <v>9</v>
      </c>
      <c r="B118" s="5"/>
      <c r="C118" s="5"/>
      <c r="D118" s="5"/>
      <c r="E118" s="5"/>
      <c r="F118" s="5"/>
      <c r="G118" s="6">
        <f>G116/F114</f>
        <v>552.98353909465027</v>
      </c>
    </row>
    <row r="120" spans="1:8" x14ac:dyDescent="0.2">
      <c r="A120" t="s">
        <v>26</v>
      </c>
      <c r="H120" s="9">
        <f>(G$23-G118)/G$23</f>
        <v>0.28333333333333338</v>
      </c>
    </row>
    <row r="121" spans="1:8" x14ac:dyDescent="0.2">
      <c r="H121" s="9"/>
    </row>
    <row r="122" spans="1:8" x14ac:dyDescent="0.2">
      <c r="H122" s="9"/>
    </row>
    <row r="124" spans="1:8" x14ac:dyDescent="0.2">
      <c r="A124" s="1" t="s">
        <v>30</v>
      </c>
    </row>
    <row r="126" spans="1:8" x14ac:dyDescent="0.2">
      <c r="A126" s="4" t="s">
        <v>0</v>
      </c>
      <c r="B126" s="4">
        <v>1</v>
      </c>
      <c r="C126" s="4">
        <v>2</v>
      </c>
      <c r="D126" s="4">
        <v>3</v>
      </c>
      <c r="E126" s="4">
        <v>4</v>
      </c>
      <c r="F126" s="4">
        <v>5</v>
      </c>
      <c r="G126" s="4" t="s">
        <v>5</v>
      </c>
    </row>
    <row r="127" spans="1:8" x14ac:dyDescent="0.2">
      <c r="A127" t="s">
        <v>2</v>
      </c>
      <c r="B127">
        <v>100</v>
      </c>
      <c r="C127">
        <f>B129</f>
        <v>60</v>
      </c>
      <c r="D127">
        <f>C129</f>
        <v>36</v>
      </c>
      <c r="E127">
        <f>D129</f>
        <v>32.4</v>
      </c>
      <c r="F127">
        <f>E129</f>
        <v>19.439999999999998</v>
      </c>
    </row>
    <row r="128" spans="1:8" x14ac:dyDescent="0.2">
      <c r="A128" t="s">
        <v>3</v>
      </c>
      <c r="B128" s="3">
        <v>0.6</v>
      </c>
      <c r="C128" s="3">
        <v>0.6</v>
      </c>
      <c r="D128" s="3">
        <v>0.9</v>
      </c>
      <c r="E128" s="3">
        <v>0.6</v>
      </c>
      <c r="F128" s="3">
        <v>0.6</v>
      </c>
    </row>
    <row r="129" spans="1:8" x14ac:dyDescent="0.2">
      <c r="A129" t="s">
        <v>4</v>
      </c>
      <c r="B129">
        <f>B127*B128</f>
        <v>60</v>
      </c>
      <c r="C129">
        <f t="shared" ref="C129:F129" si="57">C127*C128</f>
        <v>36</v>
      </c>
      <c r="D129">
        <f t="shared" si="57"/>
        <v>32.4</v>
      </c>
      <c r="E129">
        <f t="shared" si="57"/>
        <v>19.439999999999998</v>
      </c>
      <c r="F129">
        <f t="shared" si="57"/>
        <v>11.663999999999998</v>
      </c>
    </row>
    <row r="130" spans="1:8" x14ac:dyDescent="0.2">
      <c r="A130" t="s">
        <v>7</v>
      </c>
      <c r="B130">
        <v>3</v>
      </c>
      <c r="C130">
        <v>80</v>
      </c>
      <c r="D130">
        <v>8.3333333333333339</v>
      </c>
      <c r="E130">
        <v>13.888888888888891</v>
      </c>
      <c r="F130">
        <v>23.148148148148152</v>
      </c>
    </row>
    <row r="131" spans="1:8" x14ac:dyDescent="0.2">
      <c r="A131" t="s">
        <v>6</v>
      </c>
      <c r="B131">
        <f>B130*B127</f>
        <v>300</v>
      </c>
      <c r="C131">
        <f t="shared" ref="C131" si="58">C130*C127</f>
        <v>4800</v>
      </c>
      <c r="D131">
        <f t="shared" ref="D131" si="59">D130*D127</f>
        <v>300</v>
      </c>
      <c r="E131">
        <f t="shared" ref="E131" si="60">E130*E127</f>
        <v>450.00000000000006</v>
      </c>
      <c r="F131">
        <f t="shared" ref="F131" si="61">F130*F127</f>
        <v>450.00000000000006</v>
      </c>
      <c r="G131">
        <f>SUM(B131:F131)</f>
        <v>6300</v>
      </c>
    </row>
    <row r="132" spans="1:8" x14ac:dyDescent="0.2">
      <c r="A132" t="s">
        <v>1</v>
      </c>
      <c r="B132" s="5">
        <f>B131/$G131</f>
        <v>4.7619047619047616E-2</v>
      </c>
      <c r="C132" s="5">
        <f t="shared" ref="C132" si="62">C131/$G131</f>
        <v>0.76190476190476186</v>
      </c>
      <c r="D132" s="5">
        <f t="shared" ref="D132" si="63">D131/$G131</f>
        <v>4.7619047619047616E-2</v>
      </c>
      <c r="E132" s="5">
        <f t="shared" ref="E132" si="64">E131/$G131</f>
        <v>7.1428571428571438E-2</v>
      </c>
      <c r="F132" s="5">
        <f t="shared" ref="F132" si="65">F131/$G131</f>
        <v>7.1428571428571438E-2</v>
      </c>
    </row>
    <row r="133" spans="1:8" x14ac:dyDescent="0.2">
      <c r="A133" t="s">
        <v>9</v>
      </c>
      <c r="B133" s="5"/>
      <c r="C133" s="5"/>
      <c r="D133" s="5"/>
      <c r="E133" s="5"/>
      <c r="F133" s="5"/>
      <c r="G133" s="6">
        <f>G131/F129</f>
        <v>540.12345679012356</v>
      </c>
    </row>
    <row r="135" spans="1:8" x14ac:dyDescent="0.2">
      <c r="A135" t="s">
        <v>26</v>
      </c>
      <c r="H135" s="9">
        <f>(G$23-G133)/G$23</f>
        <v>0.3</v>
      </c>
    </row>
    <row r="138" spans="1:8" x14ac:dyDescent="0.2">
      <c r="A138" s="1" t="s">
        <v>31</v>
      </c>
    </row>
    <row r="140" spans="1:8" x14ac:dyDescent="0.2">
      <c r="A140" s="4" t="s">
        <v>0</v>
      </c>
      <c r="B140" s="4">
        <v>1</v>
      </c>
      <c r="C140" s="4">
        <v>2</v>
      </c>
      <c r="D140" s="4">
        <v>3</v>
      </c>
      <c r="E140" s="4">
        <v>4</v>
      </c>
      <c r="F140" s="4">
        <v>5</v>
      </c>
      <c r="G140" s="4" t="s">
        <v>5</v>
      </c>
    </row>
    <row r="141" spans="1:8" x14ac:dyDescent="0.2">
      <c r="A141" t="s">
        <v>2</v>
      </c>
      <c r="B141">
        <v>100</v>
      </c>
      <c r="C141">
        <f>B143</f>
        <v>60</v>
      </c>
      <c r="D141">
        <f>C143</f>
        <v>36</v>
      </c>
      <c r="E141">
        <f>D143</f>
        <v>21.599999999999998</v>
      </c>
      <c r="F141">
        <f>E143</f>
        <v>19.439999999999998</v>
      </c>
    </row>
    <row r="142" spans="1:8" x14ac:dyDescent="0.2">
      <c r="A142" t="s">
        <v>3</v>
      </c>
      <c r="B142" s="3">
        <v>0.6</v>
      </c>
      <c r="C142" s="3">
        <v>0.6</v>
      </c>
      <c r="D142" s="3">
        <v>0.6</v>
      </c>
      <c r="E142" s="3">
        <v>0.9</v>
      </c>
      <c r="F142" s="3">
        <v>0.6</v>
      </c>
    </row>
    <row r="143" spans="1:8" x14ac:dyDescent="0.2">
      <c r="A143" t="s">
        <v>4</v>
      </c>
      <c r="B143">
        <f>B141*B142</f>
        <v>60</v>
      </c>
      <c r="C143">
        <f t="shared" ref="C143:F143" si="66">C141*C142</f>
        <v>36</v>
      </c>
      <c r="D143">
        <f t="shared" si="66"/>
        <v>21.599999999999998</v>
      </c>
      <c r="E143">
        <f t="shared" si="66"/>
        <v>19.439999999999998</v>
      </c>
      <c r="F143">
        <f t="shared" si="66"/>
        <v>11.663999999999998</v>
      </c>
    </row>
    <row r="144" spans="1:8" x14ac:dyDescent="0.2">
      <c r="A144" t="s">
        <v>7</v>
      </c>
      <c r="B144">
        <v>3</v>
      </c>
      <c r="C144">
        <v>80</v>
      </c>
      <c r="D144">
        <v>8.3333333333333339</v>
      </c>
      <c r="E144">
        <v>13.888888888888891</v>
      </c>
      <c r="F144">
        <v>23.148148148148152</v>
      </c>
    </row>
    <row r="145" spans="1:8" x14ac:dyDescent="0.2">
      <c r="A145" t="s">
        <v>6</v>
      </c>
      <c r="B145">
        <f>B144*B141</f>
        <v>300</v>
      </c>
      <c r="C145">
        <f t="shared" ref="C145" si="67">C144*C141</f>
        <v>4800</v>
      </c>
      <c r="D145">
        <f t="shared" ref="D145" si="68">D144*D141</f>
        <v>300</v>
      </c>
      <c r="E145">
        <f t="shared" ref="E145" si="69">E144*E141</f>
        <v>300</v>
      </c>
      <c r="F145">
        <f t="shared" ref="F145" si="70">F144*F141</f>
        <v>450.00000000000006</v>
      </c>
      <c r="G145">
        <f>SUM(B145:F145)</f>
        <v>6150</v>
      </c>
    </row>
    <row r="146" spans="1:8" x14ac:dyDescent="0.2">
      <c r="A146" t="s">
        <v>1</v>
      </c>
      <c r="B146" s="5">
        <f>B145/$G145</f>
        <v>4.878048780487805E-2</v>
      </c>
      <c r="C146" s="5">
        <f t="shared" ref="C146" si="71">C145/$G145</f>
        <v>0.78048780487804881</v>
      </c>
      <c r="D146" s="5">
        <f t="shared" ref="D146" si="72">D145/$G145</f>
        <v>4.878048780487805E-2</v>
      </c>
      <c r="E146" s="5">
        <f t="shared" ref="E146" si="73">E145/$G145</f>
        <v>4.878048780487805E-2</v>
      </c>
      <c r="F146" s="5">
        <f t="shared" ref="F146" si="74">F145/$G145</f>
        <v>7.3170731707317083E-2</v>
      </c>
    </row>
    <row r="147" spans="1:8" x14ac:dyDescent="0.2">
      <c r="A147" t="s">
        <v>9</v>
      </c>
      <c r="B147" s="5"/>
      <c r="C147" s="5"/>
      <c r="D147" s="5"/>
      <c r="E147" s="5"/>
      <c r="F147" s="5"/>
      <c r="G147" s="6">
        <f>G145/F143</f>
        <v>527.26337448559684</v>
      </c>
    </row>
    <row r="149" spans="1:8" x14ac:dyDescent="0.2">
      <c r="A149" t="s">
        <v>26</v>
      </c>
      <c r="H149" s="9">
        <f>(G$23-G147)/G$23</f>
        <v>0.3166666666666666</v>
      </c>
    </row>
    <row r="152" spans="1:8" x14ac:dyDescent="0.2">
      <c r="A152" s="7" t="s">
        <v>32</v>
      </c>
      <c r="B152" s="7"/>
      <c r="C152" s="7"/>
      <c r="D152" s="7"/>
      <c r="E152" s="7"/>
      <c r="F152" s="7"/>
      <c r="G152" s="7"/>
      <c r="H152" s="8"/>
    </row>
    <row r="153" spans="1:8" x14ac:dyDescent="0.2">
      <c r="A153" s="8"/>
      <c r="B153" s="8"/>
      <c r="C153" s="8"/>
      <c r="D153" s="8"/>
      <c r="E153" s="8"/>
      <c r="F153" s="8"/>
      <c r="G153" s="8"/>
      <c r="H153" s="8"/>
    </row>
    <row r="154" spans="1:8" x14ac:dyDescent="0.2">
      <c r="A154" s="4" t="s">
        <v>0</v>
      </c>
      <c r="B154" s="4">
        <v>1</v>
      </c>
      <c r="C154" s="4">
        <v>2</v>
      </c>
      <c r="D154" s="4">
        <v>3</v>
      </c>
      <c r="E154" s="4">
        <v>4</v>
      </c>
      <c r="F154" s="4">
        <v>5</v>
      </c>
      <c r="G154" s="4" t="s">
        <v>5</v>
      </c>
    </row>
    <row r="155" spans="1:8" x14ac:dyDescent="0.2">
      <c r="A155" t="s">
        <v>2</v>
      </c>
      <c r="B155">
        <v>100</v>
      </c>
      <c r="C155">
        <f>B157</f>
        <v>60</v>
      </c>
      <c r="D155">
        <f>C157</f>
        <v>36</v>
      </c>
      <c r="E155">
        <f>D157</f>
        <v>21.599999999999998</v>
      </c>
      <c r="F155">
        <f>E157</f>
        <v>12.959999999999999</v>
      </c>
    </row>
    <row r="156" spans="1:8" x14ac:dyDescent="0.2">
      <c r="A156" t="s">
        <v>3</v>
      </c>
      <c r="B156" s="3">
        <v>0.6</v>
      </c>
      <c r="C156" s="3">
        <v>0.6</v>
      </c>
      <c r="D156" s="3">
        <v>0.6</v>
      </c>
      <c r="E156" s="3">
        <v>0.6</v>
      </c>
      <c r="F156" s="3">
        <v>0.9</v>
      </c>
    </row>
    <row r="157" spans="1:8" x14ac:dyDescent="0.2">
      <c r="A157" t="s">
        <v>4</v>
      </c>
      <c r="B157">
        <f>B155*B156</f>
        <v>60</v>
      </c>
      <c r="C157">
        <f t="shared" ref="C157:F157" si="75">C155*C156</f>
        <v>36</v>
      </c>
      <c r="D157">
        <f t="shared" si="75"/>
        <v>21.599999999999998</v>
      </c>
      <c r="E157">
        <f t="shared" si="75"/>
        <v>12.959999999999999</v>
      </c>
      <c r="F157">
        <f t="shared" si="75"/>
        <v>11.664</v>
      </c>
    </row>
    <row r="158" spans="1:8" x14ac:dyDescent="0.2">
      <c r="A158" t="s">
        <v>7</v>
      </c>
      <c r="B158">
        <v>3</v>
      </c>
      <c r="C158">
        <v>80</v>
      </c>
      <c r="D158">
        <v>8.3333333333333339</v>
      </c>
      <c r="E158">
        <v>13.888888888888891</v>
      </c>
      <c r="F158">
        <v>23.148148148148152</v>
      </c>
    </row>
    <row r="159" spans="1:8" x14ac:dyDescent="0.2">
      <c r="A159" t="s">
        <v>6</v>
      </c>
      <c r="B159">
        <f>B158*B155</f>
        <v>300</v>
      </c>
      <c r="C159">
        <f t="shared" ref="C159" si="76">C158*C155</f>
        <v>4800</v>
      </c>
      <c r="D159">
        <f t="shared" ref="D159" si="77">D158*D155</f>
        <v>300</v>
      </c>
      <c r="E159">
        <f t="shared" ref="E159" si="78">E158*E155</f>
        <v>300</v>
      </c>
      <c r="F159">
        <f t="shared" ref="F159" si="79">F158*F155</f>
        <v>300.00000000000006</v>
      </c>
      <c r="G159">
        <f>SUM(B159:F159)</f>
        <v>6000</v>
      </c>
    </row>
    <row r="160" spans="1:8" x14ac:dyDescent="0.2">
      <c r="A160" t="s">
        <v>1</v>
      </c>
      <c r="B160" s="5">
        <f>B159/$G159</f>
        <v>0.05</v>
      </c>
      <c r="C160" s="5">
        <f t="shared" ref="C160" si="80">C159/$G159</f>
        <v>0.8</v>
      </c>
      <c r="D160" s="5">
        <f t="shared" ref="D160" si="81">D159/$G159</f>
        <v>0.05</v>
      </c>
      <c r="E160" s="5">
        <f t="shared" ref="E160" si="82">E159/$G159</f>
        <v>0.05</v>
      </c>
      <c r="F160" s="5">
        <f t="shared" ref="F160" si="83">F159/$G159</f>
        <v>5.000000000000001E-2</v>
      </c>
    </row>
    <row r="161" spans="1:8" x14ac:dyDescent="0.2">
      <c r="A161" t="s">
        <v>9</v>
      </c>
      <c r="B161" s="5"/>
      <c r="C161" s="5"/>
      <c r="D161" s="5"/>
      <c r="E161" s="5"/>
      <c r="F161" s="5"/>
      <c r="G161" s="6">
        <f>G159/F157</f>
        <v>514.40329218107001</v>
      </c>
    </row>
    <row r="163" spans="1:8" x14ac:dyDescent="0.2">
      <c r="A163" t="s">
        <v>26</v>
      </c>
      <c r="H163" s="9">
        <f>(G$23-G161)/G$23</f>
        <v>0.33333333333333337</v>
      </c>
    </row>
    <row r="164" spans="1:8" x14ac:dyDescent="0.2">
      <c r="A164" s="8"/>
      <c r="B164" s="8"/>
      <c r="C164" s="8"/>
      <c r="D164" s="8"/>
      <c r="E164" s="8"/>
      <c r="F164" s="8"/>
      <c r="G164" s="8"/>
      <c r="H164" s="8"/>
    </row>
    <row r="166" spans="1:8" x14ac:dyDescent="0.2">
      <c r="A166" s="7" t="s">
        <v>117</v>
      </c>
      <c r="B166" s="7"/>
      <c r="C166" s="7"/>
      <c r="D166" s="7"/>
      <c r="E166" s="7"/>
      <c r="F166" s="7"/>
      <c r="G166" s="7"/>
      <c r="H166" s="8"/>
    </row>
    <row r="167" spans="1:8" x14ac:dyDescent="0.2">
      <c r="A167" s="8"/>
      <c r="B167" s="8"/>
      <c r="C167" s="8"/>
      <c r="D167" s="8"/>
      <c r="E167" s="8"/>
      <c r="F167" s="8"/>
      <c r="G167" s="8"/>
      <c r="H167" s="8"/>
    </row>
    <row r="168" spans="1:8" x14ac:dyDescent="0.2">
      <c r="A168" s="4" t="s">
        <v>0</v>
      </c>
      <c r="B168" s="4">
        <v>1</v>
      </c>
      <c r="C168" s="4">
        <v>2</v>
      </c>
      <c r="D168" s="4">
        <v>3</v>
      </c>
      <c r="E168" s="4">
        <v>4</v>
      </c>
      <c r="F168" s="4">
        <v>5</v>
      </c>
      <c r="G168" s="4" t="s">
        <v>5</v>
      </c>
    </row>
    <row r="169" spans="1:8" x14ac:dyDescent="0.2">
      <c r="A169" t="s">
        <v>2</v>
      </c>
      <c r="B169">
        <v>100</v>
      </c>
      <c r="C169">
        <f>B171</f>
        <v>60</v>
      </c>
      <c r="D169">
        <f>C171</f>
        <v>36</v>
      </c>
      <c r="E169">
        <f>D171</f>
        <v>21.599999999999998</v>
      </c>
      <c r="F169">
        <f>E171</f>
        <v>19.439999999999998</v>
      </c>
    </row>
    <row r="170" spans="1:8" x14ac:dyDescent="0.2">
      <c r="A170" t="s">
        <v>3</v>
      </c>
      <c r="B170" s="3">
        <v>0.6</v>
      </c>
      <c r="C170" s="3">
        <v>0.6</v>
      </c>
      <c r="D170" s="3">
        <v>0.6</v>
      </c>
      <c r="E170" s="3">
        <v>0.9</v>
      </c>
      <c r="F170" s="3">
        <v>0.6</v>
      </c>
    </row>
    <row r="171" spans="1:8" x14ac:dyDescent="0.2">
      <c r="A171" t="s">
        <v>4</v>
      </c>
      <c r="B171">
        <f>B169*B170</f>
        <v>60</v>
      </c>
      <c r="C171">
        <f t="shared" ref="C171:F171" si="84">C169*C170</f>
        <v>36</v>
      </c>
      <c r="D171">
        <f t="shared" si="84"/>
        <v>21.599999999999998</v>
      </c>
      <c r="E171">
        <f t="shared" si="84"/>
        <v>19.439999999999998</v>
      </c>
      <c r="F171">
        <f t="shared" si="84"/>
        <v>11.663999999999998</v>
      </c>
    </row>
    <row r="172" spans="1:8" x14ac:dyDescent="0.2">
      <c r="A172" t="s">
        <v>7</v>
      </c>
      <c r="B172">
        <v>3</v>
      </c>
      <c r="C172">
        <v>80</v>
      </c>
      <c r="D172">
        <v>8.3333333333333339</v>
      </c>
      <c r="E172">
        <f>3*13.8888888888889</f>
        <v>41.6666666666667</v>
      </c>
      <c r="F172">
        <v>23.148148148148152</v>
      </c>
    </row>
    <row r="173" spans="1:8" x14ac:dyDescent="0.2">
      <c r="A173" t="s">
        <v>6</v>
      </c>
      <c r="B173">
        <f>B172*B169</f>
        <v>300</v>
      </c>
      <c r="C173">
        <f t="shared" ref="C173" si="85">C172*C169</f>
        <v>4800</v>
      </c>
      <c r="D173">
        <f t="shared" ref="D173" si="86">D172*D169</f>
        <v>300</v>
      </c>
      <c r="E173">
        <f t="shared" ref="E173" si="87">E172*E169</f>
        <v>900.00000000000068</v>
      </c>
      <c r="F173">
        <f t="shared" ref="F173" si="88">F172*F169</f>
        <v>450.00000000000006</v>
      </c>
      <c r="G173">
        <f>SUM(B173:F173)</f>
        <v>6750.0000000000009</v>
      </c>
    </row>
    <row r="174" spans="1:8" x14ac:dyDescent="0.2">
      <c r="A174" t="s">
        <v>1</v>
      </c>
      <c r="B174" s="5">
        <f>B173/$G173</f>
        <v>4.4444444444444439E-2</v>
      </c>
      <c r="C174" s="5">
        <f t="shared" ref="C174" si="89">C173/$G173</f>
        <v>0.71111111111111103</v>
      </c>
      <c r="D174" s="5">
        <f t="shared" ref="D174" si="90">D173/$G173</f>
        <v>4.4444444444444439E-2</v>
      </c>
      <c r="E174" s="5">
        <f t="shared" ref="E174" si="91">E173/$G173</f>
        <v>0.13333333333333341</v>
      </c>
      <c r="F174" s="5">
        <f t="shared" ref="F174" si="92">F173/$G173</f>
        <v>6.6666666666666666E-2</v>
      </c>
    </row>
    <row r="175" spans="1:8" x14ac:dyDescent="0.2">
      <c r="A175" t="s">
        <v>9</v>
      </c>
      <c r="B175" s="5"/>
      <c r="C175" s="5"/>
      <c r="D175" s="5"/>
      <c r="E175" s="5"/>
      <c r="F175" s="5"/>
      <c r="G175" s="6">
        <f>G173/F171</f>
        <v>578.70370370370392</v>
      </c>
    </row>
    <row r="177" spans="1:8" x14ac:dyDescent="0.2">
      <c r="A177" t="s">
        <v>26</v>
      </c>
      <c r="H177" s="9">
        <f>(G$23-G175)/G$23</f>
        <v>0.24999999999999986</v>
      </c>
    </row>
    <row r="178" spans="1:8" x14ac:dyDescent="0.2">
      <c r="A178" s="8"/>
      <c r="B178" s="8"/>
      <c r="C178" s="8"/>
      <c r="D178" s="8"/>
      <c r="E178" s="8"/>
      <c r="F178" s="8"/>
      <c r="G178" s="8"/>
      <c r="H178" s="8"/>
    </row>
    <row r="180" spans="1:8" x14ac:dyDescent="0.2">
      <c r="A180" s="7" t="s">
        <v>118</v>
      </c>
      <c r="B180" s="7"/>
      <c r="C180" s="7"/>
      <c r="D180" s="7"/>
      <c r="E180" s="7"/>
      <c r="F180" s="7"/>
      <c r="G180" s="7"/>
      <c r="H180" s="8"/>
    </row>
    <row r="181" spans="1:8" x14ac:dyDescent="0.2">
      <c r="A181" s="8"/>
      <c r="B181" s="8"/>
      <c r="C181" s="8"/>
      <c r="D181" s="8"/>
      <c r="E181" s="8"/>
      <c r="F181" s="8"/>
      <c r="G181" s="8"/>
      <c r="H181" s="8"/>
    </row>
    <row r="182" spans="1:8" x14ac:dyDescent="0.2">
      <c r="A182" s="4" t="s">
        <v>0</v>
      </c>
      <c r="B182" s="4">
        <v>1</v>
      </c>
      <c r="C182" s="4">
        <v>2</v>
      </c>
      <c r="D182" s="4">
        <v>3</v>
      </c>
      <c r="E182" s="4">
        <v>4</v>
      </c>
      <c r="F182" s="4">
        <v>5</v>
      </c>
      <c r="G182" s="4" t="s">
        <v>5</v>
      </c>
    </row>
    <row r="183" spans="1:8" x14ac:dyDescent="0.2">
      <c r="A183" t="s">
        <v>2</v>
      </c>
      <c r="B183">
        <v>100</v>
      </c>
      <c r="C183">
        <f>B185</f>
        <v>60</v>
      </c>
      <c r="D183">
        <f>C185</f>
        <v>36</v>
      </c>
      <c r="E183">
        <f>D185</f>
        <v>32.4</v>
      </c>
      <c r="F183">
        <f>E185</f>
        <v>29.16</v>
      </c>
    </row>
    <row r="184" spans="1:8" x14ac:dyDescent="0.2">
      <c r="A184" t="s">
        <v>3</v>
      </c>
      <c r="B184" s="3">
        <v>0.6</v>
      </c>
      <c r="C184" s="3">
        <v>0.6</v>
      </c>
      <c r="D184" s="3">
        <v>0.9</v>
      </c>
      <c r="E184" s="3">
        <v>0.9</v>
      </c>
      <c r="F184" s="3">
        <v>0.9</v>
      </c>
    </row>
    <row r="185" spans="1:8" x14ac:dyDescent="0.2">
      <c r="A185" t="s">
        <v>4</v>
      </c>
      <c r="B185">
        <f>B183*B184</f>
        <v>60</v>
      </c>
      <c r="C185">
        <f t="shared" ref="C185:F185" si="93">C183*C184</f>
        <v>36</v>
      </c>
      <c r="D185">
        <f t="shared" si="93"/>
        <v>32.4</v>
      </c>
      <c r="E185">
        <f t="shared" si="93"/>
        <v>29.16</v>
      </c>
      <c r="F185">
        <f t="shared" si="93"/>
        <v>26.244</v>
      </c>
    </row>
    <row r="186" spans="1:8" x14ac:dyDescent="0.2">
      <c r="A186" t="s">
        <v>7</v>
      </c>
      <c r="B186">
        <v>3</v>
      </c>
      <c r="C186">
        <v>80</v>
      </c>
      <c r="D186">
        <v>8.3333333333333339</v>
      </c>
      <c r="E186">
        <v>13.888888888888891</v>
      </c>
      <c r="F186">
        <v>23.148148148148152</v>
      </c>
    </row>
    <row r="187" spans="1:8" x14ac:dyDescent="0.2">
      <c r="A187" t="s">
        <v>6</v>
      </c>
      <c r="B187">
        <f>B186*B183</f>
        <v>300</v>
      </c>
      <c r="C187">
        <f t="shared" ref="C187" si="94">C186*C183</f>
        <v>4800</v>
      </c>
      <c r="D187">
        <f t="shared" ref="D187" si="95">D186*D183</f>
        <v>300</v>
      </c>
      <c r="E187">
        <f t="shared" ref="E187" si="96">E186*E183</f>
        <v>450.00000000000006</v>
      </c>
      <c r="F187">
        <f t="shared" ref="F187" si="97">F186*F183</f>
        <v>675.00000000000011</v>
      </c>
      <c r="G187">
        <f>SUM(B187:F187)</f>
        <v>6525</v>
      </c>
    </row>
    <row r="188" spans="1:8" x14ac:dyDescent="0.2">
      <c r="A188" t="s">
        <v>1</v>
      </c>
      <c r="B188" s="5">
        <f>B187/$G187</f>
        <v>4.5977011494252873E-2</v>
      </c>
      <c r="C188" s="5">
        <f t="shared" ref="C188" si="98">C187/$G187</f>
        <v>0.73563218390804597</v>
      </c>
      <c r="D188" s="5">
        <f t="shared" ref="D188" si="99">D187/$G187</f>
        <v>4.5977011494252873E-2</v>
      </c>
      <c r="E188" s="5">
        <f t="shared" ref="E188" si="100">E187/$G187</f>
        <v>6.8965517241379323E-2</v>
      </c>
      <c r="F188" s="5">
        <f t="shared" ref="F188" si="101">F187/$G187</f>
        <v>0.10344827586206898</v>
      </c>
    </row>
    <row r="189" spans="1:8" x14ac:dyDescent="0.2">
      <c r="A189" t="s">
        <v>9</v>
      </c>
      <c r="B189" s="5"/>
      <c r="C189" s="5"/>
      <c r="D189" s="5"/>
      <c r="E189" s="5"/>
      <c r="F189" s="5"/>
      <c r="G189" s="6">
        <f>G187/F185</f>
        <v>248.62825788751715</v>
      </c>
    </row>
    <row r="191" spans="1:8" x14ac:dyDescent="0.2">
      <c r="A191" t="s">
        <v>26</v>
      </c>
      <c r="H191" s="9">
        <f>(G$23-G189)/G$23</f>
        <v>0.67777777777777781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1B9E-E495-7048-B157-19A298A9A1D8}">
  <dimension ref="A1:G25"/>
  <sheetViews>
    <sheetView tabSelected="1" topLeftCell="A8" zoomScale="150" workbookViewId="0">
      <selection activeCell="J26" sqref="J26"/>
    </sheetView>
  </sheetViews>
  <sheetFormatPr baseColWidth="10" defaultRowHeight="16" x14ac:dyDescent="0.2"/>
  <cols>
    <col min="1" max="1" width="14.83203125" customWidth="1"/>
  </cols>
  <sheetData>
    <row r="1" spans="1:7" ht="22" x14ac:dyDescent="0.3">
      <c r="A1" s="2" t="s">
        <v>96</v>
      </c>
    </row>
    <row r="3" spans="1:7" x14ac:dyDescent="0.2">
      <c r="A3" t="s">
        <v>102</v>
      </c>
    </row>
    <row r="12" spans="1:7" x14ac:dyDescent="0.2">
      <c r="A12" t="s">
        <v>10</v>
      </c>
    </row>
    <row r="13" spans="1:7" x14ac:dyDescent="0.2">
      <c r="A13" t="s">
        <v>103</v>
      </c>
    </row>
    <row r="14" spans="1:7" x14ac:dyDescent="0.2">
      <c r="A14" t="s">
        <v>36</v>
      </c>
    </row>
    <row r="16" spans="1:7" x14ac:dyDescent="0.2">
      <c r="A16" s="4" t="s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 t="s">
        <v>5</v>
      </c>
    </row>
    <row r="17" spans="1:7" x14ac:dyDescent="0.2">
      <c r="A17" t="s">
        <v>2</v>
      </c>
      <c r="B17">
        <v>100</v>
      </c>
      <c r="C17">
        <f>B19</f>
        <v>60</v>
      </c>
      <c r="D17">
        <f>C19</f>
        <v>36</v>
      </c>
      <c r="E17">
        <f>D19</f>
        <v>21.599999999999998</v>
      </c>
      <c r="F17">
        <f>E19</f>
        <v>12.959999999999999</v>
      </c>
    </row>
    <row r="18" spans="1:7" x14ac:dyDescent="0.2">
      <c r="A18" t="s">
        <v>3</v>
      </c>
      <c r="B18" s="3">
        <v>0.6</v>
      </c>
      <c r="C18" s="3">
        <v>0.6</v>
      </c>
      <c r="D18" s="3">
        <v>0.6</v>
      </c>
      <c r="E18" s="3">
        <v>0.6</v>
      </c>
      <c r="F18" s="3">
        <v>0.6</v>
      </c>
    </row>
    <row r="19" spans="1:7" x14ac:dyDescent="0.2">
      <c r="A19" t="s">
        <v>4</v>
      </c>
      <c r="B19">
        <f>B17*B18</f>
        <v>60</v>
      </c>
      <c r="C19">
        <f t="shared" ref="C19:F19" si="0">C17*C18</f>
        <v>36</v>
      </c>
      <c r="D19">
        <f t="shared" si="0"/>
        <v>21.599999999999998</v>
      </c>
      <c r="E19">
        <f t="shared" si="0"/>
        <v>12.959999999999999</v>
      </c>
      <c r="F19">
        <f t="shared" si="0"/>
        <v>7.7759999999999989</v>
      </c>
    </row>
    <row r="20" spans="1:7" x14ac:dyDescent="0.2">
      <c r="A20" t="s">
        <v>100</v>
      </c>
      <c r="B20">
        <v>10</v>
      </c>
      <c r="C20">
        <v>5</v>
      </c>
      <c r="D20">
        <v>8.3333333333333339</v>
      </c>
      <c r="E20">
        <v>13.888888888888891</v>
      </c>
      <c r="F20">
        <v>23.148148148148152</v>
      </c>
    </row>
    <row r="21" spans="1:7" x14ac:dyDescent="0.2">
      <c r="A21" t="s">
        <v>97</v>
      </c>
      <c r="B21">
        <f>B20*B17</f>
        <v>1000</v>
      </c>
      <c r="C21">
        <f t="shared" ref="C21:F21" si="1">C20*C17</f>
        <v>300</v>
      </c>
      <c r="D21">
        <f t="shared" si="1"/>
        <v>300</v>
      </c>
      <c r="E21">
        <f t="shared" si="1"/>
        <v>300</v>
      </c>
      <c r="F21">
        <f t="shared" si="1"/>
        <v>300.00000000000006</v>
      </c>
      <c r="G21">
        <f>SUM(B21:F21)</f>
        <v>2200</v>
      </c>
    </row>
    <row r="22" spans="1:7" x14ac:dyDescent="0.2">
      <c r="A22" t="s">
        <v>98</v>
      </c>
      <c r="B22" s="5">
        <f>B21/$G21</f>
        <v>0.45454545454545453</v>
      </c>
      <c r="C22" s="5">
        <f t="shared" ref="C22:F22" si="2">C21/$G21</f>
        <v>0.13636363636363635</v>
      </c>
      <c r="D22" s="5">
        <f t="shared" si="2"/>
        <v>0.13636363636363635</v>
      </c>
      <c r="E22" s="5">
        <f t="shared" si="2"/>
        <v>0.13636363636363635</v>
      </c>
      <c r="F22" s="5">
        <f t="shared" si="2"/>
        <v>0.13636363636363638</v>
      </c>
    </row>
    <row r="23" spans="1:7" x14ac:dyDescent="0.2">
      <c r="A23" t="s">
        <v>99</v>
      </c>
      <c r="B23" s="5"/>
      <c r="C23" s="5"/>
      <c r="D23" s="5"/>
      <c r="E23" s="5"/>
      <c r="F23" s="5"/>
      <c r="G23" s="6">
        <f>G21/F19</f>
        <v>282.92181069958849</v>
      </c>
    </row>
    <row r="24" spans="1:7" x14ac:dyDescent="0.2">
      <c r="A24" t="s">
        <v>101</v>
      </c>
      <c r="B24" s="6">
        <f>B21/B19</f>
        <v>16.666666666666668</v>
      </c>
      <c r="C24" s="6">
        <f t="shared" ref="C24:F24" si="3">C21/C19</f>
        <v>8.3333333333333339</v>
      </c>
      <c r="D24" s="6">
        <f t="shared" si="3"/>
        <v>13.888888888888891</v>
      </c>
      <c r="E24" s="6">
        <f t="shared" si="3"/>
        <v>23.148148148148149</v>
      </c>
      <c r="F24" s="6">
        <f t="shared" si="3"/>
        <v>38.580246913580261</v>
      </c>
    </row>
    <row r="25" spans="1:7" x14ac:dyDescent="0.2">
      <c r="A25" t="s">
        <v>104</v>
      </c>
      <c r="B25" s="6">
        <f>B24+1</f>
        <v>17.666666666666668</v>
      </c>
      <c r="C25" s="6">
        <f t="shared" ref="C25:F25" si="4">C24+1</f>
        <v>9.3333333333333339</v>
      </c>
      <c r="D25" s="6">
        <f t="shared" si="4"/>
        <v>14.888888888888891</v>
      </c>
      <c r="E25" s="6">
        <f t="shared" si="4"/>
        <v>24.148148148148149</v>
      </c>
      <c r="F25" s="6">
        <f t="shared" si="4"/>
        <v>39.580246913580261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F0BF-CD7E-B647-B50F-11897DD8467B}">
  <dimension ref="A1:H77"/>
  <sheetViews>
    <sheetView zoomScale="134" zoomScaleNormal="349" workbookViewId="0">
      <selection activeCell="H35" sqref="H35"/>
    </sheetView>
  </sheetViews>
  <sheetFormatPr baseColWidth="10" defaultRowHeight="16" x14ac:dyDescent="0.2"/>
  <cols>
    <col min="3" max="3" width="12.6640625" customWidth="1"/>
    <col min="4" max="4" width="12.5" customWidth="1"/>
    <col min="8" max="8" width="20.33203125" bestFit="1" customWidth="1"/>
  </cols>
  <sheetData>
    <row r="1" spans="1:4" x14ac:dyDescent="0.2">
      <c r="A1" s="1" t="s">
        <v>64</v>
      </c>
      <c r="D1" t="s">
        <v>92</v>
      </c>
    </row>
    <row r="22" spans="1:7" x14ac:dyDescent="0.2">
      <c r="A22" s="14" t="s">
        <v>65</v>
      </c>
      <c r="E22">
        <v>100</v>
      </c>
      <c r="F22" t="s">
        <v>69</v>
      </c>
    </row>
    <row r="23" spans="1:7" x14ac:dyDescent="0.2">
      <c r="A23" s="14" t="s">
        <v>66</v>
      </c>
      <c r="E23">
        <v>1</v>
      </c>
    </row>
    <row r="24" spans="1:7" x14ac:dyDescent="0.2">
      <c r="A24" s="14" t="s">
        <v>67</v>
      </c>
      <c r="E24">
        <v>1</v>
      </c>
    </row>
    <row r="25" spans="1:7" ht="18" x14ac:dyDescent="0.2">
      <c r="A25" s="14" t="s">
        <v>81</v>
      </c>
      <c r="E25">
        <v>100</v>
      </c>
      <c r="F25" t="s">
        <v>68</v>
      </c>
    </row>
    <row r="26" spans="1:7" ht="18" x14ac:dyDescent="0.2">
      <c r="A26" s="14" t="s">
        <v>82</v>
      </c>
      <c r="E26">
        <v>100</v>
      </c>
      <c r="F26" t="s">
        <v>68</v>
      </c>
    </row>
    <row r="27" spans="1:7" ht="18" x14ac:dyDescent="0.25">
      <c r="A27" s="15" t="s">
        <v>83</v>
      </c>
      <c r="E27">
        <v>100</v>
      </c>
      <c r="F27" t="s">
        <v>68</v>
      </c>
    </row>
    <row r="28" spans="1:7" ht="18" x14ac:dyDescent="0.2">
      <c r="A28" s="14" t="s">
        <v>84</v>
      </c>
      <c r="E28" s="3">
        <v>0.6</v>
      </c>
      <c r="F28" t="s">
        <v>89</v>
      </c>
      <c r="G28">
        <v>1.5</v>
      </c>
    </row>
    <row r="29" spans="1:7" ht="18" x14ac:dyDescent="0.2">
      <c r="A29" s="14" t="s">
        <v>85</v>
      </c>
      <c r="E29" s="3">
        <f>E28*G28</f>
        <v>0.89999999999999991</v>
      </c>
    </row>
    <row r="30" spans="1:7" ht="18" x14ac:dyDescent="0.2">
      <c r="A30" s="14" t="s">
        <v>86</v>
      </c>
      <c r="E30" s="3">
        <v>0.6</v>
      </c>
      <c r="F30" t="s">
        <v>90</v>
      </c>
      <c r="G30">
        <v>1.5</v>
      </c>
    </row>
    <row r="31" spans="1:7" ht="18" x14ac:dyDescent="0.25">
      <c r="A31" s="15" t="s">
        <v>87</v>
      </c>
      <c r="E31" s="3">
        <f>E30*G30</f>
        <v>0.89999999999999991</v>
      </c>
    </row>
    <row r="32" spans="1:7" x14ac:dyDescent="0.2">
      <c r="A32" s="14" t="s">
        <v>70</v>
      </c>
      <c r="E32" t="s">
        <v>88</v>
      </c>
      <c r="F32" t="s">
        <v>71</v>
      </c>
    </row>
    <row r="33" spans="1:8" x14ac:dyDescent="0.2">
      <c r="A33" s="14" t="s">
        <v>73</v>
      </c>
      <c r="E33" t="s">
        <v>88</v>
      </c>
      <c r="F33" t="s">
        <v>72</v>
      </c>
    </row>
    <row r="34" spans="1:8" x14ac:dyDescent="0.2">
      <c r="A34" s="14" t="s">
        <v>93</v>
      </c>
      <c r="E34">
        <v>0.5</v>
      </c>
    </row>
    <row r="35" spans="1:8" ht="18" x14ac:dyDescent="0.2">
      <c r="A35" s="11"/>
    </row>
    <row r="36" spans="1:8" x14ac:dyDescent="0.2">
      <c r="E36" s="4"/>
      <c r="F36" s="13" t="s">
        <v>45</v>
      </c>
      <c r="G36" s="4"/>
      <c r="H36" s="4"/>
    </row>
    <row r="37" spans="1:8" ht="18" x14ac:dyDescent="0.2">
      <c r="A37" s="12" t="s">
        <v>74</v>
      </c>
      <c r="B37" s="4" t="s">
        <v>46</v>
      </c>
      <c r="C37" s="4" t="s">
        <v>79</v>
      </c>
      <c r="D37" s="4" t="s">
        <v>80</v>
      </c>
      <c r="E37" s="4" t="s">
        <v>75</v>
      </c>
      <c r="F37" s="4" t="s">
        <v>76</v>
      </c>
      <c r="G37" s="4" t="s">
        <v>77</v>
      </c>
      <c r="H37" s="4" t="s">
        <v>78</v>
      </c>
    </row>
    <row r="38" spans="1:8" x14ac:dyDescent="0.2">
      <c r="A38">
        <v>0.1</v>
      </c>
      <c r="B38">
        <v>10</v>
      </c>
      <c r="C38" s="3">
        <f>A38*E$25/(A38*E$25+B38*E$28*E$23*E$26)</f>
        <v>1.6393442622950821E-2</v>
      </c>
      <c r="D38" s="3">
        <f>1-C38</f>
        <v>0.98360655737704916</v>
      </c>
      <c r="E38" s="3">
        <f>E$34*A38*E$25/(A38*E$25+B38*E$28*E$23*E$26)</f>
        <v>8.1967213114754103E-3</v>
      </c>
      <c r="F38" s="3">
        <f>1-((E$28*A38*E$25+B38*E$28*E$29*E$23*E$26)/(E$29*A38*E$25+B38*E$28*E$29*E$23*E$26))</f>
        <v>5.464480874316946E-3</v>
      </c>
      <c r="G38" s="3">
        <f>E$34*B38*E$28*E$23*E$26/(A38*E$25+B38*E$28*E$23*E$26)</f>
        <v>0.49180327868852458</v>
      </c>
      <c r="H38" s="3">
        <f>1-(E$30/E$31)</f>
        <v>0.33333333333333326</v>
      </c>
    </row>
    <row r="39" spans="1:8" x14ac:dyDescent="0.2">
      <c r="A39">
        <f>A38*1.3</f>
        <v>0.13</v>
      </c>
      <c r="B39">
        <f>B38</f>
        <v>10</v>
      </c>
      <c r="C39" s="3">
        <f t="shared" ref="C39:C77" si="0">A39*E$25/(A39*E$25+B39*E$28*E$23*E$26)</f>
        <v>2.1207177814029365E-2</v>
      </c>
      <c r="D39" s="3">
        <f t="shared" ref="D39:D77" si="1">1-C39</f>
        <v>0.97879282218597063</v>
      </c>
      <c r="E39" s="3">
        <f t="shared" ref="E39:E77" si="2">E$34*A39*E$25/(A39*E$25+B39*E$28*E$23*E$26)</f>
        <v>1.0603588907014683E-2</v>
      </c>
      <c r="F39" s="3">
        <f t="shared" ref="F39:F77" si="3">1-((E$28*A39*E$25+B39*E$28*E$29*E$23*E$26)/(E$29*A39*E$25+B39*E$28*E$29*E$23*E$26))</f>
        <v>7.0690592713432698E-3</v>
      </c>
      <c r="G39" s="3">
        <f t="shared" ref="G39:G77" si="4">E$34*B39*E$28*E$23*E$26/(A39*E$25+B39*E$28*E$23*E$26)</f>
        <v>0.48939641109298532</v>
      </c>
      <c r="H39" s="3">
        <f t="shared" ref="H39:H77" si="5">1-(E$30/E$31)</f>
        <v>0.33333333333333326</v>
      </c>
    </row>
    <row r="40" spans="1:8" x14ac:dyDescent="0.2">
      <c r="A40">
        <f t="shared" ref="A40:A77" si="6">A39*1.3</f>
        <v>0.16900000000000001</v>
      </c>
      <c r="B40">
        <f t="shared" ref="B40:B77" si="7">B39</f>
        <v>10</v>
      </c>
      <c r="C40" s="3">
        <f t="shared" si="0"/>
        <v>2.739503971470255E-2</v>
      </c>
      <c r="D40" s="3">
        <f t="shared" si="1"/>
        <v>0.97260496028529742</v>
      </c>
      <c r="E40" s="3">
        <f t="shared" si="2"/>
        <v>1.3697519857351275E-2</v>
      </c>
      <c r="F40" s="3">
        <f t="shared" si="3"/>
        <v>9.1316799049009356E-3</v>
      </c>
      <c r="G40" s="3">
        <f t="shared" si="4"/>
        <v>0.48630248014264876</v>
      </c>
      <c r="H40" s="3">
        <f t="shared" si="5"/>
        <v>0.33333333333333326</v>
      </c>
    </row>
    <row r="41" spans="1:8" x14ac:dyDescent="0.2">
      <c r="A41">
        <f t="shared" si="6"/>
        <v>0.21970000000000003</v>
      </c>
      <c r="B41">
        <f t="shared" si="7"/>
        <v>10</v>
      </c>
      <c r="C41" s="3">
        <f t="shared" si="0"/>
        <v>3.5323247101950256E-2</v>
      </c>
      <c r="D41" s="3">
        <f t="shared" si="1"/>
        <v>0.96467675289804977</v>
      </c>
      <c r="E41" s="3">
        <f t="shared" si="2"/>
        <v>1.7661623550975128E-2</v>
      </c>
      <c r="F41" s="3">
        <f t="shared" si="3"/>
        <v>1.1774415700650076E-2</v>
      </c>
      <c r="G41" s="3">
        <f t="shared" si="4"/>
        <v>0.48233837644902483</v>
      </c>
      <c r="H41" s="3">
        <f t="shared" si="5"/>
        <v>0.33333333333333326</v>
      </c>
    </row>
    <row r="42" spans="1:8" x14ac:dyDescent="0.2">
      <c r="A42">
        <f t="shared" si="6"/>
        <v>0.28561000000000003</v>
      </c>
      <c r="B42">
        <f t="shared" si="7"/>
        <v>10</v>
      </c>
      <c r="C42" s="3">
        <f t="shared" si="0"/>
        <v>4.5438708414935067E-2</v>
      </c>
      <c r="D42" s="3">
        <f t="shared" si="1"/>
        <v>0.95456129158506497</v>
      </c>
      <c r="E42" s="3">
        <f t="shared" si="2"/>
        <v>2.2719354207467533E-2</v>
      </c>
      <c r="F42" s="3">
        <f t="shared" si="3"/>
        <v>1.5146236138311564E-2</v>
      </c>
      <c r="G42" s="3">
        <f t="shared" si="4"/>
        <v>0.47728064579253243</v>
      </c>
      <c r="H42" s="3">
        <f t="shared" si="5"/>
        <v>0.33333333333333326</v>
      </c>
    </row>
    <row r="43" spans="1:8" x14ac:dyDescent="0.2">
      <c r="A43">
        <f t="shared" si="6"/>
        <v>0.37129300000000004</v>
      </c>
      <c r="B43">
        <f t="shared" si="7"/>
        <v>10</v>
      </c>
      <c r="C43" s="3">
        <f t="shared" si="0"/>
        <v>5.8275926095378121E-2</v>
      </c>
      <c r="D43" s="3">
        <f t="shared" si="1"/>
        <v>0.94172407390462187</v>
      </c>
      <c r="E43" s="3">
        <f t="shared" si="2"/>
        <v>2.913796304768906E-2</v>
      </c>
      <c r="F43" s="3">
        <f t="shared" si="3"/>
        <v>1.9425308698459376E-2</v>
      </c>
      <c r="G43" s="3">
        <f t="shared" si="4"/>
        <v>0.47086203695231088</v>
      </c>
      <c r="H43" s="3">
        <f t="shared" si="5"/>
        <v>0.33333333333333326</v>
      </c>
    </row>
    <row r="44" spans="1:8" x14ac:dyDescent="0.2">
      <c r="A44">
        <f t="shared" si="6"/>
        <v>0.48268090000000008</v>
      </c>
      <c r="B44">
        <f t="shared" si="7"/>
        <v>10</v>
      </c>
      <c r="C44" s="3">
        <f t="shared" si="0"/>
        <v>7.4456988928762485E-2</v>
      </c>
      <c r="D44" s="3">
        <f t="shared" si="1"/>
        <v>0.92554301107123749</v>
      </c>
      <c r="E44" s="3">
        <f t="shared" si="2"/>
        <v>3.7228494464381243E-2</v>
      </c>
      <c r="F44" s="3">
        <f t="shared" si="3"/>
        <v>2.4818996309587393E-2</v>
      </c>
      <c r="G44" s="3">
        <f t="shared" si="4"/>
        <v>0.46277150553561874</v>
      </c>
      <c r="H44" s="3">
        <f t="shared" si="5"/>
        <v>0.33333333333333326</v>
      </c>
    </row>
    <row r="45" spans="1:8" x14ac:dyDescent="0.2">
      <c r="A45">
        <f t="shared" si="6"/>
        <v>0.62748517000000015</v>
      </c>
      <c r="B45">
        <f t="shared" si="7"/>
        <v>10</v>
      </c>
      <c r="C45" s="3">
        <f t="shared" si="0"/>
        <v>9.4679226570038508E-2</v>
      </c>
      <c r="D45" s="3">
        <f t="shared" si="1"/>
        <v>0.90532077342996153</v>
      </c>
      <c r="E45" s="3">
        <f t="shared" si="2"/>
        <v>4.7339613285019254E-2</v>
      </c>
      <c r="F45" s="3">
        <f t="shared" si="3"/>
        <v>3.1559742190012785E-2</v>
      </c>
      <c r="G45" s="3">
        <f t="shared" si="4"/>
        <v>0.45266038671498077</v>
      </c>
      <c r="H45" s="3">
        <f t="shared" si="5"/>
        <v>0.33333333333333326</v>
      </c>
    </row>
    <row r="46" spans="1:8" x14ac:dyDescent="0.2">
      <c r="A46">
        <f t="shared" si="6"/>
        <v>0.81573072100000021</v>
      </c>
      <c r="B46">
        <f t="shared" si="7"/>
        <v>10</v>
      </c>
      <c r="C46" s="3">
        <f t="shared" si="0"/>
        <v>0.11968353128838351</v>
      </c>
      <c r="D46" s="3">
        <f t="shared" si="1"/>
        <v>0.88031646871161651</v>
      </c>
      <c r="E46" s="3">
        <f t="shared" si="2"/>
        <v>5.9841765644191754E-2</v>
      </c>
      <c r="F46" s="3">
        <f t="shared" si="3"/>
        <v>3.9894510429461127E-2</v>
      </c>
      <c r="G46" s="3">
        <f t="shared" si="4"/>
        <v>0.44015823435580825</v>
      </c>
      <c r="H46" s="3">
        <f t="shared" si="5"/>
        <v>0.33333333333333326</v>
      </c>
    </row>
    <row r="47" spans="1:8" x14ac:dyDescent="0.2">
      <c r="A47">
        <f t="shared" si="6"/>
        <v>1.0604499373000003</v>
      </c>
      <c r="B47">
        <f t="shared" si="7"/>
        <v>10</v>
      </c>
      <c r="C47" s="3">
        <f t="shared" si="0"/>
        <v>0.15019580150235143</v>
      </c>
      <c r="D47" s="3">
        <f t="shared" si="1"/>
        <v>0.84980419849764854</v>
      </c>
      <c r="E47" s="3">
        <f t="shared" si="2"/>
        <v>7.5097900751175714E-2</v>
      </c>
      <c r="F47" s="3">
        <f t="shared" si="3"/>
        <v>5.0065267167450411E-2</v>
      </c>
      <c r="G47" s="3">
        <f t="shared" si="4"/>
        <v>0.42490209924882433</v>
      </c>
      <c r="H47" s="3">
        <f t="shared" si="5"/>
        <v>0.33333333333333326</v>
      </c>
    </row>
    <row r="48" spans="1:8" x14ac:dyDescent="0.2">
      <c r="A48">
        <f t="shared" si="6"/>
        <v>1.3785849184900003</v>
      </c>
      <c r="B48">
        <f t="shared" si="7"/>
        <v>10</v>
      </c>
      <c r="C48" s="3">
        <f t="shared" si="0"/>
        <v>0.18683594940208703</v>
      </c>
      <c r="D48" s="3">
        <f t="shared" si="1"/>
        <v>0.81316405059791297</v>
      </c>
      <c r="E48" s="3">
        <f t="shared" si="2"/>
        <v>9.3417974701043516E-2</v>
      </c>
      <c r="F48" s="3">
        <f t="shared" si="3"/>
        <v>6.2278649800695751E-2</v>
      </c>
      <c r="G48" s="3">
        <f t="shared" si="4"/>
        <v>0.40658202529895643</v>
      </c>
      <c r="H48" s="3">
        <f t="shared" si="5"/>
        <v>0.33333333333333326</v>
      </c>
    </row>
    <row r="49" spans="1:8" x14ac:dyDescent="0.2">
      <c r="A49">
        <f t="shared" si="6"/>
        <v>1.7921603940370006</v>
      </c>
      <c r="B49">
        <f t="shared" si="7"/>
        <v>10</v>
      </c>
      <c r="C49" s="3">
        <f t="shared" si="0"/>
        <v>0.22999531624226607</v>
      </c>
      <c r="D49" s="3">
        <f t="shared" si="1"/>
        <v>0.7700046837577339</v>
      </c>
      <c r="E49" s="3">
        <f t="shared" si="2"/>
        <v>0.11499765812113304</v>
      </c>
      <c r="F49" s="3">
        <f t="shared" si="3"/>
        <v>7.6665105414088663E-2</v>
      </c>
      <c r="G49" s="3">
        <f t="shared" si="4"/>
        <v>0.38500234187886695</v>
      </c>
      <c r="H49" s="3">
        <f t="shared" si="5"/>
        <v>0.33333333333333326</v>
      </c>
    </row>
    <row r="50" spans="1:8" x14ac:dyDescent="0.2">
      <c r="A50">
        <f t="shared" si="6"/>
        <v>2.3298085122481007</v>
      </c>
      <c r="B50">
        <f t="shared" si="7"/>
        <v>10</v>
      </c>
      <c r="C50" s="3">
        <f t="shared" si="0"/>
        <v>0.27969532658792384</v>
      </c>
      <c r="D50" s="3">
        <f t="shared" si="1"/>
        <v>0.72030467341207616</v>
      </c>
      <c r="E50" s="3">
        <f t="shared" si="2"/>
        <v>0.13984766329396192</v>
      </c>
      <c r="F50" s="3">
        <f t="shared" si="3"/>
        <v>9.3231775529308059E-2</v>
      </c>
      <c r="G50" s="3">
        <f t="shared" si="4"/>
        <v>0.36015233670603808</v>
      </c>
      <c r="H50" s="3">
        <f t="shared" si="5"/>
        <v>0.33333333333333326</v>
      </c>
    </row>
    <row r="51" spans="1:8" x14ac:dyDescent="0.2">
      <c r="A51">
        <f t="shared" si="6"/>
        <v>3.0287510659225312</v>
      </c>
      <c r="B51">
        <f t="shared" si="7"/>
        <v>10</v>
      </c>
      <c r="C51" s="3">
        <f t="shared" si="0"/>
        <v>0.33545626009715024</v>
      </c>
      <c r="D51" s="3">
        <f t="shared" si="1"/>
        <v>0.66454373990284976</v>
      </c>
      <c r="E51" s="3">
        <f t="shared" si="2"/>
        <v>0.16772813004857512</v>
      </c>
      <c r="F51" s="3">
        <f t="shared" si="3"/>
        <v>0.11181875336571678</v>
      </c>
      <c r="G51" s="3">
        <f t="shared" si="4"/>
        <v>0.33227186995142488</v>
      </c>
      <c r="H51" s="3">
        <f t="shared" si="5"/>
        <v>0.33333333333333326</v>
      </c>
    </row>
    <row r="52" spans="1:8" x14ac:dyDescent="0.2">
      <c r="A52">
        <f t="shared" si="6"/>
        <v>3.9373763856992907</v>
      </c>
      <c r="B52">
        <f t="shared" si="7"/>
        <v>10</v>
      </c>
      <c r="C52" s="3">
        <f t="shared" si="0"/>
        <v>0.39621890455568354</v>
      </c>
      <c r="D52" s="3">
        <f t="shared" si="1"/>
        <v>0.60378109544431646</v>
      </c>
      <c r="E52" s="3">
        <f t="shared" si="2"/>
        <v>0.19810945227784177</v>
      </c>
      <c r="F52" s="3">
        <f t="shared" si="3"/>
        <v>0.13207296818522785</v>
      </c>
      <c r="G52" s="3">
        <f t="shared" si="4"/>
        <v>0.30189054772215823</v>
      </c>
      <c r="H52" s="3">
        <f t="shared" si="5"/>
        <v>0.33333333333333326</v>
      </c>
    </row>
    <row r="53" spans="1:8" x14ac:dyDescent="0.2">
      <c r="A53">
        <f t="shared" si="6"/>
        <v>5.1185893014090782</v>
      </c>
      <c r="B53">
        <f t="shared" si="7"/>
        <v>10</v>
      </c>
      <c r="C53" s="3">
        <f t="shared" si="0"/>
        <v>0.46036319560435518</v>
      </c>
      <c r="D53" s="3">
        <f t="shared" si="1"/>
        <v>0.53963680439564476</v>
      </c>
      <c r="E53" s="3">
        <f t="shared" si="2"/>
        <v>0.23018159780217759</v>
      </c>
      <c r="F53" s="3">
        <f t="shared" si="3"/>
        <v>0.15345439853478515</v>
      </c>
      <c r="G53" s="3">
        <f t="shared" si="4"/>
        <v>0.26981840219782238</v>
      </c>
      <c r="H53" s="3">
        <f t="shared" si="5"/>
        <v>0.33333333333333326</v>
      </c>
    </row>
    <row r="54" spans="1:8" x14ac:dyDescent="0.2">
      <c r="A54">
        <f t="shared" si="6"/>
        <v>6.6541660918318017</v>
      </c>
      <c r="B54">
        <f t="shared" si="7"/>
        <v>10</v>
      </c>
      <c r="C54" s="3">
        <f t="shared" si="0"/>
        <v>0.52584785465452599</v>
      </c>
      <c r="D54" s="3">
        <f t="shared" si="1"/>
        <v>0.47415214534547401</v>
      </c>
      <c r="E54" s="3">
        <f t="shared" si="2"/>
        <v>0.262923927327263</v>
      </c>
      <c r="F54" s="3">
        <f t="shared" si="3"/>
        <v>0.17528261821817537</v>
      </c>
      <c r="G54" s="3">
        <f t="shared" si="4"/>
        <v>0.23707607267273692</v>
      </c>
      <c r="H54" s="3">
        <f t="shared" si="5"/>
        <v>0.33333333333333326</v>
      </c>
    </row>
    <row r="55" spans="1:8" x14ac:dyDescent="0.2">
      <c r="A55">
        <f t="shared" si="6"/>
        <v>8.6504159193813432</v>
      </c>
      <c r="B55">
        <f t="shared" si="7"/>
        <v>10</v>
      </c>
      <c r="C55" s="3">
        <f t="shared" si="0"/>
        <v>0.59045531314490018</v>
      </c>
      <c r="D55" s="3">
        <f t="shared" si="1"/>
        <v>0.40954468685509982</v>
      </c>
      <c r="E55" s="3">
        <f t="shared" si="2"/>
        <v>0.29522765657245009</v>
      </c>
      <c r="F55" s="3">
        <f t="shared" si="3"/>
        <v>0.19681843771496688</v>
      </c>
      <c r="G55" s="3">
        <f t="shared" si="4"/>
        <v>0.20477234342754985</v>
      </c>
      <c r="H55" s="3">
        <f t="shared" si="5"/>
        <v>0.33333333333333326</v>
      </c>
    </row>
    <row r="56" spans="1:8" x14ac:dyDescent="0.2">
      <c r="A56">
        <f t="shared" si="6"/>
        <v>11.245540695195746</v>
      </c>
      <c r="B56">
        <f t="shared" si="7"/>
        <v>10</v>
      </c>
      <c r="C56" s="3">
        <f t="shared" si="0"/>
        <v>0.65208397312405075</v>
      </c>
      <c r="D56" s="3">
        <f t="shared" si="1"/>
        <v>0.34791602687594925</v>
      </c>
      <c r="E56" s="3">
        <f t="shared" si="2"/>
        <v>0.32604198656202538</v>
      </c>
      <c r="F56" s="3">
        <f t="shared" si="3"/>
        <v>0.21736132437468358</v>
      </c>
      <c r="G56" s="3">
        <f t="shared" si="4"/>
        <v>0.17395801343797465</v>
      </c>
      <c r="H56" s="3">
        <f t="shared" si="5"/>
        <v>0.33333333333333326</v>
      </c>
    </row>
    <row r="57" spans="1:8" x14ac:dyDescent="0.2">
      <c r="A57">
        <f t="shared" si="6"/>
        <v>14.61920290375447</v>
      </c>
      <c r="B57">
        <f t="shared" si="7"/>
        <v>10</v>
      </c>
      <c r="C57" s="3">
        <f t="shared" si="0"/>
        <v>0.70900911989631366</v>
      </c>
      <c r="D57" s="3">
        <f t="shared" si="1"/>
        <v>0.29099088010368634</v>
      </c>
      <c r="E57" s="3">
        <f t="shared" si="2"/>
        <v>0.35450455994815683</v>
      </c>
      <c r="F57" s="3">
        <f t="shared" si="3"/>
        <v>0.23633637329877111</v>
      </c>
      <c r="G57" s="3">
        <f t="shared" si="4"/>
        <v>0.14549544005184323</v>
      </c>
      <c r="H57" s="3">
        <f t="shared" si="5"/>
        <v>0.33333333333333326</v>
      </c>
    </row>
    <row r="58" spans="1:8" x14ac:dyDescent="0.2">
      <c r="A58">
        <f t="shared" si="6"/>
        <v>19.00496377488081</v>
      </c>
      <c r="B58">
        <f t="shared" si="7"/>
        <v>10</v>
      </c>
      <c r="C58" s="3">
        <f t="shared" si="0"/>
        <v>0.76004764277933456</v>
      </c>
      <c r="D58" s="3">
        <f t="shared" si="1"/>
        <v>0.23995235722066544</v>
      </c>
      <c r="E58" s="3">
        <f t="shared" si="2"/>
        <v>0.38002382138966728</v>
      </c>
      <c r="F58" s="3">
        <f t="shared" si="3"/>
        <v>0.25334921425977819</v>
      </c>
      <c r="G58" s="3">
        <f t="shared" si="4"/>
        <v>0.11997617861033275</v>
      </c>
      <c r="H58" s="3">
        <f t="shared" si="5"/>
        <v>0.33333333333333326</v>
      </c>
    </row>
    <row r="59" spans="1:8" x14ac:dyDescent="0.2">
      <c r="A59">
        <f t="shared" si="6"/>
        <v>24.706452907345053</v>
      </c>
      <c r="B59">
        <f t="shared" si="7"/>
        <v>10</v>
      </c>
      <c r="C59" s="3">
        <f t="shared" si="0"/>
        <v>0.80460133190555572</v>
      </c>
      <c r="D59" s="3">
        <f t="shared" si="1"/>
        <v>0.19539866809444428</v>
      </c>
      <c r="E59" s="3">
        <f t="shared" si="2"/>
        <v>0.40230066595277786</v>
      </c>
      <c r="F59" s="3">
        <f t="shared" si="3"/>
        <v>0.2682004439685185</v>
      </c>
      <c r="G59" s="3">
        <f t="shared" si="4"/>
        <v>9.7699334047222156E-2</v>
      </c>
      <c r="H59" s="3">
        <f t="shared" si="5"/>
        <v>0.33333333333333326</v>
      </c>
    </row>
    <row r="60" spans="1:8" x14ac:dyDescent="0.2">
      <c r="A60">
        <f t="shared" si="6"/>
        <v>32.118388779548567</v>
      </c>
      <c r="B60">
        <f t="shared" si="7"/>
        <v>10</v>
      </c>
      <c r="C60" s="3">
        <f t="shared" si="0"/>
        <v>0.8425956554800883</v>
      </c>
      <c r="D60" s="3">
        <f t="shared" si="1"/>
        <v>0.1574043445199117</v>
      </c>
      <c r="E60" s="3">
        <f t="shared" si="2"/>
        <v>0.42129782774004415</v>
      </c>
      <c r="F60" s="3">
        <f t="shared" si="3"/>
        <v>0.28086521849336255</v>
      </c>
      <c r="G60" s="3">
        <f t="shared" si="4"/>
        <v>7.8702172259955863E-2</v>
      </c>
      <c r="H60" s="3">
        <f t="shared" si="5"/>
        <v>0.33333333333333326</v>
      </c>
    </row>
    <row r="61" spans="1:8" x14ac:dyDescent="0.2">
      <c r="A61">
        <f t="shared" si="6"/>
        <v>41.753905413413136</v>
      </c>
      <c r="B61">
        <f t="shared" si="7"/>
        <v>10</v>
      </c>
      <c r="C61" s="3">
        <f t="shared" si="0"/>
        <v>0.87435582601973494</v>
      </c>
      <c r="D61" s="3">
        <f t="shared" si="1"/>
        <v>0.12564417398026506</v>
      </c>
      <c r="E61" s="3">
        <f t="shared" si="2"/>
        <v>0.43717791300986747</v>
      </c>
      <c r="F61" s="3">
        <f t="shared" si="3"/>
        <v>0.29145194200657831</v>
      </c>
      <c r="G61" s="3">
        <f t="shared" si="4"/>
        <v>6.2822086990132503E-2</v>
      </c>
      <c r="H61" s="3">
        <f t="shared" si="5"/>
        <v>0.33333333333333326</v>
      </c>
    </row>
    <row r="62" spans="1:8" x14ac:dyDescent="0.2">
      <c r="A62">
        <f t="shared" si="6"/>
        <v>54.280077037437081</v>
      </c>
      <c r="B62">
        <f t="shared" si="7"/>
        <v>10</v>
      </c>
      <c r="C62" s="3">
        <f t="shared" si="0"/>
        <v>0.90046462621018741</v>
      </c>
      <c r="D62" s="3">
        <f t="shared" si="1"/>
        <v>9.9535373789812587E-2</v>
      </c>
      <c r="E62" s="3">
        <f t="shared" si="2"/>
        <v>0.45023231310509371</v>
      </c>
      <c r="F62" s="3">
        <f t="shared" si="3"/>
        <v>0.3001548754033958</v>
      </c>
      <c r="G62" s="3">
        <f t="shared" si="4"/>
        <v>4.9767686894906307E-2</v>
      </c>
      <c r="H62" s="3">
        <f t="shared" si="5"/>
        <v>0.33333333333333326</v>
      </c>
    </row>
    <row r="63" spans="1:8" x14ac:dyDescent="0.2">
      <c r="A63">
        <f t="shared" si="6"/>
        <v>70.564100148668203</v>
      </c>
      <c r="B63">
        <f t="shared" si="7"/>
        <v>10</v>
      </c>
      <c r="C63" s="3">
        <f t="shared" si="0"/>
        <v>0.92163429089678439</v>
      </c>
      <c r="D63" s="3">
        <f t="shared" si="1"/>
        <v>7.8365709103215608E-2</v>
      </c>
      <c r="E63" s="3">
        <f t="shared" si="2"/>
        <v>0.4608171454483922</v>
      </c>
      <c r="F63" s="3">
        <f t="shared" si="3"/>
        <v>0.30721143029892806</v>
      </c>
      <c r="G63" s="3">
        <f t="shared" si="4"/>
        <v>3.9182854551607811E-2</v>
      </c>
      <c r="H63" s="3">
        <f t="shared" si="5"/>
        <v>0.33333333333333326</v>
      </c>
    </row>
    <row r="64" spans="1:8" x14ac:dyDescent="0.2">
      <c r="A64">
        <f t="shared" si="6"/>
        <v>91.733330193268671</v>
      </c>
      <c r="B64">
        <f t="shared" si="7"/>
        <v>10</v>
      </c>
      <c r="C64" s="3">
        <f t="shared" si="0"/>
        <v>0.93860845641773449</v>
      </c>
      <c r="D64" s="3">
        <f t="shared" si="1"/>
        <v>6.1391543582265506E-2</v>
      </c>
      <c r="E64" s="3">
        <f t="shared" si="2"/>
        <v>0.46930422820886725</v>
      </c>
      <c r="F64" s="3">
        <f t="shared" si="3"/>
        <v>0.31286948547257798</v>
      </c>
      <c r="G64" s="3">
        <f t="shared" si="4"/>
        <v>3.069577179113276E-2</v>
      </c>
      <c r="H64" s="3">
        <f t="shared" si="5"/>
        <v>0.33333333333333326</v>
      </c>
    </row>
    <row r="65" spans="1:8" x14ac:dyDescent="0.2">
      <c r="A65">
        <f t="shared" si="6"/>
        <v>119.25332925124927</v>
      </c>
      <c r="B65">
        <f t="shared" si="7"/>
        <v>10</v>
      </c>
      <c r="C65" s="3">
        <f t="shared" si="0"/>
        <v>0.95209708168343832</v>
      </c>
      <c r="D65" s="3">
        <f t="shared" si="1"/>
        <v>4.7902918316561682E-2</v>
      </c>
      <c r="E65" s="3">
        <f t="shared" si="2"/>
        <v>0.47604854084171916</v>
      </c>
      <c r="F65" s="3">
        <f t="shared" si="3"/>
        <v>0.31736569389447944</v>
      </c>
      <c r="G65" s="3">
        <f t="shared" si="4"/>
        <v>2.3951459158280841E-2</v>
      </c>
      <c r="H65" s="3">
        <f t="shared" si="5"/>
        <v>0.33333333333333326</v>
      </c>
    </row>
    <row r="66" spans="1:8" x14ac:dyDescent="0.2">
      <c r="A66">
        <f t="shared" si="6"/>
        <v>155.02932802662406</v>
      </c>
      <c r="B66">
        <f t="shared" si="7"/>
        <v>10</v>
      </c>
      <c r="C66" s="3">
        <f t="shared" si="0"/>
        <v>0.96273970665139963</v>
      </c>
      <c r="D66" s="3">
        <f t="shared" si="1"/>
        <v>3.7260293348600371E-2</v>
      </c>
      <c r="E66" s="3">
        <f t="shared" si="2"/>
        <v>0.48136985332569981</v>
      </c>
      <c r="F66" s="3">
        <f t="shared" si="3"/>
        <v>0.32091323555046647</v>
      </c>
      <c r="G66" s="3">
        <f t="shared" si="4"/>
        <v>1.8630146674300161E-2</v>
      </c>
      <c r="H66" s="3">
        <f t="shared" si="5"/>
        <v>0.33333333333333326</v>
      </c>
    </row>
    <row r="67" spans="1:8" x14ac:dyDescent="0.2">
      <c r="A67">
        <f t="shared" si="6"/>
        <v>201.53812643461129</v>
      </c>
      <c r="B67">
        <f t="shared" si="7"/>
        <v>10</v>
      </c>
      <c r="C67" s="3">
        <f t="shared" si="0"/>
        <v>0.97108964939080522</v>
      </c>
      <c r="D67" s="3">
        <f t="shared" si="1"/>
        <v>2.8910350609194779E-2</v>
      </c>
      <c r="E67" s="3">
        <f t="shared" si="2"/>
        <v>0.48554482469540261</v>
      </c>
      <c r="F67" s="3">
        <f t="shared" si="3"/>
        <v>0.32369654979693507</v>
      </c>
      <c r="G67" s="3">
        <f t="shared" si="4"/>
        <v>1.4455175304597371E-2</v>
      </c>
      <c r="H67" s="3">
        <f t="shared" si="5"/>
        <v>0.33333333333333326</v>
      </c>
    </row>
    <row r="68" spans="1:8" x14ac:dyDescent="0.2">
      <c r="A68">
        <f t="shared" si="6"/>
        <v>261.99956436499468</v>
      </c>
      <c r="B68">
        <f t="shared" si="7"/>
        <v>10</v>
      </c>
      <c r="C68" s="3">
        <f t="shared" si="0"/>
        <v>0.97761190390657327</v>
      </c>
      <c r="D68" s="3">
        <f t="shared" si="1"/>
        <v>2.2388096093426735E-2</v>
      </c>
      <c r="E68" s="3">
        <f t="shared" si="2"/>
        <v>0.48880595195328663</v>
      </c>
      <c r="F68" s="3">
        <f t="shared" si="3"/>
        <v>0.32587063463552446</v>
      </c>
      <c r="G68" s="3">
        <f t="shared" si="4"/>
        <v>1.1194048046713359E-2</v>
      </c>
      <c r="H68" s="3">
        <f t="shared" si="5"/>
        <v>0.33333333333333326</v>
      </c>
    </row>
    <row r="69" spans="1:8" x14ac:dyDescent="0.2">
      <c r="A69">
        <f t="shared" si="6"/>
        <v>340.59943367449313</v>
      </c>
      <c r="B69">
        <f t="shared" si="7"/>
        <v>10</v>
      </c>
      <c r="C69" s="3">
        <f t="shared" si="0"/>
        <v>0.98268895036442883</v>
      </c>
      <c r="D69" s="3">
        <f t="shared" si="1"/>
        <v>1.7311049635571174E-2</v>
      </c>
      <c r="E69" s="3">
        <f t="shared" si="2"/>
        <v>0.49134447518221441</v>
      </c>
      <c r="F69" s="3">
        <f t="shared" si="3"/>
        <v>0.32756298345480961</v>
      </c>
      <c r="G69" s="3">
        <f t="shared" si="4"/>
        <v>8.6555248177855731E-3</v>
      </c>
      <c r="H69" s="3">
        <f t="shared" si="5"/>
        <v>0.33333333333333326</v>
      </c>
    </row>
    <row r="70" spans="1:8" x14ac:dyDescent="0.2">
      <c r="A70">
        <f t="shared" si="6"/>
        <v>442.77926377684111</v>
      </c>
      <c r="B70">
        <f t="shared" si="7"/>
        <v>10</v>
      </c>
      <c r="C70" s="3">
        <f t="shared" si="0"/>
        <v>0.9866303983176381</v>
      </c>
      <c r="D70" s="3">
        <f t="shared" si="1"/>
        <v>1.3369601682361898E-2</v>
      </c>
      <c r="E70" s="3">
        <f t="shared" si="2"/>
        <v>0.49331519915881905</v>
      </c>
      <c r="F70" s="3">
        <f t="shared" si="3"/>
        <v>0.32887679943921266</v>
      </c>
      <c r="G70" s="3">
        <f t="shared" si="4"/>
        <v>6.6848008411809611E-3</v>
      </c>
      <c r="H70" s="3">
        <f t="shared" si="5"/>
        <v>0.33333333333333326</v>
      </c>
    </row>
    <row r="71" spans="1:8" x14ac:dyDescent="0.2">
      <c r="A71">
        <f t="shared" si="6"/>
        <v>575.61304290989347</v>
      </c>
      <c r="B71">
        <f t="shared" si="7"/>
        <v>10</v>
      </c>
      <c r="C71" s="3">
        <f t="shared" si="0"/>
        <v>0.98968386271053832</v>
      </c>
      <c r="D71" s="3">
        <f t="shared" si="1"/>
        <v>1.031613728946168E-2</v>
      </c>
      <c r="E71" s="3">
        <f t="shared" si="2"/>
        <v>0.49484193135526916</v>
      </c>
      <c r="F71" s="3">
        <f t="shared" si="3"/>
        <v>0.32989462090351285</v>
      </c>
      <c r="G71" s="3">
        <f t="shared" si="4"/>
        <v>5.1580686447308156E-3</v>
      </c>
      <c r="H71" s="3">
        <f t="shared" si="5"/>
        <v>0.33333333333333326</v>
      </c>
    </row>
    <row r="72" spans="1:8" x14ac:dyDescent="0.2">
      <c r="A72">
        <f t="shared" si="6"/>
        <v>748.29695578286157</v>
      </c>
      <c r="B72">
        <f t="shared" si="7"/>
        <v>10</v>
      </c>
      <c r="C72" s="3">
        <f t="shared" si="0"/>
        <v>0.99204557309425601</v>
      </c>
      <c r="D72" s="3">
        <f t="shared" si="1"/>
        <v>7.9544269057439942E-3</v>
      </c>
      <c r="E72" s="3">
        <f t="shared" si="2"/>
        <v>0.496022786547128</v>
      </c>
      <c r="F72" s="3">
        <f t="shared" si="3"/>
        <v>0.33068185769808534</v>
      </c>
      <c r="G72" s="3">
        <f t="shared" si="4"/>
        <v>3.9772134528720084E-3</v>
      </c>
      <c r="H72" s="3">
        <f t="shared" si="5"/>
        <v>0.33333333333333326</v>
      </c>
    </row>
    <row r="73" spans="1:8" x14ac:dyDescent="0.2">
      <c r="A73">
        <f t="shared" si="6"/>
        <v>972.78604251772003</v>
      </c>
      <c r="B73">
        <f t="shared" si="7"/>
        <v>10</v>
      </c>
      <c r="C73" s="3">
        <f t="shared" si="0"/>
        <v>0.99386995753988661</v>
      </c>
      <c r="D73" s="3">
        <f t="shared" si="1"/>
        <v>6.130042460113394E-3</v>
      </c>
      <c r="E73" s="3">
        <f t="shared" si="2"/>
        <v>0.4969349787699433</v>
      </c>
      <c r="F73" s="3">
        <f t="shared" si="3"/>
        <v>0.33128998584662883</v>
      </c>
      <c r="G73" s="3">
        <f t="shared" si="4"/>
        <v>3.0650212300567083E-3</v>
      </c>
      <c r="H73" s="3">
        <f t="shared" si="5"/>
        <v>0.33333333333333326</v>
      </c>
    </row>
    <row r="74" spans="1:8" x14ac:dyDescent="0.2">
      <c r="A74">
        <f t="shared" si="6"/>
        <v>1264.6218552730361</v>
      </c>
      <c r="B74">
        <f t="shared" si="7"/>
        <v>10</v>
      </c>
      <c r="C74" s="3">
        <f t="shared" si="0"/>
        <v>0.99527790272526773</v>
      </c>
      <c r="D74" s="3">
        <f t="shared" si="1"/>
        <v>4.7220972747322731E-3</v>
      </c>
      <c r="E74" s="3">
        <f t="shared" si="2"/>
        <v>0.49763895136263386</v>
      </c>
      <c r="F74" s="3">
        <f t="shared" si="3"/>
        <v>0.33175930090842254</v>
      </c>
      <c r="G74" s="3">
        <f t="shared" si="4"/>
        <v>2.3610486373661097E-3</v>
      </c>
      <c r="H74" s="3">
        <f t="shared" si="5"/>
        <v>0.33333333333333326</v>
      </c>
    </row>
    <row r="75" spans="1:8" x14ac:dyDescent="0.2">
      <c r="A75">
        <f t="shared" si="6"/>
        <v>1644.0084118549469</v>
      </c>
      <c r="B75">
        <f t="shared" si="7"/>
        <v>10</v>
      </c>
      <c r="C75" s="3">
        <f t="shared" si="0"/>
        <v>0.99636365490206513</v>
      </c>
      <c r="D75" s="3">
        <f t="shared" si="1"/>
        <v>3.6363450979348677E-3</v>
      </c>
      <c r="E75" s="3">
        <f t="shared" si="2"/>
        <v>0.49818182745103257</v>
      </c>
      <c r="F75" s="3">
        <f t="shared" si="3"/>
        <v>0.33212121830068853</v>
      </c>
      <c r="G75" s="3">
        <f t="shared" si="4"/>
        <v>1.8181725489674241E-3</v>
      </c>
      <c r="H75" s="3">
        <f t="shared" si="5"/>
        <v>0.33333333333333326</v>
      </c>
    </row>
    <row r="76" spans="1:8" x14ac:dyDescent="0.2">
      <c r="A76">
        <f t="shared" si="6"/>
        <v>2137.2109354114309</v>
      </c>
      <c r="B76">
        <f t="shared" si="7"/>
        <v>10</v>
      </c>
      <c r="C76" s="3">
        <f t="shared" si="0"/>
        <v>0.99720046221262482</v>
      </c>
      <c r="D76" s="3">
        <f t="shared" si="1"/>
        <v>2.7995377873751837E-3</v>
      </c>
      <c r="E76" s="3">
        <f t="shared" si="2"/>
        <v>0.49860023110631241</v>
      </c>
      <c r="F76" s="3">
        <f t="shared" si="3"/>
        <v>0.33240015407087475</v>
      </c>
      <c r="G76" s="3">
        <f t="shared" si="4"/>
        <v>1.3997688936875884E-3</v>
      </c>
      <c r="H76" s="3">
        <f t="shared" si="5"/>
        <v>0.33333333333333326</v>
      </c>
    </row>
    <row r="77" spans="1:8" x14ac:dyDescent="0.2">
      <c r="A77">
        <f t="shared" si="6"/>
        <v>2778.3742160348602</v>
      </c>
      <c r="B77">
        <f t="shared" si="7"/>
        <v>10</v>
      </c>
      <c r="C77" s="3">
        <f t="shared" si="0"/>
        <v>0.99784511723839175</v>
      </c>
      <c r="D77" s="3">
        <f t="shared" si="1"/>
        <v>2.1548827616082455E-3</v>
      </c>
      <c r="E77" s="3">
        <f t="shared" si="2"/>
        <v>0.49892255861919588</v>
      </c>
      <c r="F77" s="3">
        <f t="shared" si="3"/>
        <v>0.33261503907946377</v>
      </c>
      <c r="G77" s="3">
        <f t="shared" si="4"/>
        <v>1.0774413808041241E-3</v>
      </c>
      <c r="H77" s="3">
        <f t="shared" si="5"/>
        <v>0.33333333333333326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1E5F-2F81-4D46-A6D8-5B8DDD972E30}">
  <dimension ref="A1:H77"/>
  <sheetViews>
    <sheetView zoomScale="150" workbookViewId="0">
      <selection activeCell="I36" sqref="I36"/>
    </sheetView>
  </sheetViews>
  <sheetFormatPr baseColWidth="10" defaultRowHeight="16" x14ac:dyDescent="0.2"/>
  <cols>
    <col min="3" max="3" width="12.6640625" customWidth="1"/>
    <col min="4" max="4" width="12.5" customWidth="1"/>
    <col min="8" max="8" width="20.33203125" bestFit="1" customWidth="1"/>
  </cols>
  <sheetData>
    <row r="1" spans="1:1" x14ac:dyDescent="0.2">
      <c r="A1" s="1" t="s">
        <v>64</v>
      </c>
    </row>
    <row r="22" spans="1:7" x14ac:dyDescent="0.2">
      <c r="A22" s="14" t="s">
        <v>65</v>
      </c>
      <c r="E22">
        <v>100</v>
      </c>
      <c r="F22" t="s">
        <v>69</v>
      </c>
    </row>
    <row r="23" spans="1:7" x14ac:dyDescent="0.2">
      <c r="A23" s="14" t="s">
        <v>66</v>
      </c>
      <c r="E23">
        <v>1</v>
      </c>
    </row>
    <row r="24" spans="1:7" x14ac:dyDescent="0.2">
      <c r="A24" s="14" t="s">
        <v>67</v>
      </c>
      <c r="E24">
        <v>1</v>
      </c>
    </row>
    <row r="25" spans="1:7" ht="18" x14ac:dyDescent="0.2">
      <c r="A25" s="14" t="s">
        <v>81</v>
      </c>
      <c r="E25">
        <v>100</v>
      </c>
      <c r="F25" t="s">
        <v>68</v>
      </c>
    </row>
    <row r="26" spans="1:7" ht="18" x14ac:dyDescent="0.2">
      <c r="A26" s="14" t="s">
        <v>82</v>
      </c>
      <c r="E26">
        <v>100</v>
      </c>
      <c r="F26" t="s">
        <v>68</v>
      </c>
    </row>
    <row r="27" spans="1:7" ht="18" x14ac:dyDescent="0.25">
      <c r="A27" s="15" t="s">
        <v>83</v>
      </c>
      <c r="E27">
        <v>100</v>
      </c>
      <c r="F27" t="s">
        <v>68</v>
      </c>
    </row>
    <row r="28" spans="1:7" ht="18" x14ac:dyDescent="0.2">
      <c r="A28" s="14" t="s">
        <v>84</v>
      </c>
      <c r="E28" s="3">
        <v>0.4</v>
      </c>
      <c r="F28" t="s">
        <v>89</v>
      </c>
      <c r="G28">
        <v>2.25</v>
      </c>
    </row>
    <row r="29" spans="1:7" ht="18" x14ac:dyDescent="0.2">
      <c r="A29" s="14" t="s">
        <v>85</v>
      </c>
      <c r="E29" s="3">
        <f>E28*G28</f>
        <v>0.9</v>
      </c>
    </row>
    <row r="30" spans="1:7" ht="18" x14ac:dyDescent="0.2">
      <c r="A30" s="14" t="s">
        <v>86</v>
      </c>
      <c r="E30" s="3">
        <v>0.4</v>
      </c>
      <c r="F30" t="s">
        <v>90</v>
      </c>
      <c r="G30">
        <v>2.25</v>
      </c>
    </row>
    <row r="31" spans="1:7" ht="18" x14ac:dyDescent="0.25">
      <c r="A31" s="15" t="s">
        <v>87</v>
      </c>
      <c r="E31" s="3">
        <f>E30*G30</f>
        <v>0.9</v>
      </c>
    </row>
    <row r="32" spans="1:7" x14ac:dyDescent="0.2">
      <c r="A32" s="14" t="s">
        <v>70</v>
      </c>
      <c r="E32" t="s">
        <v>88</v>
      </c>
      <c r="F32" t="s">
        <v>71</v>
      </c>
    </row>
    <row r="33" spans="1:8" x14ac:dyDescent="0.2">
      <c r="A33" s="14" t="s">
        <v>73</v>
      </c>
      <c r="E33" t="s">
        <v>88</v>
      </c>
      <c r="F33" t="s">
        <v>72</v>
      </c>
    </row>
    <row r="34" spans="1:8" x14ac:dyDescent="0.2">
      <c r="A34" s="14" t="s">
        <v>93</v>
      </c>
      <c r="E34">
        <v>0.5</v>
      </c>
    </row>
    <row r="35" spans="1:8" ht="18" x14ac:dyDescent="0.2">
      <c r="A35" s="11"/>
    </row>
    <row r="36" spans="1:8" x14ac:dyDescent="0.2">
      <c r="E36" s="4"/>
      <c r="F36" s="13" t="s">
        <v>45</v>
      </c>
      <c r="G36" s="4"/>
      <c r="H36" s="4"/>
    </row>
    <row r="37" spans="1:8" ht="18" x14ac:dyDescent="0.2">
      <c r="A37" s="12" t="s">
        <v>74</v>
      </c>
      <c r="B37" s="4" t="s">
        <v>46</v>
      </c>
      <c r="C37" s="4" t="s">
        <v>79</v>
      </c>
      <c r="D37" s="4" t="s">
        <v>80</v>
      </c>
      <c r="E37" s="4" t="s">
        <v>75</v>
      </c>
      <c r="F37" s="4" t="s">
        <v>76</v>
      </c>
      <c r="G37" s="4" t="s">
        <v>77</v>
      </c>
      <c r="H37" s="4" t="s">
        <v>78</v>
      </c>
    </row>
    <row r="38" spans="1:8" x14ac:dyDescent="0.2">
      <c r="A38">
        <v>0.1</v>
      </c>
      <c r="B38">
        <v>10</v>
      </c>
      <c r="C38" s="3">
        <f>A38*E$25/(A38*E$25+B38*E$28*E$23*E$26)</f>
        <v>2.4390243902439025E-2</v>
      </c>
      <c r="D38" s="3">
        <f>1-C38</f>
        <v>0.97560975609756095</v>
      </c>
      <c r="E38" s="3">
        <f>E$34*A38*E$25/(A38*E$25+B38*E$28*E$23*E$26)</f>
        <v>1.2195121951219513E-2</v>
      </c>
      <c r="F38" s="3">
        <f>1-((E$28*A38*E$25+B38*E$28*E$29*E$23*E$26)/(E$29*A38*E$25+B38*E$28*E$29*E$23*E$26))</f>
        <v>1.3550135501354976E-2</v>
      </c>
      <c r="G38" s="3">
        <f>E$34*B38*E$28*E$23*E$26/(A38*E$25+B38*E$28*E$23*E$26)</f>
        <v>0.48780487804878048</v>
      </c>
      <c r="H38" s="3">
        <f>1-(E$30/E$31)</f>
        <v>0.55555555555555558</v>
      </c>
    </row>
    <row r="39" spans="1:8" x14ac:dyDescent="0.2">
      <c r="A39">
        <f>A38*1.3</f>
        <v>0.13</v>
      </c>
      <c r="B39">
        <f>B38</f>
        <v>10</v>
      </c>
      <c r="C39" s="3">
        <f t="shared" ref="C39:C77" si="0">A39*E$25/(A39*E$25+B39*E$28*E$23*E$26)</f>
        <v>3.1476997578692496E-2</v>
      </c>
      <c r="D39" s="3">
        <f t="shared" ref="D39:D77" si="1">1-C39</f>
        <v>0.96852300242130751</v>
      </c>
      <c r="E39" s="3">
        <f t="shared" ref="E39:E77" si="2">E$34*A39*E$25/(A39*E$25+B39*E$28*E$23*E$26)</f>
        <v>1.5738498789346248E-2</v>
      </c>
      <c r="F39" s="3">
        <f t="shared" ref="F39:F77" si="3">1-((E$28*A39*E$25+B39*E$28*E$29*E$23*E$26)/(E$29*A39*E$25+B39*E$28*E$29*E$23*E$26))</f>
        <v>1.7487220877051346E-2</v>
      </c>
      <c r="G39" s="3">
        <f t="shared" ref="G39:G77" si="4">E$34*B39*E$28*E$23*E$26/(A39*E$25+B39*E$28*E$23*E$26)</f>
        <v>0.48426150121065376</v>
      </c>
      <c r="H39" s="3">
        <f t="shared" ref="H39:H77" si="5">1-(E$30/E$31)</f>
        <v>0.55555555555555558</v>
      </c>
    </row>
    <row r="40" spans="1:8" x14ac:dyDescent="0.2">
      <c r="A40">
        <f t="shared" ref="A40:A77" si="6">A39*1.3</f>
        <v>0.16900000000000001</v>
      </c>
      <c r="B40">
        <f t="shared" ref="B40:B77" si="7">B39</f>
        <v>10</v>
      </c>
      <c r="C40" s="3">
        <f t="shared" si="0"/>
        <v>4.0537299112497011E-2</v>
      </c>
      <c r="D40" s="3">
        <f t="shared" si="1"/>
        <v>0.95946270088750296</v>
      </c>
      <c r="E40" s="3">
        <f t="shared" si="2"/>
        <v>2.0268649556248505E-2</v>
      </c>
      <c r="F40" s="3">
        <f t="shared" si="3"/>
        <v>2.2520721729164972E-2</v>
      </c>
      <c r="G40" s="3">
        <f t="shared" si="4"/>
        <v>0.47973135044375154</v>
      </c>
      <c r="H40" s="3">
        <f t="shared" si="5"/>
        <v>0.55555555555555558</v>
      </c>
    </row>
    <row r="41" spans="1:8" x14ac:dyDescent="0.2">
      <c r="A41">
        <f t="shared" si="6"/>
        <v>0.21970000000000003</v>
      </c>
      <c r="B41">
        <f t="shared" si="7"/>
        <v>10</v>
      </c>
      <c r="C41" s="3">
        <f t="shared" si="0"/>
        <v>5.2065312699954978E-2</v>
      </c>
      <c r="D41" s="3">
        <f t="shared" si="1"/>
        <v>0.94793468730004504</v>
      </c>
      <c r="E41" s="3">
        <f t="shared" si="2"/>
        <v>2.6032656349977489E-2</v>
      </c>
      <c r="F41" s="3">
        <f t="shared" si="3"/>
        <v>2.8925173722197273E-2</v>
      </c>
      <c r="G41" s="3">
        <f t="shared" si="4"/>
        <v>0.47396734365002247</v>
      </c>
      <c r="H41" s="3">
        <f t="shared" si="5"/>
        <v>0.55555555555555558</v>
      </c>
    </row>
    <row r="42" spans="1:8" x14ac:dyDescent="0.2">
      <c r="A42">
        <f t="shared" si="6"/>
        <v>0.28561000000000003</v>
      </c>
      <c r="B42">
        <f t="shared" si="7"/>
        <v>10</v>
      </c>
      <c r="C42" s="3">
        <f t="shared" si="0"/>
        <v>6.6643955002905084E-2</v>
      </c>
      <c r="D42" s="3">
        <f t="shared" si="1"/>
        <v>0.9333560449970949</v>
      </c>
      <c r="E42" s="3">
        <f t="shared" si="2"/>
        <v>3.3321977501452542E-2</v>
      </c>
      <c r="F42" s="3">
        <f t="shared" si="3"/>
        <v>3.7024419446058388E-2</v>
      </c>
      <c r="G42" s="3">
        <f t="shared" si="4"/>
        <v>0.46667802249854751</v>
      </c>
      <c r="H42" s="3">
        <f t="shared" si="5"/>
        <v>0.55555555555555558</v>
      </c>
    </row>
    <row r="43" spans="1:8" x14ac:dyDescent="0.2">
      <c r="A43">
        <f t="shared" si="6"/>
        <v>0.37129300000000004</v>
      </c>
      <c r="B43">
        <f t="shared" si="7"/>
        <v>10</v>
      </c>
      <c r="C43" s="3">
        <f t="shared" si="0"/>
        <v>8.4938941407039059E-2</v>
      </c>
      <c r="D43" s="3">
        <f t="shared" si="1"/>
        <v>0.91506105859296094</v>
      </c>
      <c r="E43" s="3">
        <f t="shared" si="2"/>
        <v>4.246947070351953E-2</v>
      </c>
      <c r="F43" s="3">
        <f t="shared" si="3"/>
        <v>4.7188300781688453E-2</v>
      </c>
      <c r="G43" s="3">
        <f t="shared" si="4"/>
        <v>0.45753052929648047</v>
      </c>
      <c r="H43" s="3">
        <f t="shared" si="5"/>
        <v>0.55555555555555558</v>
      </c>
    </row>
    <row r="44" spans="1:8" x14ac:dyDescent="0.2">
      <c r="A44">
        <f t="shared" si="6"/>
        <v>0.48268090000000008</v>
      </c>
      <c r="B44">
        <f t="shared" si="7"/>
        <v>10</v>
      </c>
      <c r="C44" s="3">
        <f t="shared" si="0"/>
        <v>0.10767683686786629</v>
      </c>
      <c r="D44" s="3">
        <f t="shared" si="1"/>
        <v>0.89232316313213367</v>
      </c>
      <c r="E44" s="3">
        <f t="shared" si="2"/>
        <v>5.3838418433933145E-2</v>
      </c>
      <c r="F44" s="3">
        <f t="shared" si="3"/>
        <v>5.9820464926592432E-2</v>
      </c>
      <c r="G44" s="3">
        <f t="shared" si="4"/>
        <v>0.44616158156606683</v>
      </c>
      <c r="H44" s="3">
        <f t="shared" si="5"/>
        <v>0.55555555555555558</v>
      </c>
    </row>
    <row r="45" spans="1:8" x14ac:dyDescent="0.2">
      <c r="A45">
        <f t="shared" si="6"/>
        <v>0.62748517000000015</v>
      </c>
      <c r="B45">
        <f t="shared" si="7"/>
        <v>10</v>
      </c>
      <c r="C45" s="3">
        <f t="shared" si="0"/>
        <v>0.13559960690268408</v>
      </c>
      <c r="D45" s="3">
        <f t="shared" si="1"/>
        <v>0.86440039309731587</v>
      </c>
      <c r="E45" s="3">
        <f t="shared" si="2"/>
        <v>6.7799803451342039E-2</v>
      </c>
      <c r="F45" s="3">
        <f t="shared" si="3"/>
        <v>7.5333114945935531E-2</v>
      </c>
      <c r="G45" s="3">
        <f t="shared" si="4"/>
        <v>0.43220019654865799</v>
      </c>
      <c r="H45" s="3">
        <f t="shared" si="5"/>
        <v>0.55555555555555558</v>
      </c>
    </row>
    <row r="46" spans="1:8" x14ac:dyDescent="0.2">
      <c r="A46">
        <f t="shared" si="6"/>
        <v>0.81573072100000021</v>
      </c>
      <c r="B46">
        <f t="shared" si="7"/>
        <v>10</v>
      </c>
      <c r="C46" s="3">
        <f t="shared" si="0"/>
        <v>0.16938877363778584</v>
      </c>
      <c r="D46" s="3">
        <f t="shared" si="1"/>
        <v>0.83061122636221418</v>
      </c>
      <c r="E46" s="3">
        <f t="shared" si="2"/>
        <v>8.4694386818892922E-2</v>
      </c>
      <c r="F46" s="3">
        <f t="shared" si="3"/>
        <v>9.4104874243214343E-2</v>
      </c>
      <c r="G46" s="3">
        <f t="shared" si="4"/>
        <v>0.41530561318110709</v>
      </c>
      <c r="H46" s="3">
        <f t="shared" si="5"/>
        <v>0.55555555555555558</v>
      </c>
    </row>
    <row r="47" spans="1:8" x14ac:dyDescent="0.2">
      <c r="A47">
        <f t="shared" si="6"/>
        <v>1.0604499373000003</v>
      </c>
      <c r="B47">
        <f t="shared" si="7"/>
        <v>10</v>
      </c>
      <c r="C47" s="3">
        <f t="shared" si="0"/>
        <v>0.20955645257619179</v>
      </c>
      <c r="D47" s="3">
        <f t="shared" si="1"/>
        <v>0.79044354742380818</v>
      </c>
      <c r="E47" s="3">
        <f t="shared" si="2"/>
        <v>0.1047782262880959</v>
      </c>
      <c r="F47" s="3">
        <f t="shared" si="3"/>
        <v>0.11642025143121759</v>
      </c>
      <c r="G47" s="3">
        <f t="shared" si="4"/>
        <v>0.39522177371190409</v>
      </c>
      <c r="H47" s="3">
        <f t="shared" si="5"/>
        <v>0.55555555555555558</v>
      </c>
    </row>
    <row r="48" spans="1:8" x14ac:dyDescent="0.2">
      <c r="A48">
        <f t="shared" si="6"/>
        <v>1.3785849184900003</v>
      </c>
      <c r="B48">
        <f t="shared" si="7"/>
        <v>10</v>
      </c>
      <c r="C48" s="3">
        <f t="shared" si="0"/>
        <v>0.25630996616802104</v>
      </c>
      <c r="D48" s="3">
        <f t="shared" si="1"/>
        <v>0.74369003383197896</v>
      </c>
      <c r="E48" s="3">
        <f t="shared" si="2"/>
        <v>0.12815498308401052</v>
      </c>
      <c r="F48" s="3">
        <f t="shared" si="3"/>
        <v>0.14239442564890059</v>
      </c>
      <c r="G48" s="3">
        <f t="shared" si="4"/>
        <v>0.37184501691598942</v>
      </c>
      <c r="H48" s="3">
        <f t="shared" si="5"/>
        <v>0.55555555555555558</v>
      </c>
    </row>
    <row r="49" spans="1:8" x14ac:dyDescent="0.2">
      <c r="A49">
        <f t="shared" si="6"/>
        <v>1.7921603940370006</v>
      </c>
      <c r="B49">
        <f t="shared" si="7"/>
        <v>10</v>
      </c>
      <c r="C49" s="3">
        <f t="shared" si="0"/>
        <v>0.30941138920842393</v>
      </c>
      <c r="D49" s="3">
        <f t="shared" si="1"/>
        <v>0.69058861079157607</v>
      </c>
      <c r="E49" s="3">
        <f t="shared" si="2"/>
        <v>0.15470569460421196</v>
      </c>
      <c r="F49" s="3">
        <f t="shared" si="3"/>
        <v>0.17189521622690218</v>
      </c>
      <c r="G49" s="3">
        <f t="shared" si="4"/>
        <v>0.34529430539578804</v>
      </c>
      <c r="H49" s="3">
        <f t="shared" si="5"/>
        <v>0.55555555555555558</v>
      </c>
    </row>
    <row r="50" spans="1:8" x14ac:dyDescent="0.2">
      <c r="A50">
        <f t="shared" si="6"/>
        <v>2.3298085122481007</v>
      </c>
      <c r="B50">
        <f t="shared" si="7"/>
        <v>10</v>
      </c>
      <c r="C50" s="3">
        <f t="shared" si="0"/>
        <v>0.36806935118810469</v>
      </c>
      <c r="D50" s="3">
        <f t="shared" si="1"/>
        <v>0.63193064881189531</v>
      </c>
      <c r="E50" s="3">
        <f t="shared" si="2"/>
        <v>0.18403467559405234</v>
      </c>
      <c r="F50" s="3">
        <f t="shared" si="3"/>
        <v>0.20448297288228034</v>
      </c>
      <c r="G50" s="3">
        <f t="shared" si="4"/>
        <v>0.31596532440594766</v>
      </c>
      <c r="H50" s="3">
        <f t="shared" si="5"/>
        <v>0.55555555555555558</v>
      </c>
    </row>
    <row r="51" spans="1:8" x14ac:dyDescent="0.2">
      <c r="A51">
        <f t="shared" si="6"/>
        <v>3.0287510659225312</v>
      </c>
      <c r="B51">
        <f t="shared" si="7"/>
        <v>10</v>
      </c>
      <c r="C51" s="3">
        <f t="shared" si="0"/>
        <v>0.43090885386549171</v>
      </c>
      <c r="D51" s="3">
        <f t="shared" si="1"/>
        <v>0.56909114613450829</v>
      </c>
      <c r="E51" s="3">
        <f t="shared" si="2"/>
        <v>0.21545442693274586</v>
      </c>
      <c r="F51" s="3">
        <f t="shared" si="3"/>
        <v>0.23939380770305096</v>
      </c>
      <c r="G51" s="3">
        <f t="shared" si="4"/>
        <v>0.28454557306725414</v>
      </c>
      <c r="H51" s="3">
        <f t="shared" si="5"/>
        <v>0.55555555555555558</v>
      </c>
    </row>
    <row r="52" spans="1:8" x14ac:dyDescent="0.2">
      <c r="A52">
        <f t="shared" si="6"/>
        <v>3.9373763856992907</v>
      </c>
      <c r="B52">
        <f t="shared" si="7"/>
        <v>10</v>
      </c>
      <c r="C52" s="3">
        <f t="shared" si="0"/>
        <v>0.49605514396334177</v>
      </c>
      <c r="D52" s="3">
        <f t="shared" si="1"/>
        <v>0.50394485603665817</v>
      </c>
      <c r="E52" s="3">
        <f t="shared" si="2"/>
        <v>0.24802757198167089</v>
      </c>
      <c r="F52" s="3">
        <f t="shared" si="3"/>
        <v>0.27558619109074534</v>
      </c>
      <c r="G52" s="3">
        <f t="shared" si="4"/>
        <v>0.25197242801832914</v>
      </c>
      <c r="H52" s="3">
        <f t="shared" si="5"/>
        <v>0.55555555555555558</v>
      </c>
    </row>
    <row r="53" spans="1:8" x14ac:dyDescent="0.2">
      <c r="A53">
        <f t="shared" si="6"/>
        <v>5.1185893014090782</v>
      </c>
      <c r="B53">
        <f t="shared" si="7"/>
        <v>10</v>
      </c>
      <c r="C53" s="3">
        <f t="shared" si="0"/>
        <v>0.56133565535385088</v>
      </c>
      <c r="D53" s="3">
        <f t="shared" si="1"/>
        <v>0.43866434464614912</v>
      </c>
      <c r="E53" s="3">
        <f t="shared" si="2"/>
        <v>0.28066782767692544</v>
      </c>
      <c r="F53" s="3">
        <f t="shared" si="3"/>
        <v>0.31185314186325042</v>
      </c>
      <c r="G53" s="3">
        <f t="shared" si="4"/>
        <v>0.21933217232307453</v>
      </c>
      <c r="H53" s="3">
        <f t="shared" si="5"/>
        <v>0.55555555555555558</v>
      </c>
    </row>
    <row r="54" spans="1:8" x14ac:dyDescent="0.2">
      <c r="A54">
        <f t="shared" si="6"/>
        <v>6.6541660918318017</v>
      </c>
      <c r="B54">
        <f t="shared" si="7"/>
        <v>10</v>
      </c>
      <c r="C54" s="3">
        <f t="shared" si="0"/>
        <v>0.62456001103017633</v>
      </c>
      <c r="D54" s="3">
        <f t="shared" si="1"/>
        <v>0.37543998896982367</v>
      </c>
      <c r="E54" s="3">
        <f t="shared" si="2"/>
        <v>0.31228000551508817</v>
      </c>
      <c r="F54" s="3">
        <f t="shared" si="3"/>
        <v>0.34697778390565348</v>
      </c>
      <c r="G54" s="3">
        <f t="shared" si="4"/>
        <v>0.18771999448491178</v>
      </c>
      <c r="H54" s="3">
        <f t="shared" si="5"/>
        <v>0.55555555555555558</v>
      </c>
    </row>
    <row r="55" spans="1:8" x14ac:dyDescent="0.2">
      <c r="A55">
        <f t="shared" si="6"/>
        <v>8.6504159193813432</v>
      </c>
      <c r="B55">
        <f t="shared" si="7"/>
        <v>10</v>
      </c>
      <c r="C55" s="3">
        <f t="shared" si="0"/>
        <v>0.68380486258386852</v>
      </c>
      <c r="D55" s="3">
        <f t="shared" si="1"/>
        <v>0.31619513741613148</v>
      </c>
      <c r="E55" s="3">
        <f t="shared" si="2"/>
        <v>0.34190243129193426</v>
      </c>
      <c r="F55" s="3">
        <f t="shared" si="3"/>
        <v>0.37989159032437148</v>
      </c>
      <c r="G55" s="3">
        <f t="shared" si="4"/>
        <v>0.15809756870806568</v>
      </c>
      <c r="H55" s="3">
        <f t="shared" si="5"/>
        <v>0.55555555555555558</v>
      </c>
    </row>
    <row r="56" spans="1:8" x14ac:dyDescent="0.2">
      <c r="A56">
        <f t="shared" si="6"/>
        <v>11.245540695195746</v>
      </c>
      <c r="B56">
        <f t="shared" si="7"/>
        <v>10</v>
      </c>
      <c r="C56" s="3">
        <f t="shared" si="0"/>
        <v>0.7376281969939904</v>
      </c>
      <c r="D56" s="3">
        <f t="shared" si="1"/>
        <v>0.2623718030060096</v>
      </c>
      <c r="E56" s="3">
        <f t="shared" si="2"/>
        <v>0.3688140984969952</v>
      </c>
      <c r="F56" s="3">
        <f t="shared" si="3"/>
        <v>0.40979344277443919</v>
      </c>
      <c r="G56" s="3">
        <f t="shared" si="4"/>
        <v>0.13118590150300477</v>
      </c>
      <c r="H56" s="3">
        <f t="shared" si="5"/>
        <v>0.55555555555555558</v>
      </c>
    </row>
    <row r="57" spans="1:8" x14ac:dyDescent="0.2">
      <c r="A57">
        <f t="shared" si="6"/>
        <v>14.61920290375447</v>
      </c>
      <c r="B57">
        <f t="shared" si="7"/>
        <v>10</v>
      </c>
      <c r="C57" s="3">
        <f t="shared" si="0"/>
        <v>0.78516803212916164</v>
      </c>
      <c r="D57" s="3">
        <f t="shared" si="1"/>
        <v>0.21483196787083836</v>
      </c>
      <c r="E57" s="3">
        <f t="shared" si="2"/>
        <v>0.39258401606458082</v>
      </c>
      <c r="F57" s="3">
        <f t="shared" si="3"/>
        <v>0.43620446229397869</v>
      </c>
      <c r="G57" s="3">
        <f t="shared" si="4"/>
        <v>0.10741598393541917</v>
      </c>
      <c r="H57" s="3">
        <f t="shared" si="5"/>
        <v>0.55555555555555558</v>
      </c>
    </row>
    <row r="58" spans="1:8" x14ac:dyDescent="0.2">
      <c r="A58">
        <f t="shared" si="6"/>
        <v>19.00496377488081</v>
      </c>
      <c r="B58">
        <f t="shared" si="7"/>
        <v>10</v>
      </c>
      <c r="C58" s="3">
        <f t="shared" si="0"/>
        <v>0.82612448169261576</v>
      </c>
      <c r="D58" s="3">
        <f t="shared" si="1"/>
        <v>0.17387551830738424</v>
      </c>
      <c r="E58" s="3">
        <f t="shared" si="2"/>
        <v>0.41306224084630788</v>
      </c>
      <c r="F58" s="3">
        <f t="shared" si="3"/>
        <v>0.45895804538478646</v>
      </c>
      <c r="G58" s="3">
        <f t="shared" si="4"/>
        <v>8.6937759153692146E-2</v>
      </c>
      <c r="H58" s="3">
        <f t="shared" si="5"/>
        <v>0.55555555555555558</v>
      </c>
    </row>
    <row r="59" spans="1:8" x14ac:dyDescent="0.2">
      <c r="A59">
        <f t="shared" si="6"/>
        <v>24.706452907345053</v>
      </c>
      <c r="B59">
        <f t="shared" si="7"/>
        <v>10</v>
      </c>
      <c r="C59" s="3">
        <f t="shared" si="0"/>
        <v>0.86065850723840109</v>
      </c>
      <c r="D59" s="3">
        <f t="shared" si="1"/>
        <v>0.13934149276159891</v>
      </c>
      <c r="E59" s="3">
        <f t="shared" si="2"/>
        <v>0.43032925361920055</v>
      </c>
      <c r="F59" s="3">
        <f t="shared" si="3"/>
        <v>0.47814361513244497</v>
      </c>
      <c r="G59" s="3">
        <f t="shared" si="4"/>
        <v>6.9670746380799453E-2</v>
      </c>
      <c r="H59" s="3">
        <f t="shared" si="5"/>
        <v>0.55555555555555558</v>
      </c>
    </row>
    <row r="60" spans="1:8" x14ac:dyDescent="0.2">
      <c r="A60">
        <f t="shared" si="6"/>
        <v>32.118388779548567</v>
      </c>
      <c r="B60">
        <f t="shared" si="7"/>
        <v>10</v>
      </c>
      <c r="C60" s="3">
        <f t="shared" si="0"/>
        <v>0.88925308865757235</v>
      </c>
      <c r="D60" s="3">
        <f t="shared" si="1"/>
        <v>0.11074691134242765</v>
      </c>
      <c r="E60" s="3">
        <f t="shared" si="2"/>
        <v>0.44462654432878618</v>
      </c>
      <c r="F60" s="3">
        <f t="shared" si="3"/>
        <v>0.49402949369865123</v>
      </c>
      <c r="G60" s="3">
        <f t="shared" si="4"/>
        <v>5.5373455671213843E-2</v>
      </c>
      <c r="H60" s="3">
        <f t="shared" si="5"/>
        <v>0.55555555555555558</v>
      </c>
    </row>
    <row r="61" spans="1:8" x14ac:dyDescent="0.2">
      <c r="A61">
        <f t="shared" si="6"/>
        <v>41.753905413413136</v>
      </c>
      <c r="B61">
        <f t="shared" si="7"/>
        <v>10</v>
      </c>
      <c r="C61" s="3">
        <f t="shared" si="0"/>
        <v>0.91257576891289005</v>
      </c>
      <c r="D61" s="3">
        <f t="shared" si="1"/>
        <v>8.7424231087109949E-2</v>
      </c>
      <c r="E61" s="3">
        <f t="shared" si="2"/>
        <v>0.45628788445644503</v>
      </c>
      <c r="F61" s="3">
        <f t="shared" si="3"/>
        <v>0.50698653828493878</v>
      </c>
      <c r="G61" s="3">
        <f t="shared" si="4"/>
        <v>4.3712115543554961E-2</v>
      </c>
      <c r="H61" s="3">
        <f t="shared" si="5"/>
        <v>0.55555555555555558</v>
      </c>
    </row>
    <row r="62" spans="1:8" x14ac:dyDescent="0.2">
      <c r="A62">
        <f t="shared" si="6"/>
        <v>54.280077037437081</v>
      </c>
      <c r="B62">
        <f t="shared" si="7"/>
        <v>10</v>
      </c>
      <c r="C62" s="3">
        <f t="shared" si="0"/>
        <v>0.93136591090244203</v>
      </c>
      <c r="D62" s="3">
        <f t="shared" si="1"/>
        <v>6.8634089097557971E-2</v>
      </c>
      <c r="E62" s="3">
        <f t="shared" si="2"/>
        <v>0.46568295545122101</v>
      </c>
      <c r="F62" s="3">
        <f t="shared" si="3"/>
        <v>0.51742550605691218</v>
      </c>
      <c r="G62" s="3">
        <f t="shared" si="4"/>
        <v>3.4317044548778999E-2</v>
      </c>
      <c r="H62" s="3">
        <f t="shared" si="5"/>
        <v>0.55555555555555558</v>
      </c>
    </row>
    <row r="63" spans="1:8" x14ac:dyDescent="0.2">
      <c r="A63">
        <f t="shared" si="6"/>
        <v>70.564100148668203</v>
      </c>
      <c r="B63">
        <f t="shared" si="7"/>
        <v>10</v>
      </c>
      <c r="C63" s="3">
        <f t="shared" si="0"/>
        <v>0.94635488134337198</v>
      </c>
      <c r="D63" s="3">
        <f t="shared" si="1"/>
        <v>5.3645118656628021E-2</v>
      </c>
      <c r="E63" s="3">
        <f t="shared" si="2"/>
        <v>0.47317744067168599</v>
      </c>
      <c r="F63" s="3">
        <f t="shared" si="3"/>
        <v>0.52575271185742878</v>
      </c>
      <c r="G63" s="3">
        <f t="shared" si="4"/>
        <v>2.6822559328314004E-2</v>
      </c>
      <c r="H63" s="3">
        <f t="shared" si="5"/>
        <v>0.55555555555555558</v>
      </c>
    </row>
    <row r="64" spans="1:8" x14ac:dyDescent="0.2">
      <c r="A64">
        <f t="shared" si="6"/>
        <v>91.733330193268671</v>
      </c>
      <c r="B64">
        <f t="shared" si="7"/>
        <v>10</v>
      </c>
      <c r="C64" s="3">
        <f t="shared" si="0"/>
        <v>0.95821726882450753</v>
      </c>
      <c r="D64" s="3">
        <f t="shared" si="1"/>
        <v>4.1782731175492471E-2</v>
      </c>
      <c r="E64" s="3">
        <f t="shared" si="2"/>
        <v>0.47910863441225376</v>
      </c>
      <c r="F64" s="3">
        <f t="shared" si="3"/>
        <v>0.53234292712472642</v>
      </c>
      <c r="G64" s="3">
        <f t="shared" si="4"/>
        <v>2.0891365587746229E-2</v>
      </c>
      <c r="H64" s="3">
        <f t="shared" si="5"/>
        <v>0.55555555555555558</v>
      </c>
    </row>
    <row r="65" spans="1:8" x14ac:dyDescent="0.2">
      <c r="A65">
        <f t="shared" si="6"/>
        <v>119.25332925124927</v>
      </c>
      <c r="B65">
        <f t="shared" si="7"/>
        <v>10</v>
      </c>
      <c r="C65" s="3">
        <f t="shared" si="0"/>
        <v>0.9675465155846128</v>
      </c>
      <c r="D65" s="3">
        <f t="shared" si="1"/>
        <v>3.2453484415387202E-2</v>
      </c>
      <c r="E65" s="3">
        <f t="shared" si="2"/>
        <v>0.4837732577923064</v>
      </c>
      <c r="F65" s="3">
        <f t="shared" si="3"/>
        <v>0.5375258419914517</v>
      </c>
      <c r="G65" s="3">
        <f t="shared" si="4"/>
        <v>1.6226742207693576E-2</v>
      </c>
      <c r="H65" s="3">
        <f t="shared" si="5"/>
        <v>0.55555555555555558</v>
      </c>
    </row>
    <row r="66" spans="1:8" x14ac:dyDescent="0.2">
      <c r="A66">
        <f t="shared" si="6"/>
        <v>155.02932802662406</v>
      </c>
      <c r="B66">
        <f t="shared" si="7"/>
        <v>10</v>
      </c>
      <c r="C66" s="3">
        <f t="shared" si="0"/>
        <v>0.97484740676681769</v>
      </c>
      <c r="D66" s="3">
        <f t="shared" si="1"/>
        <v>2.5152593233182308E-2</v>
      </c>
      <c r="E66" s="3">
        <f t="shared" si="2"/>
        <v>0.48742370338340885</v>
      </c>
      <c r="F66" s="3">
        <f t="shared" si="3"/>
        <v>0.54158189264823198</v>
      </c>
      <c r="G66" s="3">
        <f t="shared" si="4"/>
        <v>1.2576296616591173E-2</v>
      </c>
      <c r="H66" s="3">
        <f t="shared" si="5"/>
        <v>0.55555555555555558</v>
      </c>
    </row>
    <row r="67" spans="1:8" x14ac:dyDescent="0.2">
      <c r="A67">
        <f t="shared" si="6"/>
        <v>201.53812643461129</v>
      </c>
      <c r="B67">
        <f t="shared" si="7"/>
        <v>10</v>
      </c>
      <c r="C67" s="3">
        <f t="shared" si="0"/>
        <v>0.98053889042686915</v>
      </c>
      <c r="D67" s="3">
        <f t="shared" si="1"/>
        <v>1.9461109573130853E-2</v>
      </c>
      <c r="E67" s="3">
        <f t="shared" si="2"/>
        <v>0.49026944521343457</v>
      </c>
      <c r="F67" s="3">
        <f t="shared" si="3"/>
        <v>0.54474382801492727</v>
      </c>
      <c r="G67" s="3">
        <f t="shared" si="4"/>
        <v>9.7305547865654419E-3</v>
      </c>
      <c r="H67" s="3">
        <f t="shared" si="5"/>
        <v>0.55555555555555558</v>
      </c>
    </row>
    <row r="68" spans="1:8" x14ac:dyDescent="0.2">
      <c r="A68">
        <f t="shared" si="6"/>
        <v>261.99956436499468</v>
      </c>
      <c r="B68">
        <f t="shared" si="7"/>
        <v>10</v>
      </c>
      <c r="C68" s="3">
        <f t="shared" si="0"/>
        <v>0.98496238138754488</v>
      </c>
      <c r="D68" s="3">
        <f t="shared" si="1"/>
        <v>1.5037618612455117E-2</v>
      </c>
      <c r="E68" s="3">
        <f t="shared" si="2"/>
        <v>0.49248119069377244</v>
      </c>
      <c r="F68" s="3">
        <f t="shared" si="3"/>
        <v>0.54720132299308044</v>
      </c>
      <c r="G68" s="3">
        <f t="shared" si="4"/>
        <v>7.5188093062275637E-3</v>
      </c>
      <c r="H68" s="3">
        <f t="shared" si="5"/>
        <v>0.55555555555555558</v>
      </c>
    </row>
    <row r="69" spans="1:8" x14ac:dyDescent="0.2">
      <c r="A69">
        <f t="shared" si="6"/>
        <v>340.59943367449313</v>
      </c>
      <c r="B69">
        <f t="shared" si="7"/>
        <v>10</v>
      </c>
      <c r="C69" s="3">
        <f t="shared" si="0"/>
        <v>0.98839231986730891</v>
      </c>
      <c r="D69" s="3">
        <f t="shared" si="1"/>
        <v>1.1607680132691089E-2</v>
      </c>
      <c r="E69" s="3">
        <f t="shared" si="2"/>
        <v>0.49419615993365446</v>
      </c>
      <c r="F69" s="3">
        <f t="shared" si="3"/>
        <v>0.54910684437072721</v>
      </c>
      <c r="G69" s="3">
        <f t="shared" si="4"/>
        <v>5.8038400663455239E-3</v>
      </c>
      <c r="H69" s="3">
        <f t="shared" si="5"/>
        <v>0.55555555555555558</v>
      </c>
    </row>
    <row r="70" spans="1:8" x14ac:dyDescent="0.2">
      <c r="A70">
        <f t="shared" si="6"/>
        <v>442.77926377684111</v>
      </c>
      <c r="B70">
        <f t="shared" si="7"/>
        <v>10</v>
      </c>
      <c r="C70" s="3">
        <f t="shared" si="0"/>
        <v>0.9910470330109189</v>
      </c>
      <c r="D70" s="3">
        <f t="shared" si="1"/>
        <v>8.9529669890811014E-3</v>
      </c>
      <c r="E70" s="3">
        <f t="shared" si="2"/>
        <v>0.49552351650545945</v>
      </c>
      <c r="F70" s="3">
        <f t="shared" si="3"/>
        <v>0.55058168500606619</v>
      </c>
      <c r="G70" s="3">
        <f t="shared" si="4"/>
        <v>4.4764834945405325E-3</v>
      </c>
      <c r="H70" s="3">
        <f t="shared" si="5"/>
        <v>0.55555555555555558</v>
      </c>
    </row>
    <row r="71" spans="1:8" x14ac:dyDescent="0.2">
      <c r="A71">
        <f t="shared" si="6"/>
        <v>575.61304290989347</v>
      </c>
      <c r="B71">
        <f t="shared" si="7"/>
        <v>10</v>
      </c>
      <c r="C71" s="3">
        <f t="shared" si="0"/>
        <v>0.99309884404961224</v>
      </c>
      <c r="D71" s="3">
        <f t="shared" si="1"/>
        <v>6.9011559503877606E-3</v>
      </c>
      <c r="E71" s="3">
        <f t="shared" si="2"/>
        <v>0.49654942202480612</v>
      </c>
      <c r="F71" s="3">
        <f t="shared" si="3"/>
        <v>0.55172158002756233</v>
      </c>
      <c r="G71" s="3">
        <f t="shared" si="4"/>
        <v>3.4505779751939081E-3</v>
      </c>
      <c r="H71" s="3">
        <f t="shared" si="5"/>
        <v>0.55555555555555558</v>
      </c>
    </row>
    <row r="72" spans="1:8" x14ac:dyDescent="0.2">
      <c r="A72">
        <f t="shared" si="6"/>
        <v>748.29695578286157</v>
      </c>
      <c r="B72">
        <f t="shared" si="7"/>
        <v>10</v>
      </c>
      <c r="C72" s="3">
        <f t="shared" si="0"/>
        <v>0.99468295070284118</v>
      </c>
      <c r="D72" s="3">
        <f t="shared" si="1"/>
        <v>5.3170492971588157E-3</v>
      </c>
      <c r="E72" s="3">
        <f t="shared" si="2"/>
        <v>0.49734147535142059</v>
      </c>
      <c r="F72" s="3">
        <f t="shared" si="3"/>
        <v>0.55260163927935624</v>
      </c>
      <c r="G72" s="3">
        <f t="shared" si="4"/>
        <v>2.6585246485794204E-3</v>
      </c>
      <c r="H72" s="3">
        <f t="shared" si="5"/>
        <v>0.55555555555555558</v>
      </c>
    </row>
    <row r="73" spans="1:8" x14ac:dyDescent="0.2">
      <c r="A73">
        <f t="shared" si="6"/>
        <v>972.78604251772003</v>
      </c>
      <c r="B73">
        <f t="shared" si="7"/>
        <v>10</v>
      </c>
      <c r="C73" s="3">
        <f t="shared" si="0"/>
        <v>0.99590493739070041</v>
      </c>
      <c r="D73" s="3">
        <f t="shared" si="1"/>
        <v>4.0950626092995934E-3</v>
      </c>
      <c r="E73" s="3">
        <f t="shared" si="2"/>
        <v>0.4979524686953502</v>
      </c>
      <c r="F73" s="3">
        <f t="shared" si="3"/>
        <v>0.55328052077261125</v>
      </c>
      <c r="G73" s="3">
        <f t="shared" si="4"/>
        <v>2.0475313046497772E-3</v>
      </c>
      <c r="H73" s="3">
        <f t="shared" si="5"/>
        <v>0.55555555555555558</v>
      </c>
    </row>
    <row r="74" spans="1:8" x14ac:dyDescent="0.2">
      <c r="A74">
        <f t="shared" si="6"/>
        <v>1264.6218552730361</v>
      </c>
      <c r="B74">
        <f t="shared" si="7"/>
        <v>10</v>
      </c>
      <c r="C74" s="3">
        <f t="shared" si="0"/>
        <v>0.99684697218215657</v>
      </c>
      <c r="D74" s="3">
        <f t="shared" si="1"/>
        <v>3.1530278178434346E-3</v>
      </c>
      <c r="E74" s="3">
        <f t="shared" si="2"/>
        <v>0.49842348609107828</v>
      </c>
      <c r="F74" s="3">
        <f t="shared" si="3"/>
        <v>0.55380387343453141</v>
      </c>
      <c r="G74" s="3">
        <f t="shared" si="4"/>
        <v>1.5765139089217054E-3</v>
      </c>
      <c r="H74" s="3">
        <f t="shared" si="5"/>
        <v>0.55555555555555558</v>
      </c>
    </row>
    <row r="75" spans="1:8" x14ac:dyDescent="0.2">
      <c r="A75">
        <f t="shared" si="6"/>
        <v>1644.0084118549469</v>
      </c>
      <c r="B75">
        <f t="shared" si="7"/>
        <v>10</v>
      </c>
      <c r="C75" s="3">
        <f t="shared" si="0"/>
        <v>0.99757282792294866</v>
      </c>
      <c r="D75" s="3">
        <f t="shared" si="1"/>
        <v>2.4271720770513427E-3</v>
      </c>
      <c r="E75" s="3">
        <f t="shared" si="2"/>
        <v>0.49878641396147433</v>
      </c>
      <c r="F75" s="3">
        <f t="shared" si="3"/>
        <v>0.5542071266238604</v>
      </c>
      <c r="G75" s="3">
        <f t="shared" si="4"/>
        <v>1.2135860385256545E-3</v>
      </c>
      <c r="H75" s="3">
        <f t="shared" si="5"/>
        <v>0.55555555555555558</v>
      </c>
    </row>
    <row r="76" spans="1:8" x14ac:dyDescent="0.2">
      <c r="A76">
        <f t="shared" si="6"/>
        <v>2137.2109354114309</v>
      </c>
      <c r="B76">
        <f t="shared" si="7"/>
        <v>10</v>
      </c>
      <c r="C76" s="3">
        <f t="shared" si="0"/>
        <v>0.99813189820122439</v>
      </c>
      <c r="D76" s="3">
        <f t="shared" si="1"/>
        <v>1.8681017987756121E-3</v>
      </c>
      <c r="E76" s="3">
        <f t="shared" si="2"/>
        <v>0.49906594910061219</v>
      </c>
      <c r="F76" s="3">
        <f t="shared" si="3"/>
        <v>0.55451772122290244</v>
      </c>
      <c r="G76" s="3">
        <f t="shared" si="4"/>
        <v>9.3405089938778155E-4</v>
      </c>
      <c r="H76" s="3">
        <f t="shared" si="5"/>
        <v>0.55555555555555558</v>
      </c>
    </row>
    <row r="77" spans="1:8" x14ac:dyDescent="0.2">
      <c r="A77">
        <f t="shared" si="6"/>
        <v>2778.3742160348602</v>
      </c>
      <c r="B77">
        <f t="shared" si="7"/>
        <v>10</v>
      </c>
      <c r="C77" s="3">
        <f t="shared" si="0"/>
        <v>0.99856237885725507</v>
      </c>
      <c r="D77" s="3">
        <f t="shared" si="1"/>
        <v>1.437621142744927E-3</v>
      </c>
      <c r="E77" s="3">
        <f t="shared" si="2"/>
        <v>0.49928118942862754</v>
      </c>
      <c r="F77" s="3">
        <f t="shared" si="3"/>
        <v>0.55475687714291955</v>
      </c>
      <c r="G77" s="3">
        <f t="shared" si="4"/>
        <v>7.1881057137245343E-4</v>
      </c>
      <c r="H77" s="3">
        <f t="shared" si="5"/>
        <v>0.55555555555555558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52C2-CE3C-5F4F-BF2F-359983B40A2F}">
  <dimension ref="A1:H76"/>
  <sheetViews>
    <sheetView zoomScale="125" workbookViewId="0">
      <selection activeCell="A3" sqref="A3"/>
    </sheetView>
  </sheetViews>
  <sheetFormatPr baseColWidth="10" defaultRowHeight="16" x14ac:dyDescent="0.2"/>
  <cols>
    <col min="3" max="3" width="12.6640625" customWidth="1"/>
    <col min="4" max="4" width="12.5" customWidth="1"/>
    <col min="8" max="8" width="20.33203125" bestFit="1" customWidth="1"/>
  </cols>
  <sheetData>
    <row r="1" spans="1:4" x14ac:dyDescent="0.2">
      <c r="A1" s="1" t="s">
        <v>64</v>
      </c>
      <c r="D1" t="s">
        <v>91</v>
      </c>
    </row>
    <row r="22" spans="1:7" x14ac:dyDescent="0.2">
      <c r="A22" s="14" t="s">
        <v>65</v>
      </c>
      <c r="E22">
        <v>100</v>
      </c>
      <c r="F22" t="s">
        <v>69</v>
      </c>
    </row>
    <row r="23" spans="1:7" x14ac:dyDescent="0.2">
      <c r="A23" s="14" t="s">
        <v>66</v>
      </c>
      <c r="E23">
        <v>1</v>
      </c>
    </row>
    <row r="24" spans="1:7" x14ac:dyDescent="0.2">
      <c r="A24" s="14" t="s">
        <v>67</v>
      </c>
      <c r="E24">
        <v>1</v>
      </c>
    </row>
    <row r="25" spans="1:7" ht="18" x14ac:dyDescent="0.2">
      <c r="A25" s="14" t="s">
        <v>81</v>
      </c>
      <c r="E25">
        <v>100</v>
      </c>
      <c r="F25" t="s">
        <v>68</v>
      </c>
    </row>
    <row r="26" spans="1:7" ht="18" x14ac:dyDescent="0.2">
      <c r="A26" s="14" t="s">
        <v>82</v>
      </c>
      <c r="E26">
        <v>100</v>
      </c>
      <c r="F26" t="s">
        <v>68</v>
      </c>
    </row>
    <row r="27" spans="1:7" ht="18" x14ac:dyDescent="0.25">
      <c r="A27" s="15" t="s">
        <v>83</v>
      </c>
      <c r="E27">
        <v>100</v>
      </c>
      <c r="F27" t="s">
        <v>68</v>
      </c>
    </row>
    <row r="28" spans="1:7" ht="18" x14ac:dyDescent="0.2">
      <c r="A28" s="14" t="s">
        <v>84</v>
      </c>
      <c r="E28" s="3">
        <v>0.6</v>
      </c>
      <c r="F28" t="s">
        <v>89</v>
      </c>
      <c r="G28">
        <v>1.5</v>
      </c>
    </row>
    <row r="29" spans="1:7" ht="18" x14ac:dyDescent="0.2">
      <c r="A29" s="14" t="s">
        <v>85</v>
      </c>
      <c r="E29" s="3">
        <f>E28*G28</f>
        <v>0.89999999999999991</v>
      </c>
    </row>
    <row r="30" spans="1:7" ht="18" x14ac:dyDescent="0.2">
      <c r="A30" s="14" t="s">
        <v>86</v>
      </c>
      <c r="E30" s="3">
        <v>0.6</v>
      </c>
      <c r="F30" t="s">
        <v>90</v>
      </c>
      <c r="G30">
        <v>1.5</v>
      </c>
    </row>
    <row r="31" spans="1:7" ht="18" x14ac:dyDescent="0.25">
      <c r="A31" s="15" t="s">
        <v>87</v>
      </c>
      <c r="E31" s="3">
        <f>E30*G30</f>
        <v>0.89999999999999991</v>
      </c>
    </row>
    <row r="32" spans="1:7" x14ac:dyDescent="0.2">
      <c r="A32" s="14" t="s">
        <v>70</v>
      </c>
      <c r="E32" t="s">
        <v>88</v>
      </c>
      <c r="F32" t="s">
        <v>71</v>
      </c>
    </row>
    <row r="33" spans="1:8" x14ac:dyDescent="0.2">
      <c r="A33" s="14" t="s">
        <v>73</v>
      </c>
      <c r="E33" t="s">
        <v>88</v>
      </c>
      <c r="F33" t="s">
        <v>72</v>
      </c>
    </row>
    <row r="34" spans="1:8" ht="18" x14ac:dyDescent="0.2">
      <c r="A34" s="11"/>
    </row>
    <row r="35" spans="1:8" x14ac:dyDescent="0.2">
      <c r="E35" s="4"/>
      <c r="F35" s="13" t="s">
        <v>45</v>
      </c>
      <c r="G35" s="4"/>
      <c r="H35" s="4"/>
    </row>
    <row r="36" spans="1:8" ht="18" x14ac:dyDescent="0.2">
      <c r="A36" s="12" t="s">
        <v>74</v>
      </c>
      <c r="B36" s="4" t="s">
        <v>46</v>
      </c>
      <c r="C36" s="4" t="s">
        <v>79</v>
      </c>
      <c r="D36" s="4" t="s">
        <v>80</v>
      </c>
      <c r="E36" s="4" t="s">
        <v>75</v>
      </c>
      <c r="F36" s="4" t="s">
        <v>76</v>
      </c>
      <c r="G36" s="4" t="s">
        <v>77</v>
      </c>
      <c r="H36" s="4" t="s">
        <v>78</v>
      </c>
    </row>
    <row r="37" spans="1:8" x14ac:dyDescent="0.2">
      <c r="A37">
        <v>0.1</v>
      </c>
      <c r="B37">
        <v>10</v>
      </c>
      <c r="C37" s="3">
        <f>A37*E$25/(A37*E$25+B37*E$28*E$23*E$26)</f>
        <v>1.6393442622950821E-2</v>
      </c>
      <c r="D37" s="3">
        <f>1-C37</f>
        <v>0.98360655737704916</v>
      </c>
      <c r="E37" s="3">
        <f>0.75*A37*E$25/(A37*E$25+B37*E$28*E$23*E$26)</f>
        <v>1.2295081967213116E-2</v>
      </c>
      <c r="F37" s="3">
        <f>1-((E$28*A37*E$25+B37*E$28*E$29*E$23*E$26)/(E$29*A37*E$25+B37*E$28*E$29*E$23*E$26))</f>
        <v>5.464480874316946E-3</v>
      </c>
      <c r="G37" s="3">
        <f>0.75*B37*E$28*E$23*E$26/(A37*E$25+B37*E$28*E$23*E$26)</f>
        <v>0.73770491803278693</v>
      </c>
      <c r="H37" s="3">
        <f>1-(E$30/E$31)</f>
        <v>0.33333333333333326</v>
      </c>
    </row>
    <row r="38" spans="1:8" x14ac:dyDescent="0.2">
      <c r="A38">
        <f>A37*1.3</f>
        <v>0.13</v>
      </c>
      <c r="B38">
        <v>10</v>
      </c>
      <c r="C38" s="3">
        <f t="shared" ref="C38:C76" si="0">A38*E$25/(A38*E$25+B38*E$28*E$23*E$26)</f>
        <v>2.1207177814029365E-2</v>
      </c>
      <c r="D38" s="3">
        <f t="shared" ref="D38:D76" si="1">1-C38</f>
        <v>0.97879282218597063</v>
      </c>
      <c r="E38" s="3">
        <f t="shared" ref="E38:E76" si="2">0.75*A38*E$25/(A38*E$25+B38*E$28*E$23*E$26)</f>
        <v>1.5905383360522024E-2</v>
      </c>
      <c r="F38" s="3">
        <f t="shared" ref="F38:F76" si="3">1-((E$28*A38*E$25+B38*E$28*E$29*E$23*E$26)/(E$29*A38*E$25+B38*E$28*E$29*E$23*E$26))</f>
        <v>7.0690592713432698E-3</v>
      </c>
      <c r="G38" s="3">
        <f t="shared" ref="G38:G76" si="4">0.75*B38*E$28*E$23*E$26/(A38*E$25+B38*E$28*E$23*E$26)</f>
        <v>0.73409461663947795</v>
      </c>
      <c r="H38" s="3">
        <f t="shared" ref="H38:H76" si="5">1-(E$30/E$31)</f>
        <v>0.33333333333333326</v>
      </c>
    </row>
    <row r="39" spans="1:8" x14ac:dyDescent="0.2">
      <c r="A39">
        <f t="shared" ref="A39:A76" si="6">A38*1.3</f>
        <v>0.16900000000000001</v>
      </c>
      <c r="B39">
        <v>10</v>
      </c>
      <c r="C39" s="3">
        <f t="shared" si="0"/>
        <v>2.739503971470255E-2</v>
      </c>
      <c r="D39" s="3">
        <f t="shared" si="1"/>
        <v>0.97260496028529742</v>
      </c>
      <c r="E39" s="3">
        <f t="shared" si="2"/>
        <v>2.0546279786026911E-2</v>
      </c>
      <c r="F39" s="3">
        <f t="shared" si="3"/>
        <v>9.1316799049009356E-3</v>
      </c>
      <c r="G39" s="3">
        <f t="shared" si="4"/>
        <v>0.72945372021397314</v>
      </c>
      <c r="H39" s="3">
        <f t="shared" si="5"/>
        <v>0.33333333333333326</v>
      </c>
    </row>
    <row r="40" spans="1:8" x14ac:dyDescent="0.2">
      <c r="A40">
        <f t="shared" si="6"/>
        <v>0.21970000000000003</v>
      </c>
      <c r="B40">
        <v>10</v>
      </c>
      <c r="C40" s="3">
        <f t="shared" si="0"/>
        <v>3.5323247101950256E-2</v>
      </c>
      <c r="D40" s="3">
        <f t="shared" si="1"/>
        <v>0.96467675289804977</v>
      </c>
      <c r="E40" s="3">
        <f t="shared" si="2"/>
        <v>2.6492435326462695E-2</v>
      </c>
      <c r="F40" s="3">
        <f t="shared" si="3"/>
        <v>1.1774415700650076E-2</v>
      </c>
      <c r="G40" s="3">
        <f t="shared" si="4"/>
        <v>0.72350756467353727</v>
      </c>
      <c r="H40" s="3">
        <f t="shared" si="5"/>
        <v>0.33333333333333326</v>
      </c>
    </row>
    <row r="41" spans="1:8" x14ac:dyDescent="0.2">
      <c r="A41">
        <f t="shared" si="6"/>
        <v>0.28561000000000003</v>
      </c>
      <c r="B41">
        <v>10</v>
      </c>
      <c r="C41" s="3">
        <f t="shared" si="0"/>
        <v>4.5438708414935067E-2</v>
      </c>
      <c r="D41" s="3">
        <f t="shared" si="1"/>
        <v>0.95456129158506497</v>
      </c>
      <c r="E41" s="3">
        <f t="shared" si="2"/>
        <v>3.4079031311201304E-2</v>
      </c>
      <c r="F41" s="3">
        <f t="shared" si="3"/>
        <v>1.5146236138311564E-2</v>
      </c>
      <c r="G41" s="3">
        <f t="shared" si="4"/>
        <v>0.71592096868879862</v>
      </c>
      <c r="H41" s="3">
        <f t="shared" si="5"/>
        <v>0.33333333333333326</v>
      </c>
    </row>
    <row r="42" spans="1:8" x14ac:dyDescent="0.2">
      <c r="A42">
        <f t="shared" si="6"/>
        <v>0.37129300000000004</v>
      </c>
      <c r="B42">
        <v>10</v>
      </c>
      <c r="C42" s="3">
        <f t="shared" si="0"/>
        <v>5.8275926095378121E-2</v>
      </c>
      <c r="D42" s="3">
        <f t="shared" si="1"/>
        <v>0.94172407390462187</v>
      </c>
      <c r="E42" s="3">
        <f t="shared" si="2"/>
        <v>4.3706944571533596E-2</v>
      </c>
      <c r="F42" s="3">
        <f t="shared" si="3"/>
        <v>1.9425308698459376E-2</v>
      </c>
      <c r="G42" s="3">
        <f t="shared" si="4"/>
        <v>0.70629305542846632</v>
      </c>
      <c r="H42" s="3">
        <f t="shared" si="5"/>
        <v>0.33333333333333326</v>
      </c>
    </row>
    <row r="43" spans="1:8" x14ac:dyDescent="0.2">
      <c r="A43">
        <f t="shared" si="6"/>
        <v>0.48268090000000008</v>
      </c>
      <c r="B43">
        <v>10</v>
      </c>
      <c r="C43" s="3">
        <f t="shared" si="0"/>
        <v>7.4456988928762485E-2</v>
      </c>
      <c r="D43" s="3">
        <f t="shared" si="1"/>
        <v>0.92554301107123749</v>
      </c>
      <c r="E43" s="3">
        <f t="shared" si="2"/>
        <v>5.5842741696571871E-2</v>
      </c>
      <c r="F43" s="3">
        <f t="shared" si="3"/>
        <v>2.4818996309587393E-2</v>
      </c>
      <c r="G43" s="3">
        <f t="shared" si="4"/>
        <v>0.69415725830342812</v>
      </c>
      <c r="H43" s="3">
        <f t="shared" si="5"/>
        <v>0.33333333333333326</v>
      </c>
    </row>
    <row r="44" spans="1:8" x14ac:dyDescent="0.2">
      <c r="A44">
        <f t="shared" si="6"/>
        <v>0.62748517000000015</v>
      </c>
      <c r="B44">
        <v>10</v>
      </c>
      <c r="C44" s="3">
        <f t="shared" si="0"/>
        <v>9.4679226570038508E-2</v>
      </c>
      <c r="D44" s="3">
        <f t="shared" si="1"/>
        <v>0.90532077342996153</v>
      </c>
      <c r="E44" s="3">
        <f t="shared" si="2"/>
        <v>7.1009419927528877E-2</v>
      </c>
      <c r="F44" s="3">
        <f t="shared" si="3"/>
        <v>3.1559742190012785E-2</v>
      </c>
      <c r="G44" s="3">
        <f t="shared" si="4"/>
        <v>0.67899058007247115</v>
      </c>
      <c r="H44" s="3">
        <f t="shared" si="5"/>
        <v>0.33333333333333326</v>
      </c>
    </row>
    <row r="45" spans="1:8" x14ac:dyDescent="0.2">
      <c r="A45">
        <f t="shared" si="6"/>
        <v>0.81573072100000021</v>
      </c>
      <c r="B45">
        <v>10</v>
      </c>
      <c r="C45" s="3">
        <f t="shared" si="0"/>
        <v>0.11968353128838351</v>
      </c>
      <c r="D45" s="3">
        <f t="shared" si="1"/>
        <v>0.88031646871161651</v>
      </c>
      <c r="E45" s="3">
        <f t="shared" si="2"/>
        <v>8.976264846628762E-2</v>
      </c>
      <c r="F45" s="3">
        <f t="shared" si="3"/>
        <v>3.9894510429461127E-2</v>
      </c>
      <c r="G45" s="3">
        <f t="shared" si="4"/>
        <v>0.66023735153371244</v>
      </c>
      <c r="H45" s="3">
        <f t="shared" si="5"/>
        <v>0.33333333333333326</v>
      </c>
    </row>
    <row r="46" spans="1:8" x14ac:dyDescent="0.2">
      <c r="A46">
        <f t="shared" si="6"/>
        <v>1.0604499373000003</v>
      </c>
      <c r="B46">
        <v>10</v>
      </c>
      <c r="C46" s="3">
        <f t="shared" si="0"/>
        <v>0.15019580150235143</v>
      </c>
      <c r="D46" s="3">
        <f t="shared" si="1"/>
        <v>0.84980419849764854</v>
      </c>
      <c r="E46" s="3">
        <f t="shared" si="2"/>
        <v>0.11264685112676356</v>
      </c>
      <c r="F46" s="3">
        <f t="shared" si="3"/>
        <v>5.0065267167450411E-2</v>
      </c>
      <c r="G46" s="3">
        <f t="shared" si="4"/>
        <v>0.63735314887323646</v>
      </c>
      <c r="H46" s="3">
        <f t="shared" si="5"/>
        <v>0.33333333333333326</v>
      </c>
    </row>
    <row r="47" spans="1:8" x14ac:dyDescent="0.2">
      <c r="A47">
        <f t="shared" si="6"/>
        <v>1.3785849184900003</v>
      </c>
      <c r="B47">
        <v>10</v>
      </c>
      <c r="C47" s="3">
        <f t="shared" si="0"/>
        <v>0.18683594940208703</v>
      </c>
      <c r="D47" s="3">
        <f t="shared" si="1"/>
        <v>0.81316405059791297</v>
      </c>
      <c r="E47" s="3">
        <f t="shared" si="2"/>
        <v>0.14012696205156527</v>
      </c>
      <c r="F47" s="3">
        <f t="shared" si="3"/>
        <v>6.2278649800695751E-2</v>
      </c>
      <c r="G47" s="3">
        <f t="shared" si="4"/>
        <v>0.60987303794843473</v>
      </c>
      <c r="H47" s="3">
        <f t="shared" si="5"/>
        <v>0.33333333333333326</v>
      </c>
    </row>
    <row r="48" spans="1:8" x14ac:dyDescent="0.2">
      <c r="A48">
        <f t="shared" si="6"/>
        <v>1.7921603940370006</v>
      </c>
      <c r="B48">
        <v>10</v>
      </c>
      <c r="C48" s="3">
        <f t="shared" si="0"/>
        <v>0.22999531624226607</v>
      </c>
      <c r="D48" s="3">
        <f t="shared" si="1"/>
        <v>0.7700046837577339</v>
      </c>
      <c r="E48" s="3">
        <f t="shared" si="2"/>
        <v>0.17249648718169955</v>
      </c>
      <c r="F48" s="3">
        <f t="shared" si="3"/>
        <v>7.6665105414088663E-2</v>
      </c>
      <c r="G48" s="3">
        <f t="shared" si="4"/>
        <v>0.57750351281830048</v>
      </c>
      <c r="H48" s="3">
        <f t="shared" si="5"/>
        <v>0.33333333333333326</v>
      </c>
    </row>
    <row r="49" spans="1:8" x14ac:dyDescent="0.2">
      <c r="A49">
        <f t="shared" si="6"/>
        <v>2.3298085122481007</v>
      </c>
      <c r="B49">
        <v>10</v>
      </c>
      <c r="C49" s="3">
        <f t="shared" si="0"/>
        <v>0.27969532658792384</v>
      </c>
      <c r="D49" s="3">
        <f t="shared" si="1"/>
        <v>0.72030467341207616</v>
      </c>
      <c r="E49" s="3">
        <f t="shared" si="2"/>
        <v>0.20977149494094288</v>
      </c>
      <c r="F49" s="3">
        <f t="shared" si="3"/>
        <v>9.3231775529308059E-2</v>
      </c>
      <c r="G49" s="3">
        <f t="shared" si="4"/>
        <v>0.54022850505905706</v>
      </c>
      <c r="H49" s="3">
        <f t="shared" si="5"/>
        <v>0.33333333333333326</v>
      </c>
    </row>
    <row r="50" spans="1:8" x14ac:dyDescent="0.2">
      <c r="A50">
        <f t="shared" si="6"/>
        <v>3.0287510659225312</v>
      </c>
      <c r="B50">
        <v>10</v>
      </c>
      <c r="C50" s="3">
        <f t="shared" si="0"/>
        <v>0.33545626009715024</v>
      </c>
      <c r="D50" s="3">
        <f t="shared" si="1"/>
        <v>0.66454373990284976</v>
      </c>
      <c r="E50" s="3">
        <f t="shared" si="2"/>
        <v>0.25159219507286268</v>
      </c>
      <c r="F50" s="3">
        <f t="shared" si="3"/>
        <v>0.11181875336571678</v>
      </c>
      <c r="G50" s="3">
        <f t="shared" si="4"/>
        <v>0.49840780492713732</v>
      </c>
      <c r="H50" s="3">
        <f t="shared" si="5"/>
        <v>0.33333333333333326</v>
      </c>
    </row>
    <row r="51" spans="1:8" x14ac:dyDescent="0.2">
      <c r="A51">
        <f t="shared" si="6"/>
        <v>3.9373763856992907</v>
      </c>
      <c r="B51">
        <v>10</v>
      </c>
      <c r="C51" s="3">
        <f t="shared" si="0"/>
        <v>0.39621890455568354</v>
      </c>
      <c r="D51" s="3">
        <f t="shared" si="1"/>
        <v>0.60378109544431646</v>
      </c>
      <c r="E51" s="3">
        <f t="shared" si="2"/>
        <v>0.29716417841676263</v>
      </c>
      <c r="F51" s="3">
        <f t="shared" si="3"/>
        <v>0.13207296818522785</v>
      </c>
      <c r="G51" s="3">
        <f t="shared" si="4"/>
        <v>0.45283582158323737</v>
      </c>
      <c r="H51" s="3">
        <f t="shared" si="5"/>
        <v>0.33333333333333326</v>
      </c>
    </row>
    <row r="52" spans="1:8" x14ac:dyDescent="0.2">
      <c r="A52">
        <f t="shared" si="6"/>
        <v>5.1185893014090782</v>
      </c>
      <c r="B52">
        <v>10</v>
      </c>
      <c r="C52" s="3">
        <f t="shared" si="0"/>
        <v>0.46036319560435518</v>
      </c>
      <c r="D52" s="3">
        <f t="shared" si="1"/>
        <v>0.53963680439564476</v>
      </c>
      <c r="E52" s="3">
        <f t="shared" si="2"/>
        <v>0.34527239670326643</v>
      </c>
      <c r="F52" s="3">
        <f t="shared" si="3"/>
        <v>0.15345439853478515</v>
      </c>
      <c r="G52" s="3">
        <f t="shared" si="4"/>
        <v>0.40472760329673357</v>
      </c>
      <c r="H52" s="3">
        <f t="shared" si="5"/>
        <v>0.33333333333333326</v>
      </c>
    </row>
    <row r="53" spans="1:8" x14ac:dyDescent="0.2">
      <c r="A53">
        <f t="shared" si="6"/>
        <v>6.6541660918318017</v>
      </c>
      <c r="B53">
        <v>10</v>
      </c>
      <c r="C53" s="3">
        <f t="shared" si="0"/>
        <v>0.52584785465452599</v>
      </c>
      <c r="D53" s="3">
        <f t="shared" si="1"/>
        <v>0.47415214534547401</v>
      </c>
      <c r="E53" s="3">
        <f t="shared" si="2"/>
        <v>0.39438589099089455</v>
      </c>
      <c r="F53" s="3">
        <f t="shared" si="3"/>
        <v>0.17528261821817537</v>
      </c>
      <c r="G53" s="3">
        <f t="shared" si="4"/>
        <v>0.35561410900910539</v>
      </c>
      <c r="H53" s="3">
        <f t="shared" si="5"/>
        <v>0.33333333333333326</v>
      </c>
    </row>
    <row r="54" spans="1:8" x14ac:dyDescent="0.2">
      <c r="A54">
        <f t="shared" si="6"/>
        <v>8.6504159193813432</v>
      </c>
      <c r="B54">
        <v>10</v>
      </c>
      <c r="C54" s="3">
        <f t="shared" si="0"/>
        <v>0.59045531314490018</v>
      </c>
      <c r="D54" s="3">
        <f t="shared" si="1"/>
        <v>0.40954468685509982</v>
      </c>
      <c r="E54" s="3">
        <f t="shared" si="2"/>
        <v>0.44284148485867514</v>
      </c>
      <c r="F54" s="3">
        <f t="shared" si="3"/>
        <v>0.19681843771496688</v>
      </c>
      <c r="G54" s="3">
        <f t="shared" si="4"/>
        <v>0.30715851514132475</v>
      </c>
      <c r="H54" s="3">
        <f t="shared" si="5"/>
        <v>0.33333333333333326</v>
      </c>
    </row>
    <row r="55" spans="1:8" x14ac:dyDescent="0.2">
      <c r="A55">
        <f t="shared" si="6"/>
        <v>11.245540695195746</v>
      </c>
      <c r="B55">
        <v>10</v>
      </c>
      <c r="C55" s="3">
        <f t="shared" si="0"/>
        <v>0.65208397312405075</v>
      </c>
      <c r="D55" s="3">
        <f t="shared" si="1"/>
        <v>0.34791602687594925</v>
      </c>
      <c r="E55" s="3">
        <f t="shared" si="2"/>
        <v>0.48906297984303809</v>
      </c>
      <c r="F55" s="3">
        <f t="shared" si="3"/>
        <v>0.21736132437468358</v>
      </c>
      <c r="G55" s="3">
        <f t="shared" si="4"/>
        <v>0.26093702015696196</v>
      </c>
      <c r="H55" s="3">
        <f t="shared" si="5"/>
        <v>0.33333333333333326</v>
      </c>
    </row>
    <row r="56" spans="1:8" x14ac:dyDescent="0.2">
      <c r="A56">
        <f t="shared" si="6"/>
        <v>14.61920290375447</v>
      </c>
      <c r="B56">
        <v>10</v>
      </c>
      <c r="C56" s="3">
        <f t="shared" si="0"/>
        <v>0.70900911989631366</v>
      </c>
      <c r="D56" s="3">
        <f t="shared" si="1"/>
        <v>0.29099088010368634</v>
      </c>
      <c r="E56" s="3">
        <f t="shared" si="2"/>
        <v>0.53175683992223521</v>
      </c>
      <c r="F56" s="3">
        <f t="shared" si="3"/>
        <v>0.23633637329877111</v>
      </c>
      <c r="G56" s="3">
        <f t="shared" si="4"/>
        <v>0.21824316007776484</v>
      </c>
      <c r="H56" s="3">
        <f t="shared" si="5"/>
        <v>0.33333333333333326</v>
      </c>
    </row>
    <row r="57" spans="1:8" x14ac:dyDescent="0.2">
      <c r="A57">
        <f t="shared" si="6"/>
        <v>19.00496377488081</v>
      </c>
      <c r="B57">
        <v>10</v>
      </c>
      <c r="C57" s="3">
        <f t="shared" si="0"/>
        <v>0.76004764277933456</v>
      </c>
      <c r="D57" s="3">
        <f t="shared" si="1"/>
        <v>0.23995235722066544</v>
      </c>
      <c r="E57" s="3">
        <f t="shared" si="2"/>
        <v>0.57003573208450098</v>
      </c>
      <c r="F57" s="3">
        <f t="shared" si="3"/>
        <v>0.25334921425977819</v>
      </c>
      <c r="G57" s="3">
        <f t="shared" si="4"/>
        <v>0.17996426791549913</v>
      </c>
      <c r="H57" s="3">
        <f t="shared" si="5"/>
        <v>0.33333333333333326</v>
      </c>
    </row>
    <row r="58" spans="1:8" x14ac:dyDescent="0.2">
      <c r="A58">
        <f t="shared" si="6"/>
        <v>24.706452907345053</v>
      </c>
      <c r="B58">
        <v>10</v>
      </c>
      <c r="C58" s="3">
        <f t="shared" si="0"/>
        <v>0.80460133190555572</v>
      </c>
      <c r="D58" s="3">
        <f t="shared" si="1"/>
        <v>0.19539866809444428</v>
      </c>
      <c r="E58" s="3">
        <f t="shared" si="2"/>
        <v>0.60345099892916676</v>
      </c>
      <c r="F58" s="3">
        <f t="shared" si="3"/>
        <v>0.2682004439685185</v>
      </c>
      <c r="G58" s="3">
        <f t="shared" si="4"/>
        <v>0.14654900107083324</v>
      </c>
      <c r="H58" s="3">
        <f t="shared" si="5"/>
        <v>0.33333333333333326</v>
      </c>
    </row>
    <row r="59" spans="1:8" x14ac:dyDescent="0.2">
      <c r="A59">
        <f t="shared" si="6"/>
        <v>32.118388779548567</v>
      </c>
      <c r="B59">
        <v>10</v>
      </c>
      <c r="C59" s="3">
        <f t="shared" si="0"/>
        <v>0.8425956554800883</v>
      </c>
      <c r="D59" s="3">
        <f t="shared" si="1"/>
        <v>0.1574043445199117</v>
      </c>
      <c r="E59" s="3">
        <f t="shared" si="2"/>
        <v>0.63194674161006625</v>
      </c>
      <c r="F59" s="3">
        <f t="shared" si="3"/>
        <v>0.28086521849336255</v>
      </c>
      <c r="G59" s="3">
        <f t="shared" si="4"/>
        <v>0.11805325838993379</v>
      </c>
      <c r="H59" s="3">
        <f t="shared" si="5"/>
        <v>0.33333333333333326</v>
      </c>
    </row>
    <row r="60" spans="1:8" x14ac:dyDescent="0.2">
      <c r="A60">
        <f t="shared" si="6"/>
        <v>41.753905413413136</v>
      </c>
      <c r="B60">
        <v>10</v>
      </c>
      <c r="C60" s="3">
        <f t="shared" si="0"/>
        <v>0.87435582601973494</v>
      </c>
      <c r="D60" s="3">
        <f t="shared" si="1"/>
        <v>0.12564417398026506</v>
      </c>
      <c r="E60" s="3">
        <f t="shared" si="2"/>
        <v>0.65576686951480112</v>
      </c>
      <c r="F60" s="3">
        <f t="shared" si="3"/>
        <v>0.29145194200657831</v>
      </c>
      <c r="G60" s="3">
        <f t="shared" si="4"/>
        <v>9.4233130485198768E-2</v>
      </c>
      <c r="H60" s="3">
        <f t="shared" si="5"/>
        <v>0.33333333333333326</v>
      </c>
    </row>
    <row r="61" spans="1:8" x14ac:dyDescent="0.2">
      <c r="A61">
        <f t="shared" si="6"/>
        <v>54.280077037437081</v>
      </c>
      <c r="B61">
        <v>10</v>
      </c>
      <c r="C61" s="3">
        <f t="shared" si="0"/>
        <v>0.90046462621018741</v>
      </c>
      <c r="D61" s="3">
        <f t="shared" si="1"/>
        <v>9.9535373789812587E-2</v>
      </c>
      <c r="E61" s="3">
        <f t="shared" si="2"/>
        <v>0.67534846965764062</v>
      </c>
      <c r="F61" s="3">
        <f t="shared" si="3"/>
        <v>0.3001548754033958</v>
      </c>
      <c r="G61" s="3">
        <f t="shared" si="4"/>
        <v>7.4651530342359468E-2</v>
      </c>
      <c r="H61" s="3">
        <f t="shared" si="5"/>
        <v>0.33333333333333326</v>
      </c>
    </row>
    <row r="62" spans="1:8" x14ac:dyDescent="0.2">
      <c r="A62">
        <f t="shared" si="6"/>
        <v>70.564100148668203</v>
      </c>
      <c r="B62">
        <v>10</v>
      </c>
      <c r="C62" s="3">
        <f t="shared" si="0"/>
        <v>0.92163429089678439</v>
      </c>
      <c r="D62" s="3">
        <f t="shared" si="1"/>
        <v>7.8365709103215608E-2</v>
      </c>
      <c r="E62" s="3">
        <f t="shared" si="2"/>
        <v>0.69122571817258827</v>
      </c>
      <c r="F62" s="3">
        <f t="shared" si="3"/>
        <v>0.30721143029892806</v>
      </c>
      <c r="G62" s="3">
        <f t="shared" si="4"/>
        <v>5.8774281827411713E-2</v>
      </c>
      <c r="H62" s="3">
        <f t="shared" si="5"/>
        <v>0.33333333333333326</v>
      </c>
    </row>
    <row r="63" spans="1:8" x14ac:dyDescent="0.2">
      <c r="A63">
        <f t="shared" si="6"/>
        <v>91.733330193268671</v>
      </c>
      <c r="B63">
        <v>10</v>
      </c>
      <c r="C63" s="3">
        <f t="shared" si="0"/>
        <v>0.93860845641773449</v>
      </c>
      <c r="D63" s="3">
        <f t="shared" si="1"/>
        <v>6.1391543582265506E-2</v>
      </c>
      <c r="E63" s="3">
        <f t="shared" si="2"/>
        <v>0.70395634231330084</v>
      </c>
      <c r="F63" s="3">
        <f t="shared" si="3"/>
        <v>0.31286948547257798</v>
      </c>
      <c r="G63" s="3">
        <f t="shared" si="4"/>
        <v>4.6043657686699144E-2</v>
      </c>
      <c r="H63" s="3">
        <f t="shared" si="5"/>
        <v>0.33333333333333326</v>
      </c>
    </row>
    <row r="64" spans="1:8" x14ac:dyDescent="0.2">
      <c r="A64">
        <f t="shared" si="6"/>
        <v>119.25332925124927</v>
      </c>
      <c r="B64">
        <v>10</v>
      </c>
      <c r="C64" s="3">
        <f t="shared" si="0"/>
        <v>0.95209708168343832</v>
      </c>
      <c r="D64" s="3">
        <f t="shared" si="1"/>
        <v>4.7902918316561682E-2</v>
      </c>
      <c r="E64" s="3">
        <f t="shared" si="2"/>
        <v>0.71407281126257871</v>
      </c>
      <c r="F64" s="3">
        <f t="shared" si="3"/>
        <v>0.31736569389447944</v>
      </c>
      <c r="G64" s="3">
        <f t="shared" si="4"/>
        <v>3.5927188737421262E-2</v>
      </c>
      <c r="H64" s="3">
        <f t="shared" si="5"/>
        <v>0.33333333333333326</v>
      </c>
    </row>
    <row r="65" spans="1:8" x14ac:dyDescent="0.2">
      <c r="A65">
        <f t="shared" si="6"/>
        <v>155.02932802662406</v>
      </c>
      <c r="B65">
        <v>10</v>
      </c>
      <c r="C65" s="3">
        <f t="shared" si="0"/>
        <v>0.96273970665139963</v>
      </c>
      <c r="D65" s="3">
        <f t="shared" si="1"/>
        <v>3.7260293348600371E-2</v>
      </c>
      <c r="E65" s="3">
        <f t="shared" si="2"/>
        <v>0.72205477998854972</v>
      </c>
      <c r="F65" s="3">
        <f t="shared" si="3"/>
        <v>0.32091323555046647</v>
      </c>
      <c r="G65" s="3">
        <f t="shared" si="4"/>
        <v>2.7945220011450243E-2</v>
      </c>
      <c r="H65" s="3">
        <f t="shared" si="5"/>
        <v>0.33333333333333326</v>
      </c>
    </row>
    <row r="66" spans="1:8" x14ac:dyDescent="0.2">
      <c r="A66">
        <f t="shared" si="6"/>
        <v>201.53812643461129</v>
      </c>
      <c r="B66">
        <v>10</v>
      </c>
      <c r="C66" s="3">
        <f t="shared" si="0"/>
        <v>0.97108964939080522</v>
      </c>
      <c r="D66" s="3">
        <f t="shared" si="1"/>
        <v>2.8910350609194779E-2</v>
      </c>
      <c r="E66" s="3">
        <f t="shared" si="2"/>
        <v>0.72831723704310392</v>
      </c>
      <c r="F66" s="3">
        <f t="shared" si="3"/>
        <v>0.32369654979693507</v>
      </c>
      <c r="G66" s="3">
        <f t="shared" si="4"/>
        <v>2.1682762956896057E-2</v>
      </c>
      <c r="H66" s="3">
        <f t="shared" si="5"/>
        <v>0.33333333333333326</v>
      </c>
    </row>
    <row r="67" spans="1:8" x14ac:dyDescent="0.2">
      <c r="A67">
        <f t="shared" si="6"/>
        <v>261.99956436499468</v>
      </c>
      <c r="B67">
        <v>10</v>
      </c>
      <c r="C67" s="3">
        <f t="shared" si="0"/>
        <v>0.97761190390657327</v>
      </c>
      <c r="D67" s="3">
        <f t="shared" si="1"/>
        <v>2.2388096093426735E-2</v>
      </c>
      <c r="E67" s="3">
        <f t="shared" si="2"/>
        <v>0.73320892792992998</v>
      </c>
      <c r="F67" s="3">
        <f t="shared" si="3"/>
        <v>0.32587063463552446</v>
      </c>
      <c r="G67" s="3">
        <f t="shared" si="4"/>
        <v>1.6791072070070037E-2</v>
      </c>
      <c r="H67" s="3">
        <f t="shared" si="5"/>
        <v>0.33333333333333326</v>
      </c>
    </row>
    <row r="68" spans="1:8" x14ac:dyDescent="0.2">
      <c r="A68">
        <f t="shared" si="6"/>
        <v>340.59943367449313</v>
      </c>
      <c r="B68">
        <v>10</v>
      </c>
      <c r="C68" s="3">
        <f t="shared" si="0"/>
        <v>0.98268895036442883</v>
      </c>
      <c r="D68" s="3">
        <f t="shared" si="1"/>
        <v>1.7311049635571174E-2</v>
      </c>
      <c r="E68" s="3">
        <f t="shared" si="2"/>
        <v>0.73701671277332159</v>
      </c>
      <c r="F68" s="3">
        <f t="shared" si="3"/>
        <v>0.32756298345480961</v>
      </c>
      <c r="G68" s="3">
        <f t="shared" si="4"/>
        <v>1.298328722667836E-2</v>
      </c>
      <c r="H68" s="3">
        <f t="shared" si="5"/>
        <v>0.33333333333333326</v>
      </c>
    </row>
    <row r="69" spans="1:8" x14ac:dyDescent="0.2">
      <c r="A69">
        <f t="shared" si="6"/>
        <v>442.77926377684111</v>
      </c>
      <c r="B69">
        <v>10</v>
      </c>
      <c r="C69" s="3">
        <f t="shared" si="0"/>
        <v>0.9866303983176381</v>
      </c>
      <c r="D69" s="3">
        <f t="shared" si="1"/>
        <v>1.3369601682361898E-2</v>
      </c>
      <c r="E69" s="3">
        <f t="shared" si="2"/>
        <v>0.73997279873822852</v>
      </c>
      <c r="F69" s="3">
        <f t="shared" si="3"/>
        <v>0.32887679943921266</v>
      </c>
      <c r="G69" s="3">
        <f t="shared" si="4"/>
        <v>1.0027201261771443E-2</v>
      </c>
      <c r="H69" s="3">
        <f t="shared" si="5"/>
        <v>0.33333333333333326</v>
      </c>
    </row>
    <row r="70" spans="1:8" x14ac:dyDescent="0.2">
      <c r="A70">
        <f t="shared" si="6"/>
        <v>575.61304290989347</v>
      </c>
      <c r="B70">
        <v>10</v>
      </c>
      <c r="C70" s="3">
        <f t="shared" si="0"/>
        <v>0.98968386271053832</v>
      </c>
      <c r="D70" s="3">
        <f t="shared" si="1"/>
        <v>1.031613728946168E-2</v>
      </c>
      <c r="E70" s="3">
        <f t="shared" si="2"/>
        <v>0.74226289703290371</v>
      </c>
      <c r="F70" s="3">
        <f t="shared" si="3"/>
        <v>0.32989462090351285</v>
      </c>
      <c r="G70" s="3">
        <f t="shared" si="4"/>
        <v>7.7371029670962235E-3</v>
      </c>
      <c r="H70" s="3">
        <f t="shared" si="5"/>
        <v>0.33333333333333326</v>
      </c>
    </row>
    <row r="71" spans="1:8" x14ac:dyDescent="0.2">
      <c r="A71">
        <f t="shared" si="6"/>
        <v>748.29695578286157</v>
      </c>
      <c r="B71">
        <v>10</v>
      </c>
      <c r="C71" s="3">
        <f t="shared" si="0"/>
        <v>0.99204557309425601</v>
      </c>
      <c r="D71" s="3">
        <f t="shared" si="1"/>
        <v>7.9544269057439942E-3</v>
      </c>
      <c r="E71" s="3">
        <f t="shared" si="2"/>
        <v>0.74403417982069198</v>
      </c>
      <c r="F71" s="3">
        <f t="shared" si="3"/>
        <v>0.33068185769808534</v>
      </c>
      <c r="G71" s="3">
        <f t="shared" si="4"/>
        <v>5.965820179308013E-3</v>
      </c>
      <c r="H71" s="3">
        <f t="shared" si="5"/>
        <v>0.33333333333333326</v>
      </c>
    </row>
    <row r="72" spans="1:8" x14ac:dyDescent="0.2">
      <c r="A72">
        <f t="shared" si="6"/>
        <v>972.78604251772003</v>
      </c>
      <c r="B72">
        <v>10</v>
      </c>
      <c r="C72" s="3">
        <f t="shared" si="0"/>
        <v>0.99386995753988661</v>
      </c>
      <c r="D72" s="3">
        <f t="shared" si="1"/>
        <v>6.130042460113394E-3</v>
      </c>
      <c r="E72" s="3">
        <f t="shared" si="2"/>
        <v>0.74540246815491495</v>
      </c>
      <c r="F72" s="3">
        <f t="shared" si="3"/>
        <v>0.33128998584662883</v>
      </c>
      <c r="G72" s="3">
        <f t="shared" si="4"/>
        <v>4.5975318450850629E-3</v>
      </c>
      <c r="H72" s="3">
        <f t="shared" si="5"/>
        <v>0.33333333333333326</v>
      </c>
    </row>
    <row r="73" spans="1:8" x14ac:dyDescent="0.2">
      <c r="A73">
        <f t="shared" si="6"/>
        <v>1264.6218552730361</v>
      </c>
      <c r="B73">
        <v>10</v>
      </c>
      <c r="C73" s="3">
        <f t="shared" si="0"/>
        <v>0.99527790272526773</v>
      </c>
      <c r="D73" s="3">
        <f t="shared" si="1"/>
        <v>4.7220972747322731E-3</v>
      </c>
      <c r="E73" s="3">
        <f t="shared" si="2"/>
        <v>0.74645842704395082</v>
      </c>
      <c r="F73" s="3">
        <f t="shared" si="3"/>
        <v>0.33175930090842254</v>
      </c>
      <c r="G73" s="3">
        <f t="shared" si="4"/>
        <v>3.5415729560491645E-3</v>
      </c>
      <c r="H73" s="3">
        <f t="shared" si="5"/>
        <v>0.33333333333333326</v>
      </c>
    </row>
    <row r="74" spans="1:8" x14ac:dyDescent="0.2">
      <c r="A74">
        <f t="shared" si="6"/>
        <v>1644.0084118549469</v>
      </c>
      <c r="B74">
        <v>10</v>
      </c>
      <c r="C74" s="3">
        <f t="shared" si="0"/>
        <v>0.99636365490206513</v>
      </c>
      <c r="D74" s="3">
        <f t="shared" si="1"/>
        <v>3.6363450979348677E-3</v>
      </c>
      <c r="E74" s="3">
        <f t="shared" si="2"/>
        <v>0.74727274117654896</v>
      </c>
      <c r="F74" s="3">
        <f t="shared" si="3"/>
        <v>0.33212121830068853</v>
      </c>
      <c r="G74" s="3">
        <f t="shared" si="4"/>
        <v>2.7272588234511365E-3</v>
      </c>
      <c r="H74" s="3">
        <f t="shared" si="5"/>
        <v>0.33333333333333326</v>
      </c>
    </row>
    <row r="75" spans="1:8" x14ac:dyDescent="0.2">
      <c r="A75">
        <f t="shared" si="6"/>
        <v>2137.2109354114309</v>
      </c>
      <c r="B75">
        <v>10</v>
      </c>
      <c r="C75" s="3">
        <f t="shared" si="0"/>
        <v>0.99720046221262482</v>
      </c>
      <c r="D75" s="3">
        <f t="shared" si="1"/>
        <v>2.7995377873751837E-3</v>
      </c>
      <c r="E75" s="3">
        <f t="shared" si="2"/>
        <v>0.74790034665946858</v>
      </c>
      <c r="F75" s="3">
        <f t="shared" si="3"/>
        <v>0.33240015407087475</v>
      </c>
      <c r="G75" s="3">
        <f t="shared" si="4"/>
        <v>2.0996533405313825E-3</v>
      </c>
      <c r="H75" s="3">
        <f t="shared" si="5"/>
        <v>0.33333333333333326</v>
      </c>
    </row>
    <row r="76" spans="1:8" x14ac:dyDescent="0.2">
      <c r="A76">
        <f t="shared" si="6"/>
        <v>2778.3742160348602</v>
      </c>
      <c r="B76">
        <v>10</v>
      </c>
      <c r="C76" s="3">
        <f t="shared" si="0"/>
        <v>0.99784511723839175</v>
      </c>
      <c r="D76" s="3">
        <f t="shared" si="1"/>
        <v>2.1548827616082455E-3</v>
      </c>
      <c r="E76" s="3">
        <f t="shared" si="2"/>
        <v>0.74838383792879393</v>
      </c>
      <c r="F76" s="3">
        <f t="shared" si="3"/>
        <v>0.33261503907946377</v>
      </c>
      <c r="G76" s="3">
        <f t="shared" si="4"/>
        <v>1.6161620712061861E-3</v>
      </c>
      <c r="H76" s="3">
        <f t="shared" si="5"/>
        <v>0.33333333333333326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2362-6D3E-2949-9B8B-2C66E467C45D}">
  <dimension ref="A1:M202"/>
  <sheetViews>
    <sheetView zoomScale="132" workbookViewId="0">
      <selection activeCell="A191" sqref="A191"/>
    </sheetView>
  </sheetViews>
  <sheetFormatPr baseColWidth="10" defaultRowHeight="16" x14ac:dyDescent="0.2"/>
  <cols>
    <col min="1" max="1" width="14.83203125" customWidth="1"/>
  </cols>
  <sheetData>
    <row r="1" spans="1:1" ht="22" x14ac:dyDescent="0.3">
      <c r="A1" s="2" t="s">
        <v>107</v>
      </c>
    </row>
    <row r="3" spans="1:1" x14ac:dyDescent="0.2">
      <c r="A3" t="s">
        <v>37</v>
      </c>
    </row>
    <row r="20" spans="1:13" x14ac:dyDescent="0.2">
      <c r="A20" t="s">
        <v>10</v>
      </c>
    </row>
    <row r="21" spans="1:13" x14ac:dyDescent="0.2">
      <c r="A21" t="s">
        <v>14</v>
      </c>
    </row>
    <row r="22" spans="1:13" x14ac:dyDescent="0.2">
      <c r="A22" t="s">
        <v>35</v>
      </c>
      <c r="I22">
        <v>3</v>
      </c>
      <c r="J22">
        <f>I22/0.6</f>
        <v>5</v>
      </c>
      <c r="K22">
        <f t="shared" ref="K22:M22" si="0">J22/0.6</f>
        <v>8.3333333333333339</v>
      </c>
      <c r="L22">
        <f t="shared" si="0"/>
        <v>13.888888888888891</v>
      </c>
      <c r="M22">
        <f t="shared" si="0"/>
        <v>23.148148148148152</v>
      </c>
    </row>
    <row r="23" spans="1:13" x14ac:dyDescent="0.2">
      <c r="A23" t="s">
        <v>36</v>
      </c>
    </row>
    <row r="25" spans="1:13" x14ac:dyDescent="0.2">
      <c r="A25" s="4" t="s">
        <v>0</v>
      </c>
      <c r="B25" s="4">
        <v>1</v>
      </c>
      <c r="C25" s="4">
        <v>2</v>
      </c>
      <c r="D25" s="4">
        <v>3</v>
      </c>
      <c r="E25" s="4">
        <v>4</v>
      </c>
      <c r="F25" s="4">
        <v>5</v>
      </c>
      <c r="G25" s="4">
        <v>6</v>
      </c>
      <c r="H25" s="4" t="s">
        <v>5</v>
      </c>
    </row>
    <row r="26" spans="1:13" x14ac:dyDescent="0.2">
      <c r="A26" t="s">
        <v>2</v>
      </c>
      <c r="B26">
        <v>100</v>
      </c>
      <c r="C26">
        <f>B28</f>
        <v>60</v>
      </c>
      <c r="D26">
        <v>100</v>
      </c>
      <c r="E26">
        <f>D28</f>
        <v>60</v>
      </c>
      <c r="F26">
        <f>C28</f>
        <v>36</v>
      </c>
      <c r="G26">
        <f>F28</f>
        <v>21.599999999999998</v>
      </c>
    </row>
    <row r="27" spans="1:13" x14ac:dyDescent="0.2">
      <c r="A27" t="s">
        <v>3</v>
      </c>
      <c r="B27" s="3">
        <v>0.6</v>
      </c>
      <c r="C27" s="3">
        <v>0.6</v>
      </c>
      <c r="D27" s="3">
        <v>0.6</v>
      </c>
      <c r="E27" s="3">
        <v>0.6</v>
      </c>
      <c r="F27" s="3">
        <v>0.6</v>
      </c>
      <c r="G27" s="3">
        <v>0.6</v>
      </c>
    </row>
    <row r="28" spans="1:13" x14ac:dyDescent="0.2">
      <c r="A28" t="s">
        <v>4</v>
      </c>
      <c r="B28">
        <f>B26*B27</f>
        <v>60</v>
      </c>
      <c r="C28">
        <f t="shared" ref="C28:G28" si="1">C26*C27</f>
        <v>36</v>
      </c>
      <c r="D28">
        <f t="shared" si="1"/>
        <v>60</v>
      </c>
      <c r="E28">
        <f t="shared" si="1"/>
        <v>36</v>
      </c>
      <c r="F28">
        <f t="shared" ref="F28" si="2">F26*F27</f>
        <v>21.599999999999998</v>
      </c>
      <c r="G28">
        <f t="shared" si="1"/>
        <v>12.959999999999999</v>
      </c>
    </row>
    <row r="29" spans="1:13" x14ac:dyDescent="0.2">
      <c r="A29" t="s">
        <v>7</v>
      </c>
      <c r="B29">
        <v>35</v>
      </c>
      <c r="C29">
        <v>5</v>
      </c>
      <c r="D29">
        <v>3</v>
      </c>
      <c r="E29">
        <v>5</v>
      </c>
      <c r="F29">
        <v>8.3333333330000006</v>
      </c>
      <c r="G29">
        <v>13.888</v>
      </c>
    </row>
    <row r="30" spans="1:13" x14ac:dyDescent="0.2">
      <c r="A30" t="s">
        <v>6</v>
      </c>
      <c r="B30">
        <f>B29*B26</f>
        <v>3500</v>
      </c>
      <c r="C30">
        <f t="shared" ref="C30:G30" si="3">C29*C26</f>
        <v>300</v>
      </c>
      <c r="D30">
        <f t="shared" si="3"/>
        <v>300</v>
      </c>
      <c r="E30">
        <f t="shared" si="3"/>
        <v>300</v>
      </c>
      <c r="F30">
        <f t="shared" ref="F30" si="4">F29*F26</f>
        <v>299.99999998800001</v>
      </c>
      <c r="G30">
        <f t="shared" si="3"/>
        <v>299.98079999999999</v>
      </c>
      <c r="H30">
        <f>SUM(B30:G30)</f>
        <v>4999.9807999880004</v>
      </c>
    </row>
    <row r="31" spans="1:13" x14ac:dyDescent="0.2">
      <c r="A31" t="s">
        <v>1</v>
      </c>
      <c r="B31" s="5">
        <f>B30/$H30</f>
        <v>0.70000268801200194</v>
      </c>
      <c r="C31" s="5">
        <f t="shared" ref="C31:G31" si="5">C30/$H30</f>
        <v>6.0000230401028733E-2</v>
      </c>
      <c r="D31" s="5">
        <f t="shared" si="5"/>
        <v>6.0000230401028733E-2</v>
      </c>
      <c r="E31" s="5">
        <f t="shared" si="5"/>
        <v>6.0000230401028733E-2</v>
      </c>
      <c r="F31" s="5">
        <f t="shared" ref="F31" si="6">F30/$H30</f>
        <v>6.0000230398628729E-2</v>
      </c>
      <c r="G31" s="5">
        <f t="shared" si="5"/>
        <v>5.9996390386283065E-2</v>
      </c>
    </row>
    <row r="32" spans="1:13" x14ac:dyDescent="0.2">
      <c r="A32" t="s">
        <v>9</v>
      </c>
      <c r="B32" s="5"/>
      <c r="C32" s="5"/>
      <c r="D32" s="5"/>
      <c r="E32" s="5"/>
      <c r="F32" s="5"/>
      <c r="G32" s="5"/>
      <c r="H32" s="6">
        <f>H30/G28</f>
        <v>385.80098765339511</v>
      </c>
    </row>
    <row r="34" spans="1:9" x14ac:dyDescent="0.2">
      <c r="A34" t="s">
        <v>8</v>
      </c>
    </row>
    <row r="36" spans="1:9" x14ac:dyDescent="0.2">
      <c r="A36" s="1" t="s">
        <v>11</v>
      </c>
    </row>
    <row r="38" spans="1:9" x14ac:dyDescent="0.2">
      <c r="A38" s="4" t="s">
        <v>0</v>
      </c>
      <c r="B38" s="4">
        <v>1</v>
      </c>
      <c r="C38" s="4">
        <v>2</v>
      </c>
      <c r="D38" s="4">
        <v>3</v>
      </c>
      <c r="E38" s="4">
        <v>4</v>
      </c>
      <c r="F38" s="4">
        <v>5</v>
      </c>
      <c r="G38" s="4">
        <v>6</v>
      </c>
      <c r="H38" s="4" t="s">
        <v>5</v>
      </c>
    </row>
    <row r="39" spans="1:9" x14ac:dyDescent="0.2">
      <c r="A39" t="s">
        <v>2</v>
      </c>
      <c r="B39">
        <v>100</v>
      </c>
      <c r="C39">
        <f>B41</f>
        <v>60</v>
      </c>
      <c r="D39">
        <v>100</v>
      </c>
      <c r="E39">
        <f>D41</f>
        <v>60</v>
      </c>
      <c r="F39">
        <f>C41</f>
        <v>36</v>
      </c>
      <c r="G39">
        <f>F41</f>
        <v>21.599999999999998</v>
      </c>
    </row>
    <row r="40" spans="1:9" x14ac:dyDescent="0.2">
      <c r="A40" t="s">
        <v>3</v>
      </c>
      <c r="B40" s="3">
        <v>0.6</v>
      </c>
      <c r="C40" s="3">
        <v>0.6</v>
      </c>
      <c r="D40" s="3">
        <v>0.6</v>
      </c>
      <c r="E40" s="3">
        <v>0.6</v>
      </c>
      <c r="F40" s="3">
        <v>0.6</v>
      </c>
      <c r="G40" s="3">
        <v>0.6</v>
      </c>
    </row>
    <row r="41" spans="1:9" x14ac:dyDescent="0.2">
      <c r="A41" t="s">
        <v>4</v>
      </c>
      <c r="B41">
        <f>B39*B40</f>
        <v>60</v>
      </c>
      <c r="C41">
        <f t="shared" ref="C41:G41" si="7">C39*C40</f>
        <v>36</v>
      </c>
      <c r="D41">
        <f t="shared" si="7"/>
        <v>60</v>
      </c>
      <c r="E41">
        <f t="shared" si="7"/>
        <v>36</v>
      </c>
      <c r="F41">
        <f t="shared" si="7"/>
        <v>21.599999999999998</v>
      </c>
      <c r="G41">
        <f t="shared" si="7"/>
        <v>12.959999999999999</v>
      </c>
    </row>
    <row r="42" spans="1:9" x14ac:dyDescent="0.2">
      <c r="A42" t="s">
        <v>7</v>
      </c>
      <c r="B42">
        <f>35/2</f>
        <v>17.5</v>
      </c>
      <c r="C42">
        <v>5</v>
      </c>
      <c r="D42">
        <v>3</v>
      </c>
      <c r="E42">
        <v>5</v>
      </c>
      <c r="F42">
        <v>8.3333333330000006</v>
      </c>
      <c r="G42">
        <v>13.888</v>
      </c>
    </row>
    <row r="43" spans="1:9" x14ac:dyDescent="0.2">
      <c r="A43" t="s">
        <v>6</v>
      </c>
      <c r="B43">
        <f>B42*B39</f>
        <v>1750</v>
      </c>
      <c r="C43">
        <f t="shared" ref="C43:G43" si="8">C42*C39</f>
        <v>300</v>
      </c>
      <c r="D43">
        <f t="shared" si="8"/>
        <v>300</v>
      </c>
      <c r="E43">
        <f t="shared" si="8"/>
        <v>300</v>
      </c>
      <c r="F43">
        <f t="shared" si="8"/>
        <v>299.99999998800001</v>
      </c>
      <c r="G43">
        <f t="shared" si="8"/>
        <v>299.98079999999999</v>
      </c>
      <c r="H43">
        <f>SUM(B43:G43)</f>
        <v>3249.9807999879999</v>
      </c>
    </row>
    <row r="44" spans="1:9" x14ac:dyDescent="0.2">
      <c r="A44" t="s">
        <v>1</v>
      </c>
      <c r="B44" s="5">
        <f>B43/$H43</f>
        <v>0.53846471954740827</v>
      </c>
      <c r="C44" s="5">
        <f t="shared" ref="C44:G44" si="9">C43/$H43</f>
        <v>9.2308237636698556E-2</v>
      </c>
      <c r="D44" s="5">
        <f t="shared" si="9"/>
        <v>9.2308237636698556E-2</v>
      </c>
      <c r="E44" s="5">
        <f t="shared" si="9"/>
        <v>9.2308237636698556E-2</v>
      </c>
      <c r="F44" s="5">
        <f t="shared" si="9"/>
        <v>9.2308237633006232E-2</v>
      </c>
      <c r="G44" s="5">
        <f t="shared" si="9"/>
        <v>9.2302329909489805E-2</v>
      </c>
    </row>
    <row r="45" spans="1:9" x14ac:dyDescent="0.2">
      <c r="A45" t="s">
        <v>9</v>
      </c>
      <c r="B45" s="5"/>
      <c r="C45" s="5"/>
      <c r="D45" s="5"/>
      <c r="E45" s="5"/>
      <c r="F45" s="5"/>
      <c r="G45" s="5"/>
      <c r="H45" s="6">
        <f>H43/G41</f>
        <v>250.77012345586422</v>
      </c>
    </row>
    <row r="47" spans="1:9" x14ac:dyDescent="0.2">
      <c r="A47" t="s">
        <v>26</v>
      </c>
      <c r="I47" s="9">
        <f>(H$32-H45)/H$32</f>
        <v>0.35000134400600103</v>
      </c>
    </row>
    <row r="50" spans="1:9" x14ac:dyDescent="0.2">
      <c r="A50" s="1" t="s">
        <v>12</v>
      </c>
    </row>
    <row r="52" spans="1:9" x14ac:dyDescent="0.2">
      <c r="A52" s="4" t="s">
        <v>0</v>
      </c>
      <c r="B52" s="4">
        <v>1</v>
      </c>
      <c r="C52" s="4">
        <v>2</v>
      </c>
      <c r="D52" s="4">
        <v>3</v>
      </c>
      <c r="E52" s="4">
        <v>4</v>
      </c>
      <c r="F52" s="4">
        <v>5</v>
      </c>
      <c r="G52" s="4">
        <v>6</v>
      </c>
      <c r="H52" s="4" t="s">
        <v>5</v>
      </c>
    </row>
    <row r="53" spans="1:9" x14ac:dyDescent="0.2">
      <c r="A53" t="s">
        <v>2</v>
      </c>
      <c r="B53">
        <v>100</v>
      </c>
      <c r="C53">
        <f>B55</f>
        <v>60</v>
      </c>
      <c r="D53">
        <v>100</v>
      </c>
      <c r="E53">
        <f>D55</f>
        <v>60</v>
      </c>
      <c r="F53">
        <f>C55</f>
        <v>36</v>
      </c>
      <c r="G53">
        <f>F55</f>
        <v>21.599999999999998</v>
      </c>
    </row>
    <row r="54" spans="1:9" x14ac:dyDescent="0.2">
      <c r="A54" t="s">
        <v>3</v>
      </c>
      <c r="B54" s="3">
        <v>0.6</v>
      </c>
      <c r="C54" s="3">
        <v>0.6</v>
      </c>
      <c r="D54" s="3">
        <v>0.6</v>
      </c>
      <c r="E54" s="3">
        <v>0.6</v>
      </c>
      <c r="F54" s="3">
        <v>0.6</v>
      </c>
      <c r="G54" s="3">
        <v>0.6</v>
      </c>
    </row>
    <row r="55" spans="1:9" x14ac:dyDescent="0.2">
      <c r="A55" t="s">
        <v>4</v>
      </c>
      <c r="B55">
        <f>B53*B54</f>
        <v>60</v>
      </c>
      <c r="C55">
        <f t="shared" ref="C55:G55" si="10">C53*C54</f>
        <v>36</v>
      </c>
      <c r="D55">
        <f t="shared" si="10"/>
        <v>60</v>
      </c>
      <c r="E55">
        <f t="shared" si="10"/>
        <v>36</v>
      </c>
      <c r="F55">
        <f t="shared" si="10"/>
        <v>21.599999999999998</v>
      </c>
      <c r="G55">
        <f t="shared" si="10"/>
        <v>12.959999999999999</v>
      </c>
    </row>
    <row r="56" spans="1:9" x14ac:dyDescent="0.2">
      <c r="A56" t="s">
        <v>7</v>
      </c>
      <c r="B56">
        <v>35</v>
      </c>
      <c r="C56">
        <v>2.5</v>
      </c>
      <c r="D56">
        <v>3</v>
      </c>
      <c r="E56">
        <v>5</v>
      </c>
      <c r="F56">
        <v>8.3333333330000006</v>
      </c>
      <c r="G56">
        <v>13.888</v>
      </c>
    </row>
    <row r="57" spans="1:9" x14ac:dyDescent="0.2">
      <c r="A57" t="s">
        <v>6</v>
      </c>
      <c r="B57">
        <f>B56*B53</f>
        <v>3500</v>
      </c>
      <c r="C57">
        <f t="shared" ref="C57:G57" si="11">C56*C53</f>
        <v>150</v>
      </c>
      <c r="D57">
        <f t="shared" si="11"/>
        <v>300</v>
      </c>
      <c r="E57">
        <f t="shared" si="11"/>
        <v>300</v>
      </c>
      <c r="F57">
        <f t="shared" si="11"/>
        <v>299.99999998800001</v>
      </c>
      <c r="G57">
        <f t="shared" si="11"/>
        <v>299.98079999999999</v>
      </c>
      <c r="H57">
        <f>SUM(B57:G57)</f>
        <v>4849.9807999880004</v>
      </c>
    </row>
    <row r="58" spans="1:9" x14ac:dyDescent="0.2">
      <c r="A58" t="s">
        <v>1</v>
      </c>
      <c r="B58" s="5">
        <f>B57/$H57</f>
        <v>0.72165234138837409</v>
      </c>
      <c r="C58" s="5">
        <f t="shared" ref="C58:G58" si="12">C57/$H57</f>
        <v>3.0927957488073175E-2</v>
      </c>
      <c r="D58" s="5">
        <f t="shared" si="12"/>
        <v>6.1855914976146349E-2</v>
      </c>
      <c r="E58" s="5">
        <f t="shared" si="12"/>
        <v>6.1855914976146349E-2</v>
      </c>
      <c r="F58" s="5">
        <f t="shared" si="12"/>
        <v>6.1855914973672113E-2</v>
      </c>
      <c r="G58" s="5">
        <f t="shared" si="12"/>
        <v>6.1851956197587869E-2</v>
      </c>
    </row>
    <row r="59" spans="1:9" x14ac:dyDescent="0.2">
      <c r="A59" t="s">
        <v>9</v>
      </c>
      <c r="B59" s="5"/>
      <c r="C59" s="5"/>
      <c r="D59" s="5"/>
      <c r="E59" s="5"/>
      <c r="F59" s="5"/>
      <c r="G59" s="5"/>
      <c r="H59" s="6">
        <f>H57/G55</f>
        <v>374.22691357932104</v>
      </c>
    </row>
    <row r="61" spans="1:9" x14ac:dyDescent="0.2">
      <c r="A61" t="s">
        <v>26</v>
      </c>
      <c r="I61" s="9">
        <f>(H$32-H59)/H$32</f>
        <v>3.0000115200514373E-2</v>
      </c>
    </row>
    <row r="63" spans="1:9" x14ac:dyDescent="0.2">
      <c r="A63" s="1" t="s">
        <v>13</v>
      </c>
    </row>
    <row r="65" spans="1:9" x14ac:dyDescent="0.2">
      <c r="A65" s="4" t="s">
        <v>0</v>
      </c>
      <c r="B65" s="4">
        <v>1</v>
      </c>
      <c r="C65" s="4">
        <v>2</v>
      </c>
      <c r="D65" s="4">
        <v>3</v>
      </c>
      <c r="E65" s="4">
        <v>4</v>
      </c>
      <c r="F65" s="4">
        <v>5</v>
      </c>
      <c r="G65" s="4">
        <v>6</v>
      </c>
      <c r="H65" s="4" t="s">
        <v>5</v>
      </c>
    </row>
    <row r="66" spans="1:9" x14ac:dyDescent="0.2">
      <c r="A66" t="s">
        <v>2</v>
      </c>
      <c r="B66">
        <v>100</v>
      </c>
      <c r="C66">
        <f>B68</f>
        <v>60</v>
      </c>
      <c r="D66">
        <v>100</v>
      </c>
      <c r="E66">
        <f>D68</f>
        <v>60</v>
      </c>
      <c r="F66">
        <f>C68</f>
        <v>36</v>
      </c>
      <c r="G66">
        <f>F68</f>
        <v>21.599999999999998</v>
      </c>
    </row>
    <row r="67" spans="1:9" x14ac:dyDescent="0.2">
      <c r="A67" t="s">
        <v>3</v>
      </c>
      <c r="B67" s="3">
        <v>0.6</v>
      </c>
      <c r="C67" s="3">
        <v>0.6</v>
      </c>
      <c r="D67" s="3">
        <v>0.6</v>
      </c>
      <c r="E67" s="3">
        <v>0.6</v>
      </c>
      <c r="F67" s="3">
        <v>0.6</v>
      </c>
      <c r="G67" s="3">
        <v>0.6</v>
      </c>
    </row>
    <row r="68" spans="1:9" x14ac:dyDescent="0.2">
      <c r="A68" t="s">
        <v>4</v>
      </c>
      <c r="B68">
        <f>B66*B67</f>
        <v>60</v>
      </c>
      <c r="C68">
        <f t="shared" ref="C68:G68" si="13">C66*C67</f>
        <v>36</v>
      </c>
      <c r="D68">
        <f t="shared" si="13"/>
        <v>60</v>
      </c>
      <c r="E68">
        <f t="shared" si="13"/>
        <v>36</v>
      </c>
      <c r="F68">
        <f t="shared" si="13"/>
        <v>21.599999999999998</v>
      </c>
      <c r="G68">
        <f t="shared" si="13"/>
        <v>12.959999999999999</v>
      </c>
    </row>
    <row r="69" spans="1:9" x14ac:dyDescent="0.2">
      <c r="A69" t="s">
        <v>7</v>
      </c>
      <c r="B69">
        <v>35</v>
      </c>
      <c r="C69">
        <v>5</v>
      </c>
      <c r="D69">
        <v>1.5</v>
      </c>
      <c r="E69">
        <v>5</v>
      </c>
      <c r="F69">
        <v>8.3333333330000006</v>
      </c>
      <c r="G69">
        <v>13.888</v>
      </c>
    </row>
    <row r="70" spans="1:9" x14ac:dyDescent="0.2">
      <c r="A70" t="s">
        <v>6</v>
      </c>
      <c r="B70">
        <f>B69*B66</f>
        <v>3500</v>
      </c>
      <c r="C70">
        <f t="shared" ref="C70:G70" si="14">C69*C66</f>
        <v>300</v>
      </c>
      <c r="D70">
        <f t="shared" si="14"/>
        <v>150</v>
      </c>
      <c r="E70">
        <f t="shared" si="14"/>
        <v>300</v>
      </c>
      <c r="F70">
        <f t="shared" si="14"/>
        <v>299.99999998800001</v>
      </c>
      <c r="G70">
        <f t="shared" si="14"/>
        <v>299.98079999999999</v>
      </c>
      <c r="H70">
        <f>SUM(B70:G70)</f>
        <v>4849.9807999880004</v>
      </c>
    </row>
    <row r="71" spans="1:9" x14ac:dyDescent="0.2">
      <c r="A71" t="s">
        <v>1</v>
      </c>
      <c r="B71" s="5">
        <f>B70/$H70</f>
        <v>0.72165234138837409</v>
      </c>
      <c r="C71" s="5">
        <f t="shared" ref="C71:G71" si="15">C70/$H70</f>
        <v>6.1855914976146349E-2</v>
      </c>
      <c r="D71" s="5">
        <f t="shared" si="15"/>
        <v>3.0927957488073175E-2</v>
      </c>
      <c r="E71" s="5">
        <f t="shared" si="15"/>
        <v>6.1855914976146349E-2</v>
      </c>
      <c r="F71" s="5">
        <f t="shared" si="15"/>
        <v>6.1855914973672113E-2</v>
      </c>
      <c r="G71" s="5">
        <f t="shared" si="15"/>
        <v>6.1851956197587869E-2</v>
      </c>
    </row>
    <row r="72" spans="1:9" x14ac:dyDescent="0.2">
      <c r="A72" t="s">
        <v>9</v>
      </c>
      <c r="B72" s="5"/>
      <c r="C72" s="5"/>
      <c r="D72" s="5"/>
      <c r="E72" s="5"/>
      <c r="F72" s="5"/>
      <c r="G72" s="5"/>
      <c r="H72" s="6">
        <f>H70/G68</f>
        <v>374.22691357932104</v>
      </c>
    </row>
    <row r="74" spans="1:9" x14ac:dyDescent="0.2">
      <c r="A74" t="s">
        <v>26</v>
      </c>
      <c r="I74" s="9">
        <f>(H$32-H72)/H$32</f>
        <v>3.0000115200514373E-2</v>
      </c>
    </row>
    <row r="75" spans="1:9" x14ac:dyDescent="0.2">
      <c r="I75" s="9"/>
    </row>
    <row r="76" spans="1:9" x14ac:dyDescent="0.2">
      <c r="I76" s="9"/>
    </row>
    <row r="77" spans="1:9" x14ac:dyDescent="0.2">
      <c r="A77" s="1" t="s">
        <v>25</v>
      </c>
    </row>
    <row r="79" spans="1:9" x14ac:dyDescent="0.2">
      <c r="A79" s="4" t="s">
        <v>0</v>
      </c>
      <c r="B79" s="4">
        <v>1</v>
      </c>
      <c r="C79" s="4">
        <v>2</v>
      </c>
      <c r="D79" s="4">
        <v>3</v>
      </c>
      <c r="E79" s="4">
        <v>4</v>
      </c>
      <c r="F79" s="4">
        <v>5</v>
      </c>
      <c r="G79" s="4">
        <v>6</v>
      </c>
      <c r="H79" s="4" t="s">
        <v>5</v>
      </c>
    </row>
    <row r="80" spans="1:9" x14ac:dyDescent="0.2">
      <c r="A80" t="s">
        <v>2</v>
      </c>
      <c r="B80">
        <v>100</v>
      </c>
      <c r="C80">
        <f>B82</f>
        <v>60</v>
      </c>
      <c r="D80">
        <v>100</v>
      </c>
      <c r="E80">
        <f>D82</f>
        <v>60</v>
      </c>
      <c r="F80">
        <f>C82</f>
        <v>36</v>
      </c>
      <c r="G80">
        <f>F82</f>
        <v>21.599999999999998</v>
      </c>
    </row>
    <row r="81" spans="1:9" x14ac:dyDescent="0.2">
      <c r="A81" t="s">
        <v>3</v>
      </c>
      <c r="B81" s="3">
        <v>0.6</v>
      </c>
      <c r="C81" s="3">
        <v>0.6</v>
      </c>
      <c r="D81" s="3">
        <v>0.6</v>
      </c>
      <c r="E81" s="3">
        <v>0.6</v>
      </c>
      <c r="F81" s="3">
        <v>0.6</v>
      </c>
      <c r="G81" s="3">
        <v>0.6</v>
      </c>
    </row>
    <row r="82" spans="1:9" x14ac:dyDescent="0.2">
      <c r="A82" t="s">
        <v>4</v>
      </c>
      <c r="B82">
        <f>B80*B81</f>
        <v>60</v>
      </c>
      <c r="C82">
        <f t="shared" ref="C82:G82" si="16">C80*C81</f>
        <v>36</v>
      </c>
      <c r="D82">
        <f t="shared" si="16"/>
        <v>60</v>
      </c>
      <c r="E82">
        <f t="shared" si="16"/>
        <v>36</v>
      </c>
      <c r="F82">
        <f t="shared" si="16"/>
        <v>21.599999999999998</v>
      </c>
      <c r="G82">
        <f t="shared" si="16"/>
        <v>12.959999999999999</v>
      </c>
    </row>
    <row r="83" spans="1:9" x14ac:dyDescent="0.2">
      <c r="A83" t="s">
        <v>7</v>
      </c>
      <c r="B83">
        <v>35</v>
      </c>
      <c r="C83">
        <v>5</v>
      </c>
      <c r="D83">
        <v>3</v>
      </c>
      <c r="E83">
        <v>2.5</v>
      </c>
      <c r="F83">
        <v>8.3333333330000006</v>
      </c>
      <c r="G83">
        <v>13.888</v>
      </c>
    </row>
    <row r="84" spans="1:9" x14ac:dyDescent="0.2">
      <c r="A84" t="s">
        <v>6</v>
      </c>
      <c r="B84">
        <f>B83*B80</f>
        <v>3500</v>
      </c>
      <c r="C84">
        <f t="shared" ref="C84:G84" si="17">C83*C80</f>
        <v>300</v>
      </c>
      <c r="D84">
        <f t="shared" si="17"/>
        <v>300</v>
      </c>
      <c r="E84">
        <f t="shared" si="17"/>
        <v>150</v>
      </c>
      <c r="F84">
        <f t="shared" si="17"/>
        <v>299.99999998800001</v>
      </c>
      <c r="G84">
        <f t="shared" si="17"/>
        <v>299.98079999999999</v>
      </c>
      <c r="H84">
        <f>SUM(B84:G84)</f>
        <v>4849.9807999880004</v>
      </c>
    </row>
    <row r="85" spans="1:9" x14ac:dyDescent="0.2">
      <c r="A85" t="s">
        <v>1</v>
      </c>
      <c r="B85" s="5">
        <f>B84/$H84</f>
        <v>0.72165234138837409</v>
      </c>
      <c r="C85" s="5">
        <f t="shared" ref="C85:G85" si="18">C84/$H84</f>
        <v>6.1855914976146349E-2</v>
      </c>
      <c r="D85" s="5">
        <f t="shared" si="18"/>
        <v>6.1855914976146349E-2</v>
      </c>
      <c r="E85" s="5">
        <f t="shared" si="18"/>
        <v>3.0927957488073175E-2</v>
      </c>
      <c r="F85" s="5">
        <f t="shared" si="18"/>
        <v>6.1855914973672113E-2</v>
      </c>
      <c r="G85" s="5">
        <f t="shared" si="18"/>
        <v>6.1851956197587869E-2</v>
      </c>
    </row>
    <row r="86" spans="1:9" x14ac:dyDescent="0.2">
      <c r="A86" t="s">
        <v>9</v>
      </c>
      <c r="B86" s="5"/>
      <c r="C86" s="5"/>
      <c r="D86" s="5"/>
      <c r="E86" s="5"/>
      <c r="F86" s="5"/>
      <c r="G86" s="5"/>
      <c r="H86" s="6">
        <f>H84/G82</f>
        <v>374.22691357932104</v>
      </c>
    </row>
    <row r="88" spans="1:9" x14ac:dyDescent="0.2">
      <c r="A88" t="s">
        <v>26</v>
      </c>
      <c r="I88" s="9">
        <f>(H$32-H86)/H$32</f>
        <v>3.0000115200514373E-2</v>
      </c>
    </row>
    <row r="89" spans="1:9" x14ac:dyDescent="0.2">
      <c r="I89" s="9"/>
    </row>
    <row r="90" spans="1:9" x14ac:dyDescent="0.2">
      <c r="I90" s="9"/>
    </row>
    <row r="91" spans="1:9" x14ac:dyDescent="0.2">
      <c r="A91" s="1" t="s">
        <v>27</v>
      </c>
    </row>
    <row r="93" spans="1:9" x14ac:dyDescent="0.2">
      <c r="A93" s="4" t="s">
        <v>0</v>
      </c>
      <c r="B93" s="4">
        <v>1</v>
      </c>
      <c r="C93" s="4">
        <v>2</v>
      </c>
      <c r="D93" s="4">
        <v>3</v>
      </c>
      <c r="E93" s="4">
        <v>4</v>
      </c>
      <c r="F93" s="4">
        <v>5</v>
      </c>
      <c r="G93" s="4">
        <v>6</v>
      </c>
      <c r="H93" s="4" t="s">
        <v>5</v>
      </c>
    </row>
    <row r="94" spans="1:9" x14ac:dyDescent="0.2">
      <c r="A94" t="s">
        <v>2</v>
      </c>
      <c r="B94">
        <v>100</v>
      </c>
      <c r="C94">
        <f>B96</f>
        <v>60</v>
      </c>
      <c r="D94">
        <v>100</v>
      </c>
      <c r="E94">
        <f>D96</f>
        <v>60</v>
      </c>
      <c r="F94">
        <f>C96</f>
        <v>36</v>
      </c>
      <c r="G94">
        <f>F96</f>
        <v>21.599999999999998</v>
      </c>
    </row>
    <row r="95" spans="1:9" x14ac:dyDescent="0.2">
      <c r="A95" t="s">
        <v>3</v>
      </c>
      <c r="B95" s="3">
        <v>0.6</v>
      </c>
      <c r="C95" s="3">
        <v>0.6</v>
      </c>
      <c r="D95" s="3">
        <v>0.6</v>
      </c>
      <c r="E95" s="3">
        <v>0.6</v>
      </c>
      <c r="F95" s="3">
        <v>0.6</v>
      </c>
      <c r="G95" s="3">
        <v>0.6</v>
      </c>
    </row>
    <row r="96" spans="1:9" x14ac:dyDescent="0.2">
      <c r="A96" t="s">
        <v>4</v>
      </c>
      <c r="B96">
        <f>B94*B95</f>
        <v>60</v>
      </c>
      <c r="C96">
        <f t="shared" ref="C96:G96" si="19">C94*C95</f>
        <v>36</v>
      </c>
      <c r="D96">
        <f t="shared" si="19"/>
        <v>60</v>
      </c>
      <c r="E96">
        <f t="shared" si="19"/>
        <v>36</v>
      </c>
      <c r="F96">
        <f t="shared" si="19"/>
        <v>21.599999999999998</v>
      </c>
      <c r="G96">
        <f t="shared" si="19"/>
        <v>12.959999999999999</v>
      </c>
    </row>
    <row r="97" spans="1:9" x14ac:dyDescent="0.2">
      <c r="A97" t="s">
        <v>7</v>
      </c>
      <c r="B97">
        <v>35</v>
      </c>
      <c r="C97">
        <v>5</v>
      </c>
      <c r="D97">
        <v>3</v>
      </c>
      <c r="E97">
        <v>5</v>
      </c>
      <c r="F97">
        <f>8.333333333/2</f>
        <v>4.1666666665000003</v>
      </c>
      <c r="G97">
        <v>13.888</v>
      </c>
    </row>
    <row r="98" spans="1:9" x14ac:dyDescent="0.2">
      <c r="A98" t="s">
        <v>6</v>
      </c>
      <c r="B98">
        <f>B97*B94</f>
        <v>3500</v>
      </c>
      <c r="C98">
        <f t="shared" ref="C98:G98" si="20">C97*C94</f>
        <v>300</v>
      </c>
      <c r="D98">
        <f t="shared" si="20"/>
        <v>300</v>
      </c>
      <c r="E98">
        <f t="shared" si="20"/>
        <v>300</v>
      </c>
      <c r="F98">
        <f t="shared" si="20"/>
        <v>149.99999999400001</v>
      </c>
      <c r="G98">
        <f t="shared" si="20"/>
        <v>299.98079999999999</v>
      </c>
      <c r="H98">
        <f>SUM(B98:G98)</f>
        <v>4849.9807999940003</v>
      </c>
    </row>
    <row r="99" spans="1:9" x14ac:dyDescent="0.2">
      <c r="A99" t="s">
        <v>1</v>
      </c>
      <c r="B99" s="5">
        <f>B98/$H98</f>
        <v>0.72165234138748136</v>
      </c>
      <c r="C99" s="5">
        <f t="shared" ref="C99:G99" si="21">C98/$H98</f>
        <v>6.1855914976069827E-2</v>
      </c>
      <c r="D99" s="5">
        <f t="shared" si="21"/>
        <v>6.1855914976069827E-2</v>
      </c>
      <c r="E99" s="5">
        <f t="shared" si="21"/>
        <v>6.1855914976069827E-2</v>
      </c>
      <c r="F99" s="5">
        <f t="shared" si="21"/>
        <v>3.0927957486797795E-2</v>
      </c>
      <c r="G99" s="5">
        <f t="shared" si="21"/>
        <v>6.1851956197511354E-2</v>
      </c>
    </row>
    <row r="100" spans="1:9" x14ac:dyDescent="0.2">
      <c r="A100" t="s">
        <v>9</v>
      </c>
      <c r="B100" s="5"/>
      <c r="C100" s="5"/>
      <c r="D100" s="5"/>
      <c r="E100" s="5"/>
      <c r="F100" s="5"/>
      <c r="G100" s="5"/>
      <c r="H100" s="6">
        <f>H98/G96</f>
        <v>374.22691357978402</v>
      </c>
    </row>
    <row r="102" spans="1:9" x14ac:dyDescent="0.2">
      <c r="A102" t="s">
        <v>26</v>
      </c>
      <c r="I102" s="9">
        <f>(H$32-H100)/H$32</f>
        <v>3.0000115199314299E-2</v>
      </c>
    </row>
    <row r="103" spans="1:9" x14ac:dyDescent="0.2">
      <c r="I103" s="9"/>
    </row>
    <row r="104" spans="1:9" x14ac:dyDescent="0.2">
      <c r="I104" s="9"/>
    </row>
    <row r="105" spans="1:9" x14ac:dyDescent="0.2">
      <c r="A105" s="1" t="s">
        <v>38</v>
      </c>
    </row>
    <row r="107" spans="1:9" x14ac:dyDescent="0.2">
      <c r="A107" s="4" t="s">
        <v>0</v>
      </c>
      <c r="B107" s="4">
        <v>1</v>
      </c>
      <c r="C107" s="4">
        <v>2</v>
      </c>
      <c r="D107" s="4">
        <v>3</v>
      </c>
      <c r="E107" s="4">
        <v>4</v>
      </c>
      <c r="F107" s="4">
        <v>5</v>
      </c>
      <c r="G107" s="4">
        <v>6</v>
      </c>
      <c r="H107" s="4" t="s">
        <v>5</v>
      </c>
    </row>
    <row r="108" spans="1:9" x14ac:dyDescent="0.2">
      <c r="A108" t="s">
        <v>2</v>
      </c>
      <c r="B108">
        <v>100</v>
      </c>
      <c r="C108">
        <f>B110</f>
        <v>60</v>
      </c>
      <c r="D108">
        <v>100</v>
      </c>
      <c r="E108">
        <f>D110</f>
        <v>60</v>
      </c>
      <c r="F108">
        <f>C110</f>
        <v>36</v>
      </c>
      <c r="G108">
        <f>F110</f>
        <v>21.599999999999998</v>
      </c>
    </row>
    <row r="109" spans="1:9" x14ac:dyDescent="0.2">
      <c r="A109" t="s">
        <v>3</v>
      </c>
      <c r="B109" s="3">
        <v>0.6</v>
      </c>
      <c r="C109" s="3">
        <v>0.6</v>
      </c>
      <c r="D109" s="3">
        <v>0.6</v>
      </c>
      <c r="E109" s="3">
        <v>0.6</v>
      </c>
      <c r="F109" s="3">
        <v>0.6</v>
      </c>
      <c r="G109" s="3">
        <v>0.6</v>
      </c>
    </row>
    <row r="110" spans="1:9" x14ac:dyDescent="0.2">
      <c r="A110" t="s">
        <v>4</v>
      </c>
      <c r="B110">
        <f>B108*B109</f>
        <v>60</v>
      </c>
      <c r="C110">
        <f t="shared" ref="C110:G110" si="22">C108*C109</f>
        <v>36</v>
      </c>
      <c r="D110">
        <f t="shared" si="22"/>
        <v>60</v>
      </c>
      <c r="E110">
        <f t="shared" si="22"/>
        <v>36</v>
      </c>
      <c r="F110">
        <f t="shared" si="22"/>
        <v>21.599999999999998</v>
      </c>
      <c r="G110">
        <f t="shared" si="22"/>
        <v>12.959999999999999</v>
      </c>
    </row>
    <row r="111" spans="1:9" x14ac:dyDescent="0.2">
      <c r="A111" t="s">
        <v>7</v>
      </c>
      <c r="B111">
        <v>35</v>
      </c>
      <c r="C111">
        <v>5</v>
      </c>
      <c r="D111">
        <v>3</v>
      </c>
      <c r="E111">
        <v>5</v>
      </c>
      <c r="F111">
        <v>8.3333333330000006</v>
      </c>
      <c r="G111">
        <f>13.888/2</f>
        <v>6.944</v>
      </c>
    </row>
    <row r="112" spans="1:9" x14ac:dyDescent="0.2">
      <c r="A112" t="s">
        <v>6</v>
      </c>
      <c r="B112">
        <f>B111*B108</f>
        <v>3500</v>
      </c>
      <c r="C112">
        <f t="shared" ref="C112:G112" si="23">C111*C108</f>
        <v>300</v>
      </c>
      <c r="D112">
        <f t="shared" si="23"/>
        <v>300</v>
      </c>
      <c r="E112">
        <f t="shared" si="23"/>
        <v>300</v>
      </c>
      <c r="F112">
        <f t="shared" si="23"/>
        <v>299.99999998800001</v>
      </c>
      <c r="G112">
        <f t="shared" si="23"/>
        <v>149.99039999999999</v>
      </c>
      <c r="H112">
        <f>SUM(B112:G112)</f>
        <v>4849.9903999879998</v>
      </c>
    </row>
    <row r="113" spans="1:9" x14ac:dyDescent="0.2">
      <c r="A113" t="s">
        <v>1</v>
      </c>
      <c r="B113" s="5">
        <f>B112/$H112</f>
        <v>0.72165091296029371</v>
      </c>
      <c r="C113" s="5">
        <f t="shared" ref="C113:G113" si="24">C112/$H112</f>
        <v>6.1855792539453745E-2</v>
      </c>
      <c r="D113" s="5">
        <f t="shared" si="24"/>
        <v>6.1855792539453745E-2</v>
      </c>
      <c r="E113" s="5">
        <f t="shared" si="24"/>
        <v>6.1855792539453745E-2</v>
      </c>
      <c r="F113" s="5">
        <f t="shared" si="24"/>
        <v>6.1855792536979516E-2</v>
      </c>
      <c r="G113" s="5">
        <f t="shared" si="24"/>
        <v>3.092591688436561E-2</v>
      </c>
    </row>
    <row r="114" spans="1:9" x14ac:dyDescent="0.2">
      <c r="A114" t="s">
        <v>9</v>
      </c>
      <c r="B114" s="5"/>
      <c r="C114" s="5"/>
      <c r="D114" s="5"/>
      <c r="E114" s="5"/>
      <c r="F114" s="5"/>
      <c r="G114" s="5"/>
      <c r="H114" s="6">
        <f>H112/G110</f>
        <v>374.22765432006173</v>
      </c>
    </row>
    <row r="116" spans="1:9" x14ac:dyDescent="0.2">
      <c r="A116" t="s">
        <v>26</v>
      </c>
      <c r="I116" s="9">
        <f>(H$32-H114)/H$32</f>
        <v>2.9998195193141654E-2</v>
      </c>
    </row>
    <row r="117" spans="1:9" x14ac:dyDescent="0.2">
      <c r="I117" s="9"/>
    </row>
    <row r="118" spans="1:9" x14ac:dyDescent="0.2">
      <c r="I118" s="9"/>
    </row>
    <row r="119" spans="1:9" x14ac:dyDescent="0.2">
      <c r="A119" s="1" t="s">
        <v>109</v>
      </c>
    </row>
    <row r="121" spans="1:9" x14ac:dyDescent="0.2">
      <c r="A121" s="4" t="s">
        <v>0</v>
      </c>
      <c r="B121" s="4">
        <v>1</v>
      </c>
      <c r="C121" s="4">
        <v>2</v>
      </c>
      <c r="D121" s="4">
        <v>3</v>
      </c>
      <c r="E121" s="4">
        <v>4</v>
      </c>
      <c r="F121" s="4">
        <v>5</v>
      </c>
      <c r="G121" s="4">
        <v>6</v>
      </c>
      <c r="H121" s="4" t="s">
        <v>5</v>
      </c>
    </row>
    <row r="122" spans="1:9" x14ac:dyDescent="0.2">
      <c r="A122" t="s">
        <v>2</v>
      </c>
      <c r="B122">
        <v>100</v>
      </c>
      <c r="C122">
        <f>B124</f>
        <v>90</v>
      </c>
      <c r="D122">
        <v>150</v>
      </c>
      <c r="E122">
        <f>D124</f>
        <v>90</v>
      </c>
      <c r="F122">
        <f>C124</f>
        <v>54</v>
      </c>
      <c r="G122">
        <f>F124</f>
        <v>32.4</v>
      </c>
    </row>
    <row r="123" spans="1:9" x14ac:dyDescent="0.2">
      <c r="A123" t="s">
        <v>3</v>
      </c>
      <c r="B123" s="3">
        <v>0.9</v>
      </c>
      <c r="C123" s="3">
        <v>0.6</v>
      </c>
      <c r="D123" s="3">
        <v>0.6</v>
      </c>
      <c r="E123" s="3">
        <v>0.6</v>
      </c>
      <c r="F123" s="3">
        <v>0.6</v>
      </c>
      <c r="G123" s="3">
        <v>0.6</v>
      </c>
    </row>
    <row r="124" spans="1:9" x14ac:dyDescent="0.2">
      <c r="A124" t="s">
        <v>4</v>
      </c>
      <c r="B124">
        <f>B122*B123</f>
        <v>90</v>
      </c>
      <c r="C124">
        <f t="shared" ref="C124:G124" si="25">C122*C123</f>
        <v>54</v>
      </c>
      <c r="D124">
        <f t="shared" si="25"/>
        <v>90</v>
      </c>
      <c r="E124">
        <f t="shared" si="25"/>
        <v>54</v>
      </c>
      <c r="F124">
        <f t="shared" si="25"/>
        <v>32.4</v>
      </c>
      <c r="G124">
        <f t="shared" si="25"/>
        <v>19.439999999999998</v>
      </c>
    </row>
    <row r="125" spans="1:9" x14ac:dyDescent="0.2">
      <c r="A125" t="s">
        <v>7</v>
      </c>
      <c r="B125">
        <v>35</v>
      </c>
      <c r="C125">
        <v>5</v>
      </c>
      <c r="D125">
        <v>3</v>
      </c>
      <c r="E125">
        <v>5</v>
      </c>
      <c r="F125">
        <v>8.3333333330000006</v>
      </c>
      <c r="G125">
        <v>13.888</v>
      </c>
    </row>
    <row r="126" spans="1:9" x14ac:dyDescent="0.2">
      <c r="A126" t="s">
        <v>6</v>
      </c>
      <c r="B126">
        <f>B125*B122</f>
        <v>3500</v>
      </c>
      <c r="C126">
        <f t="shared" ref="C126:G126" si="26">C125*C122</f>
        <v>450</v>
      </c>
      <c r="D126">
        <f t="shared" si="26"/>
        <v>450</v>
      </c>
      <c r="E126">
        <f t="shared" si="26"/>
        <v>450</v>
      </c>
      <c r="F126">
        <f t="shared" si="26"/>
        <v>449.99999998200002</v>
      </c>
      <c r="G126">
        <f t="shared" si="26"/>
        <v>449.97119999999995</v>
      </c>
      <c r="H126">
        <f>SUM(B126:G126)</f>
        <v>5749.9711999820001</v>
      </c>
    </row>
    <row r="127" spans="1:9" x14ac:dyDescent="0.2">
      <c r="A127" t="s">
        <v>1</v>
      </c>
      <c r="B127" s="5">
        <f>B126/$H126</f>
        <v>0.60869870096235557</v>
      </c>
      <c r="C127" s="5">
        <f t="shared" ref="C127:G127" si="27">C126/$H126</f>
        <v>7.8261261552302855E-2</v>
      </c>
      <c r="D127" s="5">
        <f t="shared" si="27"/>
        <v>7.8261261552302855E-2</v>
      </c>
      <c r="E127" s="5">
        <f t="shared" si="27"/>
        <v>7.8261261552302855E-2</v>
      </c>
      <c r="F127" s="5">
        <f t="shared" si="27"/>
        <v>7.8261261549172401E-2</v>
      </c>
      <c r="G127" s="5">
        <f t="shared" si="27"/>
        <v>7.8256252831563497E-2</v>
      </c>
    </row>
    <row r="128" spans="1:9" x14ac:dyDescent="0.2">
      <c r="A128" t="s">
        <v>9</v>
      </c>
      <c r="B128" s="5"/>
      <c r="C128" s="5"/>
      <c r="D128" s="5"/>
      <c r="E128" s="5"/>
      <c r="F128" s="5"/>
      <c r="G128" s="5"/>
      <c r="H128" s="6">
        <f>H126/G124</f>
        <v>295.78041152170783</v>
      </c>
    </row>
    <row r="130" spans="1:9" x14ac:dyDescent="0.2">
      <c r="A130" t="s">
        <v>26</v>
      </c>
      <c r="I130" s="9">
        <f>(H$32-H128)/H$32</f>
        <v>0.23333422933733405</v>
      </c>
    </row>
    <row r="131" spans="1:9" x14ac:dyDescent="0.2">
      <c r="I131" s="9"/>
    </row>
    <row r="132" spans="1:9" x14ac:dyDescent="0.2">
      <c r="I132" s="9"/>
    </row>
    <row r="133" spans="1:9" x14ac:dyDescent="0.2">
      <c r="A133" s="1" t="s">
        <v>110</v>
      </c>
    </row>
    <row r="135" spans="1:9" x14ac:dyDescent="0.2">
      <c r="A135" s="4" t="s">
        <v>0</v>
      </c>
      <c r="B135" s="4">
        <v>1</v>
      </c>
      <c r="C135" s="4">
        <v>2</v>
      </c>
      <c r="D135" s="4">
        <v>3</v>
      </c>
      <c r="E135" s="4">
        <v>4</v>
      </c>
      <c r="F135" s="4">
        <v>5</v>
      </c>
      <c r="G135" s="4">
        <v>6</v>
      </c>
      <c r="H135" s="4" t="s">
        <v>5</v>
      </c>
    </row>
    <row r="136" spans="1:9" x14ac:dyDescent="0.2">
      <c r="A136" t="s">
        <v>2</v>
      </c>
      <c r="B136">
        <v>100</v>
      </c>
      <c r="C136">
        <f>B138</f>
        <v>60</v>
      </c>
      <c r="D136">
        <v>150</v>
      </c>
      <c r="E136">
        <f>D138</f>
        <v>90</v>
      </c>
      <c r="F136">
        <f>C138</f>
        <v>54</v>
      </c>
      <c r="G136">
        <f>F138</f>
        <v>32.4</v>
      </c>
    </row>
    <row r="137" spans="1:9" x14ac:dyDescent="0.2">
      <c r="A137" t="s">
        <v>3</v>
      </c>
      <c r="B137" s="3">
        <v>0.6</v>
      </c>
      <c r="C137" s="3">
        <v>0.9</v>
      </c>
      <c r="D137" s="3">
        <v>0.6</v>
      </c>
      <c r="E137" s="3">
        <v>0.6</v>
      </c>
      <c r="F137" s="3">
        <v>0.6</v>
      </c>
      <c r="G137" s="3">
        <v>0.6</v>
      </c>
    </row>
    <row r="138" spans="1:9" x14ac:dyDescent="0.2">
      <c r="A138" t="s">
        <v>4</v>
      </c>
      <c r="B138">
        <f>B136*B137</f>
        <v>60</v>
      </c>
      <c r="C138">
        <f t="shared" ref="C138:G138" si="28">C136*C137</f>
        <v>54</v>
      </c>
      <c r="D138">
        <f t="shared" si="28"/>
        <v>90</v>
      </c>
      <c r="E138">
        <f t="shared" si="28"/>
        <v>54</v>
      </c>
      <c r="F138">
        <f t="shared" si="28"/>
        <v>32.4</v>
      </c>
      <c r="G138">
        <f t="shared" si="28"/>
        <v>19.439999999999998</v>
      </c>
    </row>
    <row r="139" spans="1:9" x14ac:dyDescent="0.2">
      <c r="A139" t="s">
        <v>7</v>
      </c>
      <c r="B139">
        <v>35</v>
      </c>
      <c r="C139">
        <v>5</v>
      </c>
      <c r="D139">
        <v>3</v>
      </c>
      <c r="E139">
        <v>5</v>
      </c>
      <c r="F139">
        <v>8.3333333330000006</v>
      </c>
      <c r="G139">
        <v>13.888</v>
      </c>
    </row>
    <row r="140" spans="1:9" x14ac:dyDescent="0.2">
      <c r="A140" t="s">
        <v>6</v>
      </c>
      <c r="B140">
        <f>B139*B136</f>
        <v>3500</v>
      </c>
      <c r="C140">
        <f t="shared" ref="C140:G140" si="29">C139*C136</f>
        <v>300</v>
      </c>
      <c r="D140">
        <f t="shared" si="29"/>
        <v>450</v>
      </c>
      <c r="E140">
        <f t="shared" si="29"/>
        <v>450</v>
      </c>
      <c r="F140">
        <f t="shared" si="29"/>
        <v>449.99999998200002</v>
      </c>
      <c r="G140">
        <f t="shared" si="29"/>
        <v>449.97119999999995</v>
      </c>
      <c r="H140">
        <f>SUM(B140:G140)</f>
        <v>5599.9711999820001</v>
      </c>
    </row>
    <row r="141" spans="1:9" x14ac:dyDescent="0.2">
      <c r="A141" t="s">
        <v>1</v>
      </c>
      <c r="B141" s="5">
        <f>B140/$H140</f>
        <v>0.62500321430425387</v>
      </c>
      <c r="C141" s="5">
        <f t="shared" ref="C141:G141" si="30">C140/$H140</f>
        <v>5.3571704083221768E-2</v>
      </c>
      <c r="D141" s="5">
        <f t="shared" si="30"/>
        <v>8.0357556124832641E-2</v>
      </c>
      <c r="E141" s="5">
        <f t="shared" si="30"/>
        <v>8.0357556124832641E-2</v>
      </c>
      <c r="F141" s="5">
        <f t="shared" si="30"/>
        <v>8.0357556121618351E-2</v>
      </c>
      <c r="G141" s="5">
        <f t="shared" si="30"/>
        <v>8.035241324124065E-2</v>
      </c>
    </row>
    <row r="142" spans="1:9" x14ac:dyDescent="0.2">
      <c r="A142" t="s">
        <v>9</v>
      </c>
      <c r="B142" s="5"/>
      <c r="C142" s="5"/>
      <c r="D142" s="5"/>
      <c r="E142" s="5"/>
      <c r="F142" s="5"/>
      <c r="G142" s="5"/>
      <c r="H142" s="6">
        <f>H140/G138</f>
        <v>288.06436213899178</v>
      </c>
    </row>
    <row r="144" spans="1:9" x14ac:dyDescent="0.2">
      <c r="A144" t="s">
        <v>26</v>
      </c>
      <c r="I144" s="9">
        <f>(H$32-H142)/H$32</f>
        <v>0.25333430613767699</v>
      </c>
    </row>
    <row r="145" spans="1:9" x14ac:dyDescent="0.2">
      <c r="I145" s="9"/>
    </row>
    <row r="146" spans="1:9" x14ac:dyDescent="0.2">
      <c r="I146" s="9"/>
    </row>
    <row r="148" spans="1:9" x14ac:dyDescent="0.2">
      <c r="A148" s="1" t="s">
        <v>111</v>
      </c>
    </row>
    <row r="150" spans="1:9" x14ac:dyDescent="0.2">
      <c r="A150" s="4" t="s">
        <v>0</v>
      </c>
      <c r="B150" s="4">
        <v>1</v>
      </c>
      <c r="C150" s="4">
        <v>2</v>
      </c>
      <c r="D150" s="4">
        <v>3</v>
      </c>
      <c r="E150" s="4">
        <v>4</v>
      </c>
      <c r="F150" s="4">
        <v>5</v>
      </c>
      <c r="G150" s="4">
        <v>6</v>
      </c>
      <c r="H150" s="4" t="s">
        <v>5</v>
      </c>
    </row>
    <row r="151" spans="1:9" x14ac:dyDescent="0.2">
      <c r="A151" t="s">
        <v>2</v>
      </c>
      <c r="B151">
        <v>100</v>
      </c>
      <c r="C151">
        <f>B153</f>
        <v>60</v>
      </c>
      <c r="D151">
        <v>66.665999999999997</v>
      </c>
      <c r="E151">
        <f>D153</f>
        <v>59.999400000000001</v>
      </c>
      <c r="F151">
        <f>C153</f>
        <v>36</v>
      </c>
      <c r="G151">
        <f>F153</f>
        <v>21.599999999999998</v>
      </c>
    </row>
    <row r="152" spans="1:9" x14ac:dyDescent="0.2">
      <c r="A152" t="s">
        <v>3</v>
      </c>
      <c r="B152" s="3">
        <v>0.6</v>
      </c>
      <c r="C152" s="3">
        <v>0.6</v>
      </c>
      <c r="D152" s="3">
        <v>0.9</v>
      </c>
      <c r="E152" s="3">
        <v>0.6</v>
      </c>
      <c r="F152" s="3">
        <v>0.6</v>
      </c>
      <c r="G152" s="3">
        <v>0.6</v>
      </c>
    </row>
    <row r="153" spans="1:9" x14ac:dyDescent="0.2">
      <c r="A153" t="s">
        <v>4</v>
      </c>
      <c r="B153">
        <f>B151*B152</f>
        <v>60</v>
      </c>
      <c r="C153">
        <f t="shared" ref="C153:G153" si="31">C151*C152</f>
        <v>36</v>
      </c>
      <c r="D153">
        <f t="shared" si="31"/>
        <v>59.999400000000001</v>
      </c>
      <c r="E153">
        <f t="shared" si="31"/>
        <v>35.999639999999999</v>
      </c>
      <c r="F153">
        <f t="shared" si="31"/>
        <v>21.599999999999998</v>
      </c>
      <c r="G153">
        <f t="shared" si="31"/>
        <v>12.959999999999999</v>
      </c>
    </row>
    <row r="154" spans="1:9" x14ac:dyDescent="0.2">
      <c r="A154" t="s">
        <v>7</v>
      </c>
      <c r="B154">
        <v>35</v>
      </c>
      <c r="C154">
        <v>5</v>
      </c>
      <c r="D154">
        <v>3</v>
      </c>
      <c r="E154">
        <v>5</v>
      </c>
      <c r="F154">
        <v>8.3333333330000006</v>
      </c>
      <c r="G154">
        <v>13.888</v>
      </c>
    </row>
    <row r="155" spans="1:9" x14ac:dyDescent="0.2">
      <c r="A155" t="s">
        <v>6</v>
      </c>
      <c r="B155">
        <f>B154*B151</f>
        <v>3500</v>
      </c>
      <c r="C155">
        <f t="shared" ref="C155:G155" si="32">C154*C151</f>
        <v>300</v>
      </c>
      <c r="D155">
        <f t="shared" si="32"/>
        <v>199.99799999999999</v>
      </c>
      <c r="E155">
        <f t="shared" si="32"/>
        <v>299.99700000000001</v>
      </c>
      <c r="F155">
        <f t="shared" si="32"/>
        <v>299.99999998800001</v>
      </c>
      <c r="G155">
        <f t="shared" si="32"/>
        <v>299.98079999999999</v>
      </c>
      <c r="H155">
        <f>SUM(B155:G155)</f>
        <v>4899.9757999880003</v>
      </c>
    </row>
    <row r="156" spans="1:9" x14ac:dyDescent="0.2">
      <c r="A156" t="s">
        <v>1</v>
      </c>
      <c r="B156" s="5">
        <f>B155/$H155</f>
        <v>0.71428924200167909</v>
      </c>
      <c r="C156" s="5">
        <f t="shared" ref="C156:G156" si="33">C155/$H155</f>
        <v>6.1224792171572499E-2</v>
      </c>
      <c r="D156" s="5">
        <f t="shared" si="33"/>
        <v>4.0816119949100518E-2</v>
      </c>
      <c r="E156" s="5">
        <f t="shared" si="33"/>
        <v>6.1224179923650784E-2</v>
      </c>
      <c r="F156" s="5">
        <f t="shared" si="33"/>
        <v>6.1224792169123507E-2</v>
      </c>
      <c r="G156" s="5">
        <f t="shared" si="33"/>
        <v>6.1220873784873515E-2</v>
      </c>
    </row>
    <row r="157" spans="1:9" x14ac:dyDescent="0.2">
      <c r="A157" t="s">
        <v>9</v>
      </c>
      <c r="B157" s="5"/>
      <c r="C157" s="5"/>
      <c r="D157" s="5"/>
      <c r="E157" s="5"/>
      <c r="F157" s="5"/>
      <c r="G157" s="5"/>
      <c r="H157" s="6">
        <f>H155/G153</f>
        <v>378.08455246820995</v>
      </c>
    </row>
    <row r="159" spans="1:9" x14ac:dyDescent="0.2">
      <c r="A159" t="s">
        <v>26</v>
      </c>
      <c r="I159" s="9">
        <f>(H$32-H157)/H$32</f>
        <v>2.0001076804182869E-2</v>
      </c>
    </row>
    <row r="162" spans="1:9" x14ac:dyDescent="0.2">
      <c r="A162" s="1" t="s">
        <v>112</v>
      </c>
    </row>
    <row r="164" spans="1:9" x14ac:dyDescent="0.2">
      <c r="A164" s="4" t="s">
        <v>0</v>
      </c>
      <c r="B164" s="4">
        <v>1</v>
      </c>
      <c r="C164" s="4">
        <v>2</v>
      </c>
      <c r="D164" s="4">
        <v>3</v>
      </c>
      <c r="E164" s="4">
        <v>4</v>
      </c>
      <c r="F164" s="4">
        <v>5</v>
      </c>
      <c r="G164" s="4">
        <v>6</v>
      </c>
      <c r="H164" s="4" t="s">
        <v>5</v>
      </c>
    </row>
    <row r="165" spans="1:9" x14ac:dyDescent="0.2">
      <c r="A165" t="s">
        <v>2</v>
      </c>
      <c r="B165">
        <v>100</v>
      </c>
      <c r="C165">
        <f>B167</f>
        <v>60</v>
      </c>
      <c r="D165">
        <v>66.666700000000006</v>
      </c>
      <c r="E165">
        <f>D167</f>
        <v>40.000019999999999</v>
      </c>
      <c r="F165">
        <f>C167</f>
        <v>36</v>
      </c>
      <c r="G165">
        <f>F167</f>
        <v>21.599999999999998</v>
      </c>
    </row>
    <row r="166" spans="1:9" x14ac:dyDescent="0.2">
      <c r="A166" t="s">
        <v>3</v>
      </c>
      <c r="B166" s="3">
        <v>0.6</v>
      </c>
      <c r="C166" s="3">
        <v>0.6</v>
      </c>
      <c r="D166" s="3">
        <v>0.6</v>
      </c>
      <c r="E166" s="3">
        <v>0.9</v>
      </c>
      <c r="F166" s="3">
        <v>0.6</v>
      </c>
      <c r="G166" s="3">
        <v>0.6</v>
      </c>
    </row>
    <row r="167" spans="1:9" x14ac:dyDescent="0.2">
      <c r="A167" t="s">
        <v>4</v>
      </c>
      <c r="B167">
        <f>B165*B166</f>
        <v>60</v>
      </c>
      <c r="C167">
        <f t="shared" ref="C167:G167" si="34">C165*C166</f>
        <v>36</v>
      </c>
      <c r="D167">
        <f t="shared" si="34"/>
        <v>40.000019999999999</v>
      </c>
      <c r="E167">
        <f t="shared" si="34"/>
        <v>36.000017999999997</v>
      </c>
      <c r="F167">
        <f t="shared" si="34"/>
        <v>21.599999999999998</v>
      </c>
      <c r="G167">
        <f t="shared" si="34"/>
        <v>12.959999999999999</v>
      </c>
    </row>
    <row r="168" spans="1:9" x14ac:dyDescent="0.2">
      <c r="A168" t="s">
        <v>7</v>
      </c>
      <c r="B168">
        <v>35</v>
      </c>
      <c r="C168">
        <v>5</v>
      </c>
      <c r="D168">
        <v>3</v>
      </c>
      <c r="E168">
        <v>5</v>
      </c>
      <c r="F168">
        <v>8.3333333330000006</v>
      </c>
      <c r="G168">
        <v>13.888</v>
      </c>
    </row>
    <row r="169" spans="1:9" x14ac:dyDescent="0.2">
      <c r="A169" t="s">
        <v>6</v>
      </c>
      <c r="B169">
        <f>B168*B165</f>
        <v>3500</v>
      </c>
      <c r="C169">
        <f t="shared" ref="C169:G169" si="35">C168*C165</f>
        <v>300</v>
      </c>
      <c r="D169">
        <f t="shared" si="35"/>
        <v>200.00010000000003</v>
      </c>
      <c r="E169">
        <f t="shared" si="35"/>
        <v>200.0001</v>
      </c>
      <c r="F169">
        <f t="shared" si="35"/>
        <v>299.99999998800001</v>
      </c>
      <c r="G169">
        <f t="shared" si="35"/>
        <v>299.98079999999999</v>
      </c>
      <c r="H169">
        <f>SUM(B169:G169)</f>
        <v>4799.9809999880008</v>
      </c>
    </row>
    <row r="170" spans="1:9" x14ac:dyDescent="0.2">
      <c r="A170" t="s">
        <v>1</v>
      </c>
      <c r="B170" s="5">
        <f>B169/$H169</f>
        <v>0.72916955296463659</v>
      </c>
      <c r="C170" s="5">
        <f t="shared" ref="C170:G170" si="36">C169/$H169</f>
        <v>6.2500247396968855E-2</v>
      </c>
      <c r="D170" s="5">
        <f t="shared" si="36"/>
        <v>4.1666852431395042E-2</v>
      </c>
      <c r="E170" s="5">
        <f t="shared" si="36"/>
        <v>4.1666852431395035E-2</v>
      </c>
      <c r="F170" s="5">
        <f t="shared" si="36"/>
        <v>6.2500247394468841E-2</v>
      </c>
      <c r="G170" s="5">
        <f t="shared" si="36"/>
        <v>6.2496247381135447E-2</v>
      </c>
    </row>
    <row r="171" spans="1:9" x14ac:dyDescent="0.2">
      <c r="A171" t="s">
        <v>9</v>
      </c>
      <c r="B171" s="5"/>
      <c r="C171" s="5"/>
      <c r="D171" s="5"/>
      <c r="E171" s="5"/>
      <c r="F171" s="5"/>
      <c r="G171" s="5"/>
      <c r="H171" s="6">
        <f>H169/G167</f>
        <v>370.3689043200618</v>
      </c>
    </row>
    <row r="173" spans="1:9" x14ac:dyDescent="0.2">
      <c r="A173" t="s">
        <v>26</v>
      </c>
      <c r="I173" s="9">
        <f>(H$32-H171)/H$32</f>
        <v>4.0000113600532163E-2</v>
      </c>
    </row>
    <row r="176" spans="1:9" x14ac:dyDescent="0.2">
      <c r="A176" s="7" t="s">
        <v>113</v>
      </c>
      <c r="B176" s="7"/>
      <c r="C176" s="7"/>
      <c r="D176" s="7"/>
      <c r="E176" s="7"/>
      <c r="F176" s="7"/>
      <c r="G176" s="7"/>
      <c r="H176" s="7"/>
      <c r="I176" s="8"/>
    </row>
    <row r="177" spans="1:9" x14ac:dyDescent="0.2">
      <c r="A177" s="8"/>
      <c r="B177" s="8"/>
      <c r="C177" s="8"/>
      <c r="D177" s="8"/>
      <c r="E177" s="8"/>
      <c r="F177" s="8"/>
      <c r="G177" s="8"/>
      <c r="H177" s="8"/>
      <c r="I177" s="8"/>
    </row>
    <row r="178" spans="1:9" x14ac:dyDescent="0.2">
      <c r="A178" s="4" t="s">
        <v>0</v>
      </c>
      <c r="B178" s="4">
        <v>1</v>
      </c>
      <c r="C178" s="4">
        <v>2</v>
      </c>
      <c r="D178" s="4">
        <v>3</v>
      </c>
      <c r="E178" s="4">
        <v>4</v>
      </c>
      <c r="F178" s="4">
        <v>5</v>
      </c>
      <c r="G178" s="4">
        <v>6</v>
      </c>
      <c r="H178" s="4" t="s">
        <v>5</v>
      </c>
    </row>
    <row r="179" spans="1:9" x14ac:dyDescent="0.2">
      <c r="A179" t="s">
        <v>2</v>
      </c>
      <c r="B179">
        <v>100</v>
      </c>
      <c r="C179">
        <f>B181</f>
        <v>60</v>
      </c>
      <c r="D179">
        <v>100</v>
      </c>
      <c r="E179">
        <f>D181</f>
        <v>60</v>
      </c>
      <c r="F179">
        <f>C181</f>
        <v>36</v>
      </c>
      <c r="G179">
        <f>F181</f>
        <v>32.4</v>
      </c>
    </row>
    <row r="180" spans="1:9" x14ac:dyDescent="0.2">
      <c r="A180" t="s">
        <v>3</v>
      </c>
      <c r="B180" s="3">
        <v>0.6</v>
      </c>
      <c r="C180" s="3">
        <v>0.6</v>
      </c>
      <c r="D180" s="3">
        <v>0.6</v>
      </c>
      <c r="E180" s="3">
        <v>0.6</v>
      </c>
      <c r="F180" s="3">
        <v>0.9</v>
      </c>
      <c r="G180" s="3">
        <v>0.6</v>
      </c>
    </row>
    <row r="181" spans="1:9" x14ac:dyDescent="0.2">
      <c r="A181" t="s">
        <v>4</v>
      </c>
      <c r="B181">
        <f>B179*B180</f>
        <v>60</v>
      </c>
      <c r="C181">
        <f t="shared" ref="C181:G181" si="37">C179*C180</f>
        <v>36</v>
      </c>
      <c r="D181">
        <f t="shared" si="37"/>
        <v>60</v>
      </c>
      <c r="E181">
        <f t="shared" si="37"/>
        <v>36</v>
      </c>
      <c r="F181">
        <f t="shared" si="37"/>
        <v>32.4</v>
      </c>
      <c r="G181">
        <f t="shared" si="37"/>
        <v>19.439999999999998</v>
      </c>
    </row>
    <row r="182" spans="1:9" x14ac:dyDescent="0.2">
      <c r="A182" t="s">
        <v>7</v>
      </c>
      <c r="B182">
        <v>35</v>
      </c>
      <c r="C182">
        <v>5</v>
      </c>
      <c r="D182">
        <v>3</v>
      </c>
      <c r="E182">
        <v>5</v>
      </c>
      <c r="F182">
        <v>8.3333333330000006</v>
      </c>
      <c r="G182">
        <v>13.888</v>
      </c>
    </row>
    <row r="183" spans="1:9" x14ac:dyDescent="0.2">
      <c r="A183" t="s">
        <v>6</v>
      </c>
      <c r="B183">
        <f>B182*B179</f>
        <v>3500</v>
      </c>
      <c r="C183">
        <f t="shared" ref="C183:G183" si="38">C182*C179</f>
        <v>300</v>
      </c>
      <c r="D183">
        <f t="shared" si="38"/>
        <v>300</v>
      </c>
      <c r="E183">
        <f t="shared" si="38"/>
        <v>300</v>
      </c>
      <c r="F183">
        <f t="shared" si="38"/>
        <v>299.99999998800001</v>
      </c>
      <c r="G183">
        <f t="shared" si="38"/>
        <v>449.97119999999995</v>
      </c>
      <c r="H183">
        <f>SUM(B183:G183)</f>
        <v>5149.9711999880001</v>
      </c>
    </row>
    <row r="184" spans="1:9" x14ac:dyDescent="0.2">
      <c r="A184" t="s">
        <v>1</v>
      </c>
      <c r="B184" s="5">
        <f>B183/$H183</f>
        <v>0.67961545105497978</v>
      </c>
      <c r="C184" s="5">
        <f t="shared" ref="C184:G184" si="39">C183/$H183</f>
        <v>5.8252752947569694E-2</v>
      </c>
      <c r="D184" s="5">
        <f t="shared" si="39"/>
        <v>5.8252752947569694E-2</v>
      </c>
      <c r="E184" s="5">
        <f t="shared" si="39"/>
        <v>5.8252752947569694E-2</v>
      </c>
      <c r="F184" s="5">
        <f t="shared" si="39"/>
        <v>5.8252752945239586E-2</v>
      </c>
      <c r="G184" s="5">
        <f t="shared" si="39"/>
        <v>8.7373537157071565E-2</v>
      </c>
    </row>
    <row r="185" spans="1:9" x14ac:dyDescent="0.2">
      <c r="A185" t="s">
        <v>9</v>
      </c>
      <c r="B185" s="5"/>
      <c r="C185" s="5"/>
      <c r="D185" s="5"/>
      <c r="E185" s="5"/>
      <c r="F185" s="5"/>
      <c r="G185" s="5"/>
      <c r="H185" s="6">
        <f>H183/G181</f>
        <v>264.91621399115229</v>
      </c>
    </row>
    <row r="187" spans="1:9" x14ac:dyDescent="0.2">
      <c r="A187" t="s">
        <v>26</v>
      </c>
      <c r="I187" s="9">
        <f>(H$32-H185)/H$32</f>
        <v>0.31333453653790566</v>
      </c>
    </row>
    <row r="188" spans="1:9" x14ac:dyDescent="0.2">
      <c r="A188" s="8"/>
      <c r="B188" s="8"/>
      <c r="C188" s="8"/>
      <c r="D188" s="8"/>
      <c r="E188" s="8"/>
      <c r="F188" s="8"/>
      <c r="G188" s="8"/>
      <c r="H188" s="8"/>
      <c r="I188" s="8"/>
    </row>
    <row r="190" spans="1:9" x14ac:dyDescent="0.2">
      <c r="A190" s="7" t="s">
        <v>114</v>
      </c>
      <c r="B190" s="7"/>
      <c r="C190" s="7"/>
      <c r="D190" s="7"/>
      <c r="E190" s="7"/>
      <c r="F190" s="7"/>
      <c r="G190" s="7"/>
      <c r="H190" s="7"/>
      <c r="I190" s="8"/>
    </row>
    <row r="191" spans="1:9" x14ac:dyDescent="0.2">
      <c r="A191" s="8"/>
      <c r="B191" s="8"/>
      <c r="C191" s="8"/>
      <c r="D191" s="8"/>
      <c r="E191" s="8"/>
      <c r="F191" s="8"/>
      <c r="G191" s="8"/>
      <c r="H191" s="8"/>
      <c r="I191" s="8"/>
    </row>
    <row r="192" spans="1:9" x14ac:dyDescent="0.2">
      <c r="A192" s="4" t="s">
        <v>0</v>
      </c>
      <c r="B192" s="4">
        <v>1</v>
      </c>
      <c r="C192" s="4">
        <v>2</v>
      </c>
      <c r="D192" s="4">
        <v>3</v>
      </c>
      <c r="E192" s="4">
        <v>4</v>
      </c>
      <c r="F192" s="4">
        <v>5</v>
      </c>
      <c r="G192" s="4">
        <v>6</v>
      </c>
      <c r="H192" s="4" t="s">
        <v>5</v>
      </c>
    </row>
    <row r="193" spans="1:9" x14ac:dyDescent="0.2">
      <c r="A193" t="s">
        <v>2</v>
      </c>
      <c r="B193">
        <v>100</v>
      </c>
      <c r="C193">
        <f>B195</f>
        <v>60</v>
      </c>
      <c r="D193">
        <v>100</v>
      </c>
      <c r="E193">
        <f>D195</f>
        <v>60</v>
      </c>
      <c r="F193">
        <f>C195</f>
        <v>36</v>
      </c>
      <c r="G193">
        <f>F195</f>
        <v>21.599999999999998</v>
      </c>
    </row>
    <row r="194" spans="1:9" x14ac:dyDescent="0.2">
      <c r="A194" t="s">
        <v>3</v>
      </c>
      <c r="B194" s="3">
        <v>0.6</v>
      </c>
      <c r="C194" s="3">
        <v>0.6</v>
      </c>
      <c r="D194" s="3">
        <v>0.6</v>
      </c>
      <c r="E194" s="3">
        <v>0.6</v>
      </c>
      <c r="F194" s="3">
        <v>0.6</v>
      </c>
      <c r="G194" s="3">
        <v>0.9</v>
      </c>
    </row>
    <row r="195" spans="1:9" x14ac:dyDescent="0.2">
      <c r="A195" t="s">
        <v>4</v>
      </c>
      <c r="B195">
        <f>B193*B194</f>
        <v>60</v>
      </c>
      <c r="C195">
        <f t="shared" ref="C195:G195" si="40">C193*C194</f>
        <v>36</v>
      </c>
      <c r="D195">
        <f t="shared" si="40"/>
        <v>60</v>
      </c>
      <c r="E195">
        <f t="shared" si="40"/>
        <v>36</v>
      </c>
      <c r="F195">
        <f t="shared" si="40"/>
        <v>21.599999999999998</v>
      </c>
      <c r="G195">
        <f t="shared" si="40"/>
        <v>19.439999999999998</v>
      </c>
    </row>
    <row r="196" spans="1:9" x14ac:dyDescent="0.2">
      <c r="A196" t="s">
        <v>7</v>
      </c>
      <c r="B196">
        <v>35</v>
      </c>
      <c r="C196">
        <v>5</v>
      </c>
      <c r="D196">
        <v>3</v>
      </c>
      <c r="E196">
        <v>5</v>
      </c>
      <c r="F196">
        <v>8.3333333330000006</v>
      </c>
      <c r="G196">
        <v>13.888</v>
      </c>
    </row>
    <row r="197" spans="1:9" x14ac:dyDescent="0.2">
      <c r="A197" t="s">
        <v>6</v>
      </c>
      <c r="B197">
        <f>B196*B193</f>
        <v>3500</v>
      </c>
      <c r="C197">
        <f t="shared" ref="C197:G197" si="41">C196*C193</f>
        <v>300</v>
      </c>
      <c r="D197">
        <f t="shared" si="41"/>
        <v>300</v>
      </c>
      <c r="E197">
        <f t="shared" si="41"/>
        <v>300</v>
      </c>
      <c r="F197">
        <f t="shared" si="41"/>
        <v>299.99999998800001</v>
      </c>
      <c r="G197">
        <f t="shared" si="41"/>
        <v>299.98079999999999</v>
      </c>
      <c r="H197">
        <f>SUM(B197:G197)</f>
        <v>4999.9807999880004</v>
      </c>
    </row>
    <row r="198" spans="1:9" x14ac:dyDescent="0.2">
      <c r="A198" t="s">
        <v>1</v>
      </c>
      <c r="B198" s="5">
        <f>B197/$H197</f>
        <v>0.70000268801200194</v>
      </c>
      <c r="C198" s="5">
        <f t="shared" ref="C198:G198" si="42">C197/$H197</f>
        <v>6.0000230401028733E-2</v>
      </c>
      <c r="D198" s="5">
        <f t="shared" si="42"/>
        <v>6.0000230401028733E-2</v>
      </c>
      <c r="E198" s="5">
        <f t="shared" si="42"/>
        <v>6.0000230401028733E-2</v>
      </c>
      <c r="F198" s="5">
        <f t="shared" si="42"/>
        <v>6.0000230398628729E-2</v>
      </c>
      <c r="G198" s="5">
        <f t="shared" si="42"/>
        <v>5.9996390386283065E-2</v>
      </c>
    </row>
    <row r="199" spans="1:9" x14ac:dyDescent="0.2">
      <c r="A199" t="s">
        <v>9</v>
      </c>
      <c r="B199" s="5"/>
      <c r="C199" s="5"/>
      <c r="D199" s="5"/>
      <c r="E199" s="5"/>
      <c r="F199" s="5"/>
      <c r="G199" s="5"/>
      <c r="H199" s="6">
        <f>H197/G195</f>
        <v>257.20065843559678</v>
      </c>
    </row>
    <row r="201" spans="1:9" x14ac:dyDescent="0.2">
      <c r="A201" t="s">
        <v>26</v>
      </c>
      <c r="I201" s="9">
        <f>(H$32-H199)/H$32</f>
        <v>0.33333333333333326</v>
      </c>
    </row>
    <row r="202" spans="1:9" x14ac:dyDescent="0.2">
      <c r="A202" s="8"/>
      <c r="B202" s="8"/>
      <c r="C202" s="8"/>
      <c r="D202" s="8"/>
      <c r="E202" s="8"/>
      <c r="F202" s="8"/>
      <c r="G202" s="8"/>
      <c r="H202" s="8"/>
      <c r="I202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9AB4-860F-114B-B147-419E63904906}">
  <dimension ref="A1:H164"/>
  <sheetViews>
    <sheetView zoomScale="150" workbookViewId="0">
      <selection activeCell="K18" sqref="K18"/>
    </sheetView>
  </sheetViews>
  <sheetFormatPr baseColWidth="10" defaultRowHeight="16" x14ac:dyDescent="0.2"/>
  <cols>
    <col min="1" max="1" width="14.83203125" customWidth="1"/>
  </cols>
  <sheetData>
    <row r="1" spans="1:7" ht="22" x14ac:dyDescent="0.3">
      <c r="A1" s="2" t="s">
        <v>41</v>
      </c>
    </row>
    <row r="3" spans="1:7" x14ac:dyDescent="0.2">
      <c r="A3" t="s">
        <v>42</v>
      </c>
    </row>
    <row r="12" spans="1:7" x14ac:dyDescent="0.2">
      <c r="A12" t="s">
        <v>10</v>
      </c>
    </row>
    <row r="13" spans="1:7" x14ac:dyDescent="0.2">
      <c r="A13" t="s">
        <v>14</v>
      </c>
    </row>
    <row r="14" spans="1:7" x14ac:dyDescent="0.2">
      <c r="A14" t="s">
        <v>36</v>
      </c>
    </row>
    <row r="16" spans="1:7" x14ac:dyDescent="0.2">
      <c r="A16" s="4" t="s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 t="s">
        <v>5</v>
      </c>
    </row>
    <row r="17" spans="1:7" x14ac:dyDescent="0.2">
      <c r="A17" t="s">
        <v>2</v>
      </c>
      <c r="B17">
        <v>100</v>
      </c>
      <c r="C17">
        <f>B19</f>
        <v>60</v>
      </c>
      <c r="D17">
        <f>C19</f>
        <v>36</v>
      </c>
      <c r="E17">
        <f>D19</f>
        <v>21.599999999999998</v>
      </c>
      <c r="F17">
        <f>E19</f>
        <v>12.959999999999999</v>
      </c>
    </row>
    <row r="18" spans="1:7" x14ac:dyDescent="0.2">
      <c r="A18" t="s">
        <v>3</v>
      </c>
      <c r="B18" s="3">
        <v>0.6</v>
      </c>
      <c r="C18" s="3">
        <v>0.6</v>
      </c>
      <c r="D18" s="3">
        <v>0.6</v>
      </c>
      <c r="E18" s="3">
        <v>0.6</v>
      </c>
      <c r="F18" s="3">
        <v>0.6</v>
      </c>
    </row>
    <row r="19" spans="1:7" x14ac:dyDescent="0.2">
      <c r="A19" t="s">
        <v>4</v>
      </c>
      <c r="B19">
        <f>B17*B18</f>
        <v>60</v>
      </c>
      <c r="C19">
        <f t="shared" ref="C19:F19" si="0">C17*C18</f>
        <v>36</v>
      </c>
      <c r="D19">
        <f t="shared" si="0"/>
        <v>21.599999999999998</v>
      </c>
      <c r="E19">
        <f t="shared" si="0"/>
        <v>12.959999999999999</v>
      </c>
      <c r="F19">
        <f t="shared" si="0"/>
        <v>7.7759999999999989</v>
      </c>
    </row>
    <row r="20" spans="1:7" x14ac:dyDescent="0.2">
      <c r="A20" t="s">
        <v>7</v>
      </c>
      <c r="B20">
        <v>1</v>
      </c>
      <c r="C20">
        <v>1</v>
      </c>
      <c r="D20">
        <v>1</v>
      </c>
      <c r="E20">
        <v>1</v>
      </c>
      <c r="F20">
        <v>1</v>
      </c>
    </row>
    <row r="21" spans="1:7" x14ac:dyDescent="0.2">
      <c r="A21" t="s">
        <v>6</v>
      </c>
      <c r="B21">
        <f>B20*B17</f>
        <v>100</v>
      </c>
      <c r="C21">
        <f t="shared" ref="C21:F21" si="1">C20*C17</f>
        <v>60</v>
      </c>
      <c r="D21">
        <f t="shared" si="1"/>
        <v>36</v>
      </c>
      <c r="E21">
        <f t="shared" si="1"/>
        <v>21.599999999999998</v>
      </c>
      <c r="F21">
        <f t="shared" si="1"/>
        <v>12.959999999999999</v>
      </c>
      <c r="G21">
        <f>SUM(B21:F21)</f>
        <v>230.56</v>
      </c>
    </row>
    <row r="22" spans="1:7" x14ac:dyDescent="0.2">
      <c r="A22" t="s">
        <v>1</v>
      </c>
      <c r="B22" s="5">
        <f>B21/$G21</f>
        <v>0.43372657876474668</v>
      </c>
      <c r="C22" s="5">
        <f t="shared" ref="C22:F22" si="2">C21/$G21</f>
        <v>0.26023594725884802</v>
      </c>
      <c r="D22" s="5">
        <f t="shared" si="2"/>
        <v>0.15614156835530882</v>
      </c>
      <c r="E22" s="5">
        <f t="shared" si="2"/>
        <v>9.368494101318528E-2</v>
      </c>
      <c r="F22" s="5">
        <f t="shared" si="2"/>
        <v>5.6210964607911168E-2</v>
      </c>
    </row>
    <row r="23" spans="1:7" x14ac:dyDescent="0.2">
      <c r="A23" t="s">
        <v>9</v>
      </c>
      <c r="B23" s="5"/>
      <c r="C23" s="5"/>
      <c r="D23" s="5"/>
      <c r="E23" s="5"/>
      <c r="F23" s="5"/>
      <c r="G23" s="6">
        <f>G21/F19</f>
        <v>29.650205761316876</v>
      </c>
    </row>
    <row r="25" spans="1:7" x14ac:dyDescent="0.2">
      <c r="A25" t="s">
        <v>8</v>
      </c>
      <c r="D25" t="s">
        <v>94</v>
      </c>
    </row>
    <row r="27" spans="1:7" x14ac:dyDescent="0.2">
      <c r="A27" s="1" t="s">
        <v>11</v>
      </c>
    </row>
    <row r="29" spans="1:7" x14ac:dyDescent="0.2">
      <c r="A29" s="4" t="s">
        <v>0</v>
      </c>
      <c r="B29" s="4">
        <v>1</v>
      </c>
      <c r="C29" s="4">
        <v>2</v>
      </c>
      <c r="D29" s="4">
        <v>3</v>
      </c>
      <c r="E29" s="4">
        <v>4</v>
      </c>
      <c r="F29" s="4">
        <v>5</v>
      </c>
      <c r="G29" s="4" t="s">
        <v>5</v>
      </c>
    </row>
    <row r="30" spans="1:7" x14ac:dyDescent="0.2">
      <c r="A30" t="s">
        <v>2</v>
      </c>
      <c r="B30">
        <v>100</v>
      </c>
      <c r="C30">
        <f>B32</f>
        <v>60</v>
      </c>
      <c r="D30">
        <f>C32</f>
        <v>36</v>
      </c>
      <c r="E30">
        <f>D32</f>
        <v>21.599999999999998</v>
      </c>
      <c r="F30">
        <f>E32</f>
        <v>12.959999999999999</v>
      </c>
    </row>
    <row r="31" spans="1:7" x14ac:dyDescent="0.2">
      <c r="A31" t="s">
        <v>3</v>
      </c>
      <c r="B31" s="3">
        <v>0.6</v>
      </c>
      <c r="C31" s="3">
        <v>0.6</v>
      </c>
      <c r="D31" s="3">
        <v>0.6</v>
      </c>
      <c r="E31" s="3">
        <v>0.6</v>
      </c>
      <c r="F31" s="3">
        <v>0.6</v>
      </c>
    </row>
    <row r="32" spans="1:7" x14ac:dyDescent="0.2">
      <c r="A32" t="s">
        <v>4</v>
      </c>
      <c r="B32">
        <f>B30*B31</f>
        <v>60</v>
      </c>
      <c r="C32">
        <f t="shared" ref="C32:F32" si="3">C30*C31</f>
        <v>36</v>
      </c>
      <c r="D32">
        <f t="shared" si="3"/>
        <v>21.599999999999998</v>
      </c>
      <c r="E32">
        <f t="shared" si="3"/>
        <v>12.959999999999999</v>
      </c>
      <c r="F32">
        <f t="shared" si="3"/>
        <v>7.7759999999999989</v>
      </c>
    </row>
    <row r="33" spans="1:8" x14ac:dyDescent="0.2">
      <c r="A33" t="s">
        <v>7</v>
      </c>
      <c r="B33">
        <v>0.5</v>
      </c>
      <c r="C33">
        <v>1</v>
      </c>
      <c r="D33">
        <v>1</v>
      </c>
      <c r="E33">
        <v>1</v>
      </c>
      <c r="F33">
        <v>1</v>
      </c>
    </row>
    <row r="34" spans="1:8" x14ac:dyDescent="0.2">
      <c r="A34" t="s">
        <v>6</v>
      </c>
      <c r="B34">
        <f>B33*B30</f>
        <v>50</v>
      </c>
      <c r="C34">
        <f t="shared" ref="C34:F34" si="4">C33*C30</f>
        <v>60</v>
      </c>
      <c r="D34">
        <f t="shared" si="4"/>
        <v>36</v>
      </c>
      <c r="E34">
        <f t="shared" si="4"/>
        <v>21.599999999999998</v>
      </c>
      <c r="F34">
        <f t="shared" si="4"/>
        <v>12.959999999999999</v>
      </c>
      <c r="G34">
        <f>SUM(B34:F34)</f>
        <v>180.56</v>
      </c>
    </row>
    <row r="35" spans="1:8" x14ac:dyDescent="0.2">
      <c r="A35" t="s">
        <v>1</v>
      </c>
      <c r="B35" s="5">
        <f>B34/$G34</f>
        <v>0.27691626052281787</v>
      </c>
      <c r="C35" s="5">
        <f t="shared" ref="C35:F35" si="5">C34/$G34</f>
        <v>0.3322995126273815</v>
      </c>
      <c r="D35" s="5">
        <f t="shared" si="5"/>
        <v>0.19937970757642889</v>
      </c>
      <c r="E35" s="5">
        <f t="shared" si="5"/>
        <v>0.11962782454585733</v>
      </c>
      <c r="F35" s="5">
        <f t="shared" si="5"/>
        <v>7.1776694727514398E-2</v>
      </c>
    </row>
    <row r="36" spans="1:8" x14ac:dyDescent="0.2">
      <c r="A36" t="s">
        <v>9</v>
      </c>
      <c r="B36" s="5"/>
      <c r="C36" s="5"/>
      <c r="D36" s="5"/>
      <c r="E36" s="5"/>
      <c r="F36" s="5"/>
      <c r="G36" s="6">
        <f>G34/F32</f>
        <v>23.220164609053501</v>
      </c>
    </row>
    <row r="38" spans="1:8" x14ac:dyDescent="0.2">
      <c r="A38" t="s">
        <v>26</v>
      </c>
      <c r="H38" s="9">
        <f>(G$23-G36)/G$23</f>
        <v>0.21686328938237331</v>
      </c>
    </row>
    <row r="41" spans="1:8" x14ac:dyDescent="0.2">
      <c r="A41" s="1" t="s">
        <v>12</v>
      </c>
    </row>
    <row r="43" spans="1:8" x14ac:dyDescent="0.2">
      <c r="A43" s="4" t="s">
        <v>0</v>
      </c>
      <c r="B43" s="4">
        <v>1</v>
      </c>
      <c r="C43" s="4">
        <v>2</v>
      </c>
      <c r="D43" s="4">
        <v>3</v>
      </c>
      <c r="E43" s="4">
        <v>4</v>
      </c>
      <c r="F43" s="4">
        <v>5</v>
      </c>
      <c r="G43" s="4" t="s">
        <v>5</v>
      </c>
    </row>
    <row r="44" spans="1:8" x14ac:dyDescent="0.2">
      <c r="A44" t="s">
        <v>2</v>
      </c>
      <c r="B44">
        <v>100</v>
      </c>
      <c r="C44">
        <f>B46</f>
        <v>60</v>
      </c>
      <c r="D44">
        <f>C46</f>
        <v>36</v>
      </c>
      <c r="E44">
        <f>D46</f>
        <v>21.599999999999998</v>
      </c>
      <c r="F44">
        <f>E46</f>
        <v>12.959999999999999</v>
      </c>
    </row>
    <row r="45" spans="1:8" x14ac:dyDescent="0.2">
      <c r="A45" t="s">
        <v>3</v>
      </c>
      <c r="B45" s="3">
        <v>0.6</v>
      </c>
      <c r="C45" s="3">
        <v>0.6</v>
      </c>
      <c r="D45" s="3">
        <v>0.6</v>
      </c>
      <c r="E45" s="3">
        <v>0.6</v>
      </c>
      <c r="F45" s="3">
        <v>0.6</v>
      </c>
    </row>
    <row r="46" spans="1:8" x14ac:dyDescent="0.2">
      <c r="A46" t="s">
        <v>4</v>
      </c>
      <c r="B46">
        <f>B44*B45</f>
        <v>60</v>
      </c>
      <c r="C46">
        <f t="shared" ref="C46:F46" si="6">C44*C45</f>
        <v>36</v>
      </c>
      <c r="D46">
        <f t="shared" si="6"/>
        <v>21.599999999999998</v>
      </c>
      <c r="E46">
        <f t="shared" si="6"/>
        <v>12.959999999999999</v>
      </c>
      <c r="F46">
        <f t="shared" si="6"/>
        <v>7.7759999999999989</v>
      </c>
    </row>
    <row r="47" spans="1:8" x14ac:dyDescent="0.2">
      <c r="A47" t="s">
        <v>7</v>
      </c>
      <c r="B47">
        <v>1</v>
      </c>
      <c r="C47">
        <v>0.5</v>
      </c>
      <c r="D47">
        <v>1</v>
      </c>
      <c r="E47">
        <v>1</v>
      </c>
      <c r="F47">
        <v>1</v>
      </c>
    </row>
    <row r="48" spans="1:8" x14ac:dyDescent="0.2">
      <c r="A48" t="s">
        <v>6</v>
      </c>
      <c r="B48">
        <f>B47*B44</f>
        <v>100</v>
      </c>
      <c r="C48">
        <f t="shared" ref="C48:F48" si="7">C47*C44</f>
        <v>30</v>
      </c>
      <c r="D48">
        <f t="shared" si="7"/>
        <v>36</v>
      </c>
      <c r="E48">
        <f t="shared" si="7"/>
        <v>21.599999999999998</v>
      </c>
      <c r="F48">
        <f t="shared" si="7"/>
        <v>12.959999999999999</v>
      </c>
      <c r="G48">
        <f>SUM(B48:F48)</f>
        <v>200.56</v>
      </c>
    </row>
    <row r="49" spans="1:8" x14ac:dyDescent="0.2">
      <c r="A49" t="s">
        <v>1</v>
      </c>
      <c r="B49" s="5">
        <f>B48/$G48</f>
        <v>0.49860390905464697</v>
      </c>
      <c r="C49" s="5">
        <f t="shared" ref="C49:F49" si="8">C48/$G48</f>
        <v>0.1495811727163941</v>
      </c>
      <c r="D49" s="5">
        <f t="shared" si="8"/>
        <v>0.17949740725967292</v>
      </c>
      <c r="E49" s="5">
        <f t="shared" si="8"/>
        <v>0.10769844435580374</v>
      </c>
      <c r="F49" s="5">
        <f t="shared" si="8"/>
        <v>6.461906661348224E-2</v>
      </c>
    </row>
    <row r="50" spans="1:8" x14ac:dyDescent="0.2">
      <c r="A50" t="s">
        <v>9</v>
      </c>
      <c r="B50" s="5"/>
      <c r="C50" s="5"/>
      <c r="D50" s="5"/>
      <c r="E50" s="5"/>
      <c r="F50" s="5"/>
      <c r="G50" s="6">
        <f>G48/F46</f>
        <v>25.792181069958851</v>
      </c>
    </row>
    <row r="52" spans="1:8" x14ac:dyDescent="0.2">
      <c r="A52" t="s">
        <v>26</v>
      </c>
      <c r="H52" s="9">
        <f>(G$23-G50)/G$23</f>
        <v>0.13011797362942401</v>
      </c>
    </row>
    <row r="54" spans="1:8" x14ac:dyDescent="0.2">
      <c r="A54" s="1" t="s">
        <v>13</v>
      </c>
    </row>
    <row r="56" spans="1:8" x14ac:dyDescent="0.2">
      <c r="A56" s="4" t="s">
        <v>0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 t="s">
        <v>5</v>
      </c>
    </row>
    <row r="57" spans="1:8" x14ac:dyDescent="0.2">
      <c r="A57" t="s">
        <v>2</v>
      </c>
      <c r="B57">
        <v>100</v>
      </c>
      <c r="C57">
        <f>B59</f>
        <v>60</v>
      </c>
      <c r="D57">
        <f>C59</f>
        <v>36</v>
      </c>
      <c r="E57">
        <f>D59</f>
        <v>21.599999999999998</v>
      </c>
      <c r="F57">
        <f>E59</f>
        <v>12.959999999999999</v>
      </c>
    </row>
    <row r="58" spans="1:8" x14ac:dyDescent="0.2">
      <c r="A58" t="s">
        <v>3</v>
      </c>
      <c r="B58" s="3">
        <v>0.6</v>
      </c>
      <c r="C58" s="3">
        <v>0.6</v>
      </c>
      <c r="D58" s="3">
        <v>0.6</v>
      </c>
      <c r="E58" s="3">
        <v>0.6</v>
      </c>
      <c r="F58" s="3">
        <v>0.6</v>
      </c>
    </row>
    <row r="59" spans="1:8" x14ac:dyDescent="0.2">
      <c r="A59" t="s">
        <v>4</v>
      </c>
      <c r="B59">
        <f>B57*B58</f>
        <v>60</v>
      </c>
      <c r="C59">
        <f t="shared" ref="C59:F59" si="9">C57*C58</f>
        <v>36</v>
      </c>
      <c r="D59">
        <f t="shared" si="9"/>
        <v>21.599999999999998</v>
      </c>
      <c r="E59">
        <f t="shared" si="9"/>
        <v>12.959999999999999</v>
      </c>
      <c r="F59">
        <f t="shared" si="9"/>
        <v>7.7759999999999989</v>
      </c>
    </row>
    <row r="60" spans="1:8" x14ac:dyDescent="0.2">
      <c r="A60" t="s">
        <v>7</v>
      </c>
      <c r="B60">
        <v>1</v>
      </c>
      <c r="C60">
        <v>1</v>
      </c>
      <c r="D60">
        <v>0.5</v>
      </c>
      <c r="E60">
        <v>1</v>
      </c>
      <c r="F60">
        <v>1</v>
      </c>
    </row>
    <row r="61" spans="1:8" x14ac:dyDescent="0.2">
      <c r="A61" t="s">
        <v>6</v>
      </c>
      <c r="B61">
        <f>B60*B57</f>
        <v>100</v>
      </c>
      <c r="C61">
        <f t="shared" ref="C61:F61" si="10">C60*C57</f>
        <v>60</v>
      </c>
      <c r="D61">
        <f t="shared" si="10"/>
        <v>18</v>
      </c>
      <c r="E61">
        <f t="shared" si="10"/>
        <v>21.599999999999998</v>
      </c>
      <c r="F61">
        <f t="shared" si="10"/>
        <v>12.959999999999999</v>
      </c>
      <c r="G61">
        <f>SUM(B61:F61)</f>
        <v>212.56</v>
      </c>
    </row>
    <row r="62" spans="1:8" x14ac:dyDescent="0.2">
      <c r="A62" t="s">
        <v>1</v>
      </c>
      <c r="B62" s="5">
        <f>B61/$G61</f>
        <v>0.47045540082800152</v>
      </c>
      <c r="C62" s="5">
        <f t="shared" ref="C62:F62" si="11">C61/$G61</f>
        <v>0.28227324049680091</v>
      </c>
      <c r="D62" s="5">
        <f t="shared" si="11"/>
        <v>8.4681972149040274E-2</v>
      </c>
      <c r="E62" s="5">
        <f t="shared" si="11"/>
        <v>0.10161836657884832</v>
      </c>
      <c r="F62" s="5">
        <f t="shared" si="11"/>
        <v>6.0971019947308989E-2</v>
      </c>
    </row>
    <row r="63" spans="1:8" x14ac:dyDescent="0.2">
      <c r="A63" t="s">
        <v>9</v>
      </c>
      <c r="B63" s="5"/>
      <c r="C63" s="5"/>
      <c r="D63" s="5"/>
      <c r="E63" s="5"/>
      <c r="F63" s="5"/>
      <c r="G63" s="6">
        <f>G61/F59</f>
        <v>27.335390946502063</v>
      </c>
    </row>
    <row r="65" spans="1:8" x14ac:dyDescent="0.2">
      <c r="A65" t="s">
        <v>26</v>
      </c>
      <c r="H65" s="9">
        <f>(G$23-G63)/G$23</f>
        <v>7.807078417765434E-2</v>
      </c>
    </row>
    <row r="66" spans="1:8" x14ac:dyDescent="0.2">
      <c r="H66" s="9"/>
    </row>
    <row r="67" spans="1:8" x14ac:dyDescent="0.2">
      <c r="H67" s="9"/>
    </row>
    <row r="68" spans="1:8" x14ac:dyDescent="0.2">
      <c r="A68" s="1" t="s">
        <v>25</v>
      </c>
    </row>
    <row r="70" spans="1:8" x14ac:dyDescent="0.2">
      <c r="A70" s="4" t="s">
        <v>0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 t="s">
        <v>5</v>
      </c>
    </row>
    <row r="71" spans="1:8" x14ac:dyDescent="0.2">
      <c r="A71" t="s">
        <v>2</v>
      </c>
      <c r="B71">
        <v>100</v>
      </c>
      <c r="C71">
        <f>B73</f>
        <v>60</v>
      </c>
      <c r="D71">
        <f>C73</f>
        <v>36</v>
      </c>
      <c r="E71">
        <f>D73</f>
        <v>21.599999999999998</v>
      </c>
      <c r="F71">
        <f>E73</f>
        <v>12.959999999999999</v>
      </c>
    </row>
    <row r="72" spans="1:8" x14ac:dyDescent="0.2">
      <c r="A72" t="s">
        <v>3</v>
      </c>
      <c r="B72" s="3">
        <v>0.6</v>
      </c>
      <c r="C72" s="3">
        <v>0.6</v>
      </c>
      <c r="D72" s="3">
        <v>0.6</v>
      </c>
      <c r="E72" s="3">
        <v>0.6</v>
      </c>
      <c r="F72" s="3">
        <v>0.6</v>
      </c>
    </row>
    <row r="73" spans="1:8" x14ac:dyDescent="0.2">
      <c r="A73" t="s">
        <v>4</v>
      </c>
      <c r="B73">
        <f>B71*B72</f>
        <v>60</v>
      </c>
      <c r="C73">
        <f t="shared" ref="C73:F73" si="12">C71*C72</f>
        <v>36</v>
      </c>
      <c r="D73">
        <f t="shared" si="12"/>
        <v>21.599999999999998</v>
      </c>
      <c r="E73">
        <f t="shared" si="12"/>
        <v>12.959999999999999</v>
      </c>
      <c r="F73">
        <f t="shared" si="12"/>
        <v>7.7759999999999989</v>
      </c>
    </row>
    <row r="74" spans="1:8" x14ac:dyDescent="0.2">
      <c r="A74" t="s">
        <v>7</v>
      </c>
      <c r="B74">
        <v>1</v>
      </c>
      <c r="C74">
        <v>1</v>
      </c>
      <c r="D74">
        <v>1</v>
      </c>
      <c r="E74">
        <v>0.5</v>
      </c>
      <c r="F74">
        <v>1</v>
      </c>
    </row>
    <row r="75" spans="1:8" x14ac:dyDescent="0.2">
      <c r="A75" t="s">
        <v>6</v>
      </c>
      <c r="B75">
        <f>B74*B71</f>
        <v>100</v>
      </c>
      <c r="C75">
        <f t="shared" ref="C75:F75" si="13">C74*C71</f>
        <v>60</v>
      </c>
      <c r="D75">
        <f t="shared" si="13"/>
        <v>36</v>
      </c>
      <c r="E75">
        <f t="shared" si="13"/>
        <v>10.799999999999999</v>
      </c>
      <c r="F75">
        <f t="shared" si="13"/>
        <v>12.959999999999999</v>
      </c>
      <c r="G75">
        <f>SUM(B75:F75)</f>
        <v>219.76000000000002</v>
      </c>
    </row>
    <row r="76" spans="1:8" x14ac:dyDescent="0.2">
      <c r="A76" t="s">
        <v>1</v>
      </c>
      <c r="B76" s="5">
        <f>B75/$G75</f>
        <v>0.45504186385147427</v>
      </c>
      <c r="C76" s="5">
        <f t="shared" ref="C76:F76" si="14">C75/$G75</f>
        <v>0.27302511831088455</v>
      </c>
      <c r="D76" s="5">
        <f t="shared" si="14"/>
        <v>0.16381507098653075</v>
      </c>
      <c r="E76" s="5">
        <f t="shared" si="14"/>
        <v>4.9144521295959219E-2</v>
      </c>
      <c r="F76" s="5">
        <f t="shared" si="14"/>
        <v>5.8973425555151067E-2</v>
      </c>
    </row>
    <row r="77" spans="1:8" x14ac:dyDescent="0.2">
      <c r="A77" t="s">
        <v>9</v>
      </c>
      <c r="B77" s="5"/>
      <c r="C77" s="5"/>
      <c r="D77" s="5"/>
      <c r="E77" s="5"/>
      <c r="F77" s="5"/>
      <c r="G77" s="6">
        <f>G75/F73</f>
        <v>28.26131687242799</v>
      </c>
    </row>
    <row r="79" spans="1:8" x14ac:dyDescent="0.2">
      <c r="A79" t="s">
        <v>26</v>
      </c>
      <c r="H79" s="9">
        <f>(G$23-G77)/G$23</f>
        <v>4.6842470506592529E-2</v>
      </c>
    </row>
    <row r="80" spans="1:8" x14ac:dyDescent="0.2">
      <c r="H80" s="9"/>
    </row>
    <row r="81" spans="1:8" x14ac:dyDescent="0.2">
      <c r="H81" s="9"/>
    </row>
    <row r="82" spans="1:8" x14ac:dyDescent="0.2">
      <c r="A82" s="1" t="s">
        <v>27</v>
      </c>
    </row>
    <row r="84" spans="1:8" x14ac:dyDescent="0.2">
      <c r="A84" s="4" t="s">
        <v>0</v>
      </c>
      <c r="B84" s="4">
        <v>1</v>
      </c>
      <c r="C84" s="4">
        <v>2</v>
      </c>
      <c r="D84" s="4">
        <v>3</v>
      </c>
      <c r="E84" s="4">
        <v>4</v>
      </c>
      <c r="F84" s="4">
        <v>5</v>
      </c>
      <c r="G84" s="4" t="s">
        <v>5</v>
      </c>
    </row>
    <row r="85" spans="1:8" x14ac:dyDescent="0.2">
      <c r="A85" t="s">
        <v>2</v>
      </c>
      <c r="B85">
        <v>100</v>
      </c>
      <c r="C85">
        <f>B87</f>
        <v>60</v>
      </c>
      <c r="D85">
        <f>C87</f>
        <v>36</v>
      </c>
      <c r="E85">
        <f>D87</f>
        <v>21.599999999999998</v>
      </c>
      <c r="F85">
        <f>E87</f>
        <v>12.959999999999999</v>
      </c>
    </row>
    <row r="86" spans="1:8" x14ac:dyDescent="0.2">
      <c r="A86" t="s">
        <v>3</v>
      </c>
      <c r="B86" s="3">
        <v>0.6</v>
      </c>
      <c r="C86" s="3">
        <v>0.6</v>
      </c>
      <c r="D86" s="3">
        <v>0.6</v>
      </c>
      <c r="E86" s="3">
        <v>0.6</v>
      </c>
      <c r="F86" s="3">
        <v>0.6</v>
      </c>
    </row>
    <row r="87" spans="1:8" x14ac:dyDescent="0.2">
      <c r="A87" t="s">
        <v>4</v>
      </c>
      <c r="B87">
        <f>B85*B86</f>
        <v>60</v>
      </c>
      <c r="C87">
        <f t="shared" ref="C87:F87" si="15">C85*C86</f>
        <v>36</v>
      </c>
      <c r="D87">
        <f t="shared" si="15"/>
        <v>21.599999999999998</v>
      </c>
      <c r="E87">
        <f t="shared" si="15"/>
        <v>12.959999999999999</v>
      </c>
      <c r="F87">
        <f t="shared" si="15"/>
        <v>7.7759999999999989</v>
      </c>
    </row>
    <row r="88" spans="1:8" x14ac:dyDescent="0.2">
      <c r="A88" t="s">
        <v>7</v>
      </c>
      <c r="B88">
        <v>1</v>
      </c>
      <c r="C88">
        <v>1</v>
      </c>
      <c r="D88">
        <v>1</v>
      </c>
      <c r="E88">
        <v>1</v>
      </c>
      <c r="F88">
        <v>0.5</v>
      </c>
    </row>
    <row r="89" spans="1:8" x14ac:dyDescent="0.2">
      <c r="A89" t="s">
        <v>6</v>
      </c>
      <c r="B89">
        <f>B88*B85</f>
        <v>100</v>
      </c>
      <c r="C89">
        <f t="shared" ref="C89:F89" si="16">C88*C85</f>
        <v>60</v>
      </c>
      <c r="D89">
        <f t="shared" si="16"/>
        <v>36</v>
      </c>
      <c r="E89">
        <f t="shared" si="16"/>
        <v>21.599999999999998</v>
      </c>
      <c r="F89">
        <f t="shared" si="16"/>
        <v>6.4799999999999995</v>
      </c>
      <c r="G89">
        <f>SUM(B89:F89)</f>
        <v>224.07999999999998</v>
      </c>
    </row>
    <row r="90" spans="1:8" x14ac:dyDescent="0.2">
      <c r="A90" t="s">
        <v>1</v>
      </c>
      <c r="B90" s="5">
        <f>B89/$G89</f>
        <v>0.44626918957515177</v>
      </c>
      <c r="C90" s="5">
        <f t="shared" ref="C90:F90" si="17">C89/$G89</f>
        <v>0.26776151374509105</v>
      </c>
      <c r="D90" s="5">
        <f t="shared" si="17"/>
        <v>0.16065690824705464</v>
      </c>
      <c r="E90" s="5">
        <f t="shared" si="17"/>
        <v>9.6394144948232771E-2</v>
      </c>
      <c r="F90" s="5">
        <f t="shared" si="17"/>
        <v>2.8918243484469832E-2</v>
      </c>
    </row>
    <row r="91" spans="1:8" x14ac:dyDescent="0.2">
      <c r="A91" t="s">
        <v>9</v>
      </c>
      <c r="B91" s="5"/>
      <c r="C91" s="5"/>
      <c r="D91" s="5"/>
      <c r="E91" s="5"/>
      <c r="F91" s="5"/>
      <c r="G91" s="6">
        <f>G89/F87</f>
        <v>28.81687242798354</v>
      </c>
    </row>
    <row r="93" spans="1:8" x14ac:dyDescent="0.2">
      <c r="A93" t="s">
        <v>26</v>
      </c>
      <c r="H93" s="9">
        <f>(G$23-G91)/G$23</f>
        <v>2.8105482303955664E-2</v>
      </c>
    </row>
    <row r="94" spans="1:8" x14ac:dyDescent="0.2">
      <c r="H94" s="9"/>
    </row>
    <row r="95" spans="1:8" x14ac:dyDescent="0.2">
      <c r="H95" s="9"/>
    </row>
    <row r="97" spans="1:8" x14ac:dyDescent="0.2">
      <c r="A97" s="1" t="s">
        <v>28</v>
      </c>
    </row>
    <row r="99" spans="1:8" x14ac:dyDescent="0.2">
      <c r="A99" s="4" t="s">
        <v>0</v>
      </c>
      <c r="B99" s="4">
        <v>1</v>
      </c>
      <c r="C99" s="4">
        <v>2</v>
      </c>
      <c r="D99" s="4">
        <v>3</v>
      </c>
      <c r="E99" s="4">
        <v>4</v>
      </c>
      <c r="F99" s="4">
        <v>5</v>
      </c>
      <c r="G99" s="4" t="s">
        <v>5</v>
      </c>
    </row>
    <row r="100" spans="1:8" x14ac:dyDescent="0.2">
      <c r="A100" t="s">
        <v>2</v>
      </c>
      <c r="B100">
        <v>100</v>
      </c>
      <c r="C100">
        <f>B102</f>
        <v>90</v>
      </c>
      <c r="D100">
        <f>C102</f>
        <v>54</v>
      </c>
      <c r="E100">
        <f>D102</f>
        <v>32.4</v>
      </c>
      <c r="F100">
        <f>E102</f>
        <v>19.439999999999998</v>
      </c>
    </row>
    <row r="101" spans="1:8" x14ac:dyDescent="0.2">
      <c r="A101" t="s">
        <v>3</v>
      </c>
      <c r="B101" s="3">
        <v>0.9</v>
      </c>
      <c r="C101" s="3">
        <v>0.6</v>
      </c>
      <c r="D101" s="3">
        <v>0.6</v>
      </c>
      <c r="E101" s="3">
        <v>0.6</v>
      </c>
      <c r="F101" s="3">
        <v>0.6</v>
      </c>
    </row>
    <row r="102" spans="1:8" x14ac:dyDescent="0.2">
      <c r="A102" t="s">
        <v>4</v>
      </c>
      <c r="B102">
        <f>B100*B101</f>
        <v>90</v>
      </c>
      <c r="C102">
        <f t="shared" ref="C102:F102" si="18">C100*C101</f>
        <v>54</v>
      </c>
      <c r="D102">
        <f t="shared" si="18"/>
        <v>32.4</v>
      </c>
      <c r="E102">
        <f t="shared" si="18"/>
        <v>19.439999999999998</v>
      </c>
      <c r="F102">
        <f t="shared" si="18"/>
        <v>11.663999999999998</v>
      </c>
    </row>
    <row r="103" spans="1:8" x14ac:dyDescent="0.2">
      <c r="A103" t="s">
        <v>7</v>
      </c>
      <c r="B103">
        <v>1</v>
      </c>
      <c r="C103">
        <v>1</v>
      </c>
      <c r="D103">
        <v>1</v>
      </c>
      <c r="E103">
        <v>1</v>
      </c>
      <c r="F103">
        <v>1</v>
      </c>
    </row>
    <row r="104" spans="1:8" x14ac:dyDescent="0.2">
      <c r="A104" t="s">
        <v>6</v>
      </c>
      <c r="B104">
        <f>B103*B100</f>
        <v>100</v>
      </c>
      <c r="C104">
        <f t="shared" ref="C104:F104" si="19">C103*C100</f>
        <v>90</v>
      </c>
      <c r="D104">
        <f t="shared" si="19"/>
        <v>54</v>
      </c>
      <c r="E104">
        <f t="shared" si="19"/>
        <v>32.4</v>
      </c>
      <c r="F104">
        <f t="shared" si="19"/>
        <v>19.439999999999998</v>
      </c>
      <c r="G104">
        <f>SUM(B104:F104)</f>
        <v>295.83999999999997</v>
      </c>
    </row>
    <row r="105" spans="1:8" x14ac:dyDescent="0.2">
      <c r="A105" t="s">
        <v>1</v>
      </c>
      <c r="B105" s="5">
        <f>B104/$G104</f>
        <v>0.33802055164954031</v>
      </c>
      <c r="C105" s="5">
        <f t="shared" ref="C105:F105" si="20">C104/$G104</f>
        <v>0.30421849648458626</v>
      </c>
      <c r="D105" s="5">
        <f t="shared" si="20"/>
        <v>0.18253109789075178</v>
      </c>
      <c r="E105" s="5">
        <f t="shared" si="20"/>
        <v>0.10951865873445106</v>
      </c>
      <c r="F105" s="5">
        <f t="shared" si="20"/>
        <v>6.5711195240670636E-2</v>
      </c>
    </row>
    <row r="106" spans="1:8" x14ac:dyDescent="0.2">
      <c r="A106" t="s">
        <v>9</v>
      </c>
      <c r="B106" s="5"/>
      <c r="C106" s="5"/>
      <c r="D106" s="5"/>
      <c r="E106" s="5"/>
      <c r="F106" s="5"/>
      <c r="G106" s="6">
        <f>G104/F102</f>
        <v>25.363511659807958</v>
      </c>
    </row>
    <row r="108" spans="1:8" x14ac:dyDescent="0.2">
      <c r="A108" t="s">
        <v>26</v>
      </c>
      <c r="H108" s="9">
        <f>(G$23-G106)/G$23</f>
        <v>0.1445755262549156</v>
      </c>
    </row>
    <row r="111" spans="1:8" x14ac:dyDescent="0.2">
      <c r="A111" s="1" t="s">
        <v>29</v>
      </c>
    </row>
    <row r="113" spans="1:8" x14ac:dyDescent="0.2">
      <c r="A113" s="4" t="s">
        <v>0</v>
      </c>
      <c r="B113" s="4">
        <v>1</v>
      </c>
      <c r="C113" s="4">
        <v>2</v>
      </c>
      <c r="D113" s="4">
        <v>3</v>
      </c>
      <c r="E113" s="4">
        <v>4</v>
      </c>
      <c r="F113" s="4">
        <v>5</v>
      </c>
      <c r="G113" s="4" t="s">
        <v>5</v>
      </c>
    </row>
    <row r="114" spans="1:8" x14ac:dyDescent="0.2">
      <c r="A114" t="s">
        <v>2</v>
      </c>
      <c r="B114">
        <v>100</v>
      </c>
      <c r="C114">
        <f>B116</f>
        <v>60</v>
      </c>
      <c r="D114">
        <f>C116</f>
        <v>54</v>
      </c>
      <c r="E114">
        <f>D116</f>
        <v>32.4</v>
      </c>
      <c r="F114">
        <f>E116</f>
        <v>19.439999999999998</v>
      </c>
    </row>
    <row r="115" spans="1:8" x14ac:dyDescent="0.2">
      <c r="A115" t="s">
        <v>3</v>
      </c>
      <c r="B115" s="3">
        <v>0.6</v>
      </c>
      <c r="C115" s="3">
        <v>0.9</v>
      </c>
      <c r="D115" s="3">
        <v>0.6</v>
      </c>
      <c r="E115" s="3">
        <v>0.6</v>
      </c>
      <c r="F115" s="3">
        <v>0.6</v>
      </c>
    </row>
    <row r="116" spans="1:8" x14ac:dyDescent="0.2">
      <c r="A116" t="s">
        <v>4</v>
      </c>
      <c r="B116">
        <f>B114*B115</f>
        <v>60</v>
      </c>
      <c r="C116">
        <f t="shared" ref="C116:F116" si="21">C114*C115</f>
        <v>54</v>
      </c>
      <c r="D116">
        <f t="shared" si="21"/>
        <v>32.4</v>
      </c>
      <c r="E116">
        <f t="shared" si="21"/>
        <v>19.439999999999998</v>
      </c>
      <c r="F116">
        <f t="shared" si="21"/>
        <v>11.663999999999998</v>
      </c>
    </row>
    <row r="117" spans="1:8" x14ac:dyDescent="0.2">
      <c r="A117" t="s">
        <v>7</v>
      </c>
      <c r="B117">
        <v>1</v>
      </c>
      <c r="C117">
        <v>1</v>
      </c>
      <c r="D117">
        <v>1</v>
      </c>
      <c r="E117">
        <v>1</v>
      </c>
      <c r="F117">
        <v>1</v>
      </c>
    </row>
    <row r="118" spans="1:8" x14ac:dyDescent="0.2">
      <c r="A118" t="s">
        <v>6</v>
      </c>
      <c r="B118">
        <f>B117*B114</f>
        <v>100</v>
      </c>
      <c r="C118">
        <f t="shared" ref="C118:F118" si="22">C117*C114</f>
        <v>60</v>
      </c>
      <c r="D118">
        <f t="shared" si="22"/>
        <v>54</v>
      </c>
      <c r="E118">
        <f t="shared" si="22"/>
        <v>32.4</v>
      </c>
      <c r="F118">
        <f t="shared" si="22"/>
        <v>19.439999999999998</v>
      </c>
      <c r="G118">
        <f>SUM(B118:F118)</f>
        <v>265.84000000000003</v>
      </c>
    </row>
    <row r="119" spans="1:8" x14ac:dyDescent="0.2">
      <c r="A119" t="s">
        <v>1</v>
      </c>
      <c r="B119" s="5">
        <f>B118/$G118</f>
        <v>0.37616611495636471</v>
      </c>
      <c r="C119" s="5">
        <f t="shared" ref="C119:F119" si="23">C118/$G118</f>
        <v>0.22569966897381882</v>
      </c>
      <c r="D119" s="5">
        <f t="shared" si="23"/>
        <v>0.20312970207643694</v>
      </c>
      <c r="E119" s="5">
        <f t="shared" si="23"/>
        <v>0.12187782124586215</v>
      </c>
      <c r="F119" s="5">
        <f t="shared" si="23"/>
        <v>7.3126692747517291E-2</v>
      </c>
    </row>
    <row r="120" spans="1:8" x14ac:dyDescent="0.2">
      <c r="A120" t="s">
        <v>9</v>
      </c>
      <c r="B120" s="5"/>
      <c r="C120" s="5"/>
      <c r="D120" s="5"/>
      <c r="E120" s="5"/>
      <c r="F120" s="5"/>
      <c r="G120" s="6">
        <f>G118/F116</f>
        <v>22.791495198902613</v>
      </c>
    </row>
    <row r="122" spans="1:8" x14ac:dyDescent="0.2">
      <c r="A122" t="s">
        <v>26</v>
      </c>
      <c r="H122" s="9">
        <f>(G$23-G120)/G$23</f>
        <v>0.23132084200786479</v>
      </c>
    </row>
    <row r="125" spans="1:8" x14ac:dyDescent="0.2">
      <c r="A125" s="7" t="s">
        <v>30</v>
      </c>
      <c r="B125" s="7"/>
      <c r="C125" s="7"/>
      <c r="D125" s="7"/>
      <c r="E125" s="7"/>
      <c r="F125" s="7"/>
      <c r="G125" s="7"/>
      <c r="H125" s="8"/>
    </row>
    <row r="126" spans="1:8" x14ac:dyDescent="0.2">
      <c r="A126" s="8"/>
      <c r="B126" s="8"/>
      <c r="C126" s="8"/>
      <c r="D126" s="8"/>
      <c r="E126" s="8"/>
      <c r="F126" s="8"/>
      <c r="G126" s="8"/>
      <c r="H126" s="8"/>
    </row>
    <row r="127" spans="1:8" x14ac:dyDescent="0.2">
      <c r="A127" s="4" t="s">
        <v>0</v>
      </c>
      <c r="B127" s="4">
        <v>1</v>
      </c>
      <c r="C127" s="4">
        <v>2</v>
      </c>
      <c r="D127" s="4">
        <v>3</v>
      </c>
      <c r="E127" s="4">
        <v>4</v>
      </c>
      <c r="F127" s="4">
        <v>5</v>
      </c>
      <c r="G127" s="4" t="s">
        <v>5</v>
      </c>
    </row>
    <row r="128" spans="1:8" x14ac:dyDescent="0.2">
      <c r="A128" t="s">
        <v>2</v>
      </c>
      <c r="B128">
        <v>100</v>
      </c>
      <c r="C128">
        <f>B130</f>
        <v>60</v>
      </c>
      <c r="D128">
        <f>C130</f>
        <v>36</v>
      </c>
      <c r="E128">
        <f>D130</f>
        <v>32.4</v>
      </c>
      <c r="F128">
        <f>E130</f>
        <v>19.439999999999998</v>
      </c>
    </row>
    <row r="129" spans="1:8" x14ac:dyDescent="0.2">
      <c r="A129" t="s">
        <v>3</v>
      </c>
      <c r="B129" s="3">
        <v>0.6</v>
      </c>
      <c r="C129" s="3">
        <v>0.6</v>
      </c>
      <c r="D129" s="3">
        <v>0.9</v>
      </c>
      <c r="E129" s="3">
        <v>0.6</v>
      </c>
      <c r="F129" s="3">
        <v>0.6</v>
      </c>
    </row>
    <row r="130" spans="1:8" x14ac:dyDescent="0.2">
      <c r="A130" t="s">
        <v>4</v>
      </c>
      <c r="B130">
        <f>B128*B129</f>
        <v>60</v>
      </c>
      <c r="C130">
        <f t="shared" ref="C130:F130" si="24">C128*C129</f>
        <v>36</v>
      </c>
      <c r="D130">
        <f t="shared" si="24"/>
        <v>32.4</v>
      </c>
      <c r="E130">
        <f t="shared" si="24"/>
        <v>19.439999999999998</v>
      </c>
      <c r="F130">
        <f t="shared" si="24"/>
        <v>11.663999999999998</v>
      </c>
    </row>
    <row r="131" spans="1:8" x14ac:dyDescent="0.2">
      <c r="A131" t="s">
        <v>7</v>
      </c>
      <c r="B131">
        <v>1</v>
      </c>
      <c r="C131">
        <v>1</v>
      </c>
      <c r="D131">
        <v>1</v>
      </c>
      <c r="E131">
        <v>1</v>
      </c>
      <c r="F131">
        <v>1</v>
      </c>
    </row>
    <row r="132" spans="1:8" x14ac:dyDescent="0.2">
      <c r="A132" t="s">
        <v>6</v>
      </c>
      <c r="B132">
        <f>B131*B128</f>
        <v>100</v>
      </c>
      <c r="C132">
        <f t="shared" ref="C132:F132" si="25">C131*C128</f>
        <v>60</v>
      </c>
      <c r="D132">
        <f t="shared" si="25"/>
        <v>36</v>
      </c>
      <c r="E132">
        <f t="shared" si="25"/>
        <v>32.4</v>
      </c>
      <c r="F132">
        <f t="shared" si="25"/>
        <v>19.439999999999998</v>
      </c>
      <c r="G132">
        <f>SUM(B132:F132)</f>
        <v>247.84</v>
      </c>
    </row>
    <row r="133" spans="1:8" x14ac:dyDescent="0.2">
      <c r="A133" t="s">
        <v>1</v>
      </c>
      <c r="B133" s="5">
        <f>B132/$G132</f>
        <v>0.40348612007746931</v>
      </c>
      <c r="C133" s="5">
        <f t="shared" ref="C133:F133" si="26">C132/$G132</f>
        <v>0.2420916720464816</v>
      </c>
      <c r="D133" s="5">
        <f t="shared" si="26"/>
        <v>0.14525500322788895</v>
      </c>
      <c r="E133" s="5">
        <f t="shared" si="26"/>
        <v>0.13072950290510005</v>
      </c>
      <c r="F133" s="5">
        <f t="shared" si="26"/>
        <v>7.8437701743060029E-2</v>
      </c>
    </row>
    <row r="134" spans="1:8" x14ac:dyDescent="0.2">
      <c r="A134" t="s">
        <v>9</v>
      </c>
      <c r="B134" s="5"/>
      <c r="C134" s="5"/>
      <c r="D134" s="5"/>
      <c r="E134" s="5"/>
      <c r="F134" s="5"/>
      <c r="G134" s="6">
        <f>G132/F130</f>
        <v>21.248285322359401</v>
      </c>
    </row>
    <row r="136" spans="1:8" x14ac:dyDescent="0.2">
      <c r="A136" t="s">
        <v>26</v>
      </c>
      <c r="H136" s="9">
        <f>(G$23-G134)/G$23</f>
        <v>0.28336803145963446</v>
      </c>
    </row>
    <row r="137" spans="1:8" x14ac:dyDescent="0.2">
      <c r="A137" s="8"/>
      <c r="B137" s="8"/>
      <c r="C137" s="8"/>
      <c r="D137" s="8"/>
      <c r="E137" s="8"/>
      <c r="F137" s="8"/>
      <c r="G137" s="8"/>
      <c r="H137" s="8"/>
    </row>
    <row r="139" spans="1:8" x14ac:dyDescent="0.2">
      <c r="A139" s="7" t="s">
        <v>115</v>
      </c>
      <c r="B139" s="7"/>
      <c r="C139" s="7"/>
      <c r="D139" s="7"/>
      <c r="E139" s="7"/>
      <c r="F139" s="7"/>
      <c r="G139" s="7"/>
      <c r="H139" s="8"/>
    </row>
    <row r="140" spans="1:8" x14ac:dyDescent="0.2">
      <c r="A140" s="8"/>
      <c r="B140" s="8"/>
      <c r="C140" s="8"/>
      <c r="D140" s="8"/>
      <c r="E140" s="8"/>
      <c r="F140" s="8"/>
      <c r="G140" s="8"/>
      <c r="H140" s="8"/>
    </row>
    <row r="141" spans="1:8" x14ac:dyDescent="0.2">
      <c r="A141" s="4" t="s">
        <v>0</v>
      </c>
      <c r="B141" s="4">
        <v>1</v>
      </c>
      <c r="C141" s="4">
        <v>2</v>
      </c>
      <c r="D141" s="4">
        <v>3</v>
      </c>
      <c r="E141" s="4">
        <v>4</v>
      </c>
      <c r="F141" s="4">
        <v>5</v>
      </c>
      <c r="G141" s="4" t="s">
        <v>5</v>
      </c>
    </row>
    <row r="142" spans="1:8" x14ac:dyDescent="0.2">
      <c r="A142" t="s">
        <v>2</v>
      </c>
      <c r="B142">
        <v>100</v>
      </c>
      <c r="C142">
        <f>B144</f>
        <v>60</v>
      </c>
      <c r="D142">
        <f>C144</f>
        <v>36</v>
      </c>
      <c r="E142">
        <f>D144</f>
        <v>21.599999999999998</v>
      </c>
      <c r="F142">
        <f>E144</f>
        <v>19.439999999999998</v>
      </c>
    </row>
    <row r="143" spans="1:8" x14ac:dyDescent="0.2">
      <c r="A143" t="s">
        <v>3</v>
      </c>
      <c r="B143" s="3">
        <v>0.6</v>
      </c>
      <c r="C143" s="3">
        <v>0.6</v>
      </c>
      <c r="D143" s="3">
        <v>0.6</v>
      </c>
      <c r="E143" s="3">
        <v>0.9</v>
      </c>
      <c r="F143" s="3">
        <v>0.6</v>
      </c>
    </row>
    <row r="144" spans="1:8" x14ac:dyDescent="0.2">
      <c r="A144" t="s">
        <v>4</v>
      </c>
      <c r="B144">
        <f>B142*B143</f>
        <v>60</v>
      </c>
      <c r="C144">
        <f t="shared" ref="C144:F144" si="27">C142*C143</f>
        <v>36</v>
      </c>
      <c r="D144">
        <f t="shared" si="27"/>
        <v>21.599999999999998</v>
      </c>
      <c r="E144">
        <f t="shared" si="27"/>
        <v>19.439999999999998</v>
      </c>
      <c r="F144">
        <f t="shared" si="27"/>
        <v>11.663999999999998</v>
      </c>
    </row>
    <row r="145" spans="1:8" x14ac:dyDescent="0.2">
      <c r="A145" t="s">
        <v>7</v>
      </c>
      <c r="B145">
        <v>1</v>
      </c>
      <c r="C145">
        <v>1</v>
      </c>
      <c r="D145">
        <v>1</v>
      </c>
      <c r="E145">
        <v>1</v>
      </c>
      <c r="F145">
        <v>1</v>
      </c>
    </row>
    <row r="146" spans="1:8" x14ac:dyDescent="0.2">
      <c r="A146" t="s">
        <v>6</v>
      </c>
      <c r="B146">
        <f>B145*B142</f>
        <v>100</v>
      </c>
      <c r="C146">
        <f t="shared" ref="C146:F146" si="28">C145*C142</f>
        <v>60</v>
      </c>
      <c r="D146">
        <f t="shared" si="28"/>
        <v>36</v>
      </c>
      <c r="E146">
        <f t="shared" si="28"/>
        <v>21.599999999999998</v>
      </c>
      <c r="F146">
        <f t="shared" si="28"/>
        <v>19.439999999999998</v>
      </c>
      <c r="G146">
        <f>SUM(B146:F146)</f>
        <v>237.04</v>
      </c>
    </row>
    <row r="147" spans="1:8" x14ac:dyDescent="0.2">
      <c r="A147" t="s">
        <v>1</v>
      </c>
      <c r="B147" s="5">
        <f>B146/$G146</f>
        <v>0.42186972662841715</v>
      </c>
      <c r="C147" s="5">
        <f t="shared" ref="C147:F147" si="29">C146/$G146</f>
        <v>0.25312183597705029</v>
      </c>
      <c r="D147" s="5">
        <f t="shared" si="29"/>
        <v>0.15187310158623019</v>
      </c>
      <c r="E147" s="5">
        <f t="shared" si="29"/>
        <v>9.1123860951738092E-2</v>
      </c>
      <c r="F147" s="5">
        <f t="shared" si="29"/>
        <v>8.2011474856564293E-2</v>
      </c>
    </row>
    <row r="148" spans="1:8" x14ac:dyDescent="0.2">
      <c r="A148" t="s">
        <v>9</v>
      </c>
      <c r="B148" s="5"/>
      <c r="C148" s="5"/>
      <c r="D148" s="5"/>
      <c r="E148" s="5"/>
      <c r="F148" s="5"/>
      <c r="G148" s="6">
        <f>G146/F144</f>
        <v>20.322359396433473</v>
      </c>
    </row>
    <row r="150" spans="1:8" x14ac:dyDescent="0.2">
      <c r="A150" t="s">
        <v>26</v>
      </c>
      <c r="H150" s="9">
        <f>(G$23-G148)/G$23</f>
        <v>0.31459634513069629</v>
      </c>
    </row>
    <row r="151" spans="1:8" x14ac:dyDescent="0.2">
      <c r="A151" s="8"/>
      <c r="B151" s="8"/>
      <c r="C151" s="8"/>
      <c r="D151" s="8"/>
      <c r="E151" s="8"/>
      <c r="F151" s="8"/>
      <c r="G151" s="8"/>
      <c r="H151" s="8"/>
    </row>
    <row r="153" spans="1:8" x14ac:dyDescent="0.2">
      <c r="A153" s="7" t="s">
        <v>116</v>
      </c>
      <c r="B153" s="7"/>
      <c r="C153" s="7"/>
      <c r="D153" s="7"/>
      <c r="E153" s="7"/>
      <c r="F153" s="7"/>
      <c r="G153" s="7"/>
      <c r="H153" s="8"/>
    </row>
    <row r="154" spans="1:8" x14ac:dyDescent="0.2">
      <c r="A154" s="8"/>
      <c r="B154" s="8"/>
      <c r="C154" s="8"/>
      <c r="D154" s="8"/>
      <c r="E154" s="8"/>
      <c r="F154" s="8"/>
      <c r="G154" s="8"/>
      <c r="H154" s="8"/>
    </row>
    <row r="155" spans="1:8" x14ac:dyDescent="0.2">
      <c r="A155" s="4" t="s">
        <v>0</v>
      </c>
      <c r="B155" s="4">
        <v>1</v>
      </c>
      <c r="C155" s="4">
        <v>2</v>
      </c>
      <c r="D155" s="4">
        <v>3</v>
      </c>
      <c r="E155" s="4">
        <v>4</v>
      </c>
      <c r="F155" s="4">
        <v>5</v>
      </c>
      <c r="G155" s="4" t="s">
        <v>5</v>
      </c>
    </row>
    <row r="156" spans="1:8" x14ac:dyDescent="0.2">
      <c r="A156" t="s">
        <v>2</v>
      </c>
      <c r="B156">
        <v>100</v>
      </c>
      <c r="C156">
        <f>B158</f>
        <v>60</v>
      </c>
      <c r="D156">
        <f>C158</f>
        <v>36</v>
      </c>
      <c r="E156">
        <f>D158</f>
        <v>21.599999999999998</v>
      </c>
      <c r="F156">
        <f>E158</f>
        <v>12.959999999999999</v>
      </c>
    </row>
    <row r="157" spans="1:8" x14ac:dyDescent="0.2">
      <c r="A157" t="s">
        <v>3</v>
      </c>
      <c r="B157" s="3">
        <v>0.6</v>
      </c>
      <c r="C157" s="3">
        <v>0.6</v>
      </c>
      <c r="D157" s="3">
        <v>0.6</v>
      </c>
      <c r="E157" s="3">
        <v>0.6</v>
      </c>
      <c r="F157" s="3">
        <v>0.9</v>
      </c>
    </row>
    <row r="158" spans="1:8" x14ac:dyDescent="0.2">
      <c r="A158" t="s">
        <v>4</v>
      </c>
      <c r="B158">
        <f>B156*B157</f>
        <v>60</v>
      </c>
      <c r="C158">
        <f t="shared" ref="C158:F158" si="30">C156*C157</f>
        <v>36</v>
      </c>
      <c r="D158">
        <f t="shared" si="30"/>
        <v>21.599999999999998</v>
      </c>
      <c r="E158">
        <f t="shared" si="30"/>
        <v>12.959999999999999</v>
      </c>
      <c r="F158">
        <f t="shared" si="30"/>
        <v>11.664</v>
      </c>
    </row>
    <row r="159" spans="1:8" x14ac:dyDescent="0.2">
      <c r="A159" t="s">
        <v>7</v>
      </c>
      <c r="B159">
        <v>1</v>
      </c>
      <c r="C159">
        <v>1</v>
      </c>
      <c r="D159">
        <v>1</v>
      </c>
      <c r="E159">
        <v>1</v>
      </c>
      <c r="F159">
        <v>1</v>
      </c>
    </row>
    <row r="160" spans="1:8" x14ac:dyDescent="0.2">
      <c r="A160" t="s">
        <v>6</v>
      </c>
      <c r="B160">
        <f>B159*B156</f>
        <v>100</v>
      </c>
      <c r="C160">
        <f t="shared" ref="C160:F160" si="31">C159*C156</f>
        <v>60</v>
      </c>
      <c r="D160">
        <f t="shared" si="31"/>
        <v>36</v>
      </c>
      <c r="E160">
        <f t="shared" si="31"/>
        <v>21.599999999999998</v>
      </c>
      <c r="F160">
        <f t="shared" si="31"/>
        <v>12.959999999999999</v>
      </c>
      <c r="G160">
        <f>SUM(B160:F160)</f>
        <v>230.56</v>
      </c>
    </row>
    <row r="161" spans="1:8" x14ac:dyDescent="0.2">
      <c r="A161" t="s">
        <v>1</v>
      </c>
      <c r="B161" s="5">
        <f>B160/$G160</f>
        <v>0.43372657876474668</v>
      </c>
      <c r="C161" s="5">
        <f t="shared" ref="C161:F161" si="32">C160/$G160</f>
        <v>0.26023594725884802</v>
      </c>
      <c r="D161" s="5">
        <f t="shared" si="32"/>
        <v>0.15614156835530882</v>
      </c>
      <c r="E161" s="5">
        <f t="shared" si="32"/>
        <v>9.368494101318528E-2</v>
      </c>
      <c r="F161" s="5">
        <f t="shared" si="32"/>
        <v>5.6210964607911168E-2</v>
      </c>
    </row>
    <row r="162" spans="1:8" x14ac:dyDescent="0.2">
      <c r="A162" t="s">
        <v>9</v>
      </c>
      <c r="B162" s="5"/>
      <c r="C162" s="5"/>
      <c r="D162" s="5"/>
      <c r="E162" s="5"/>
      <c r="F162" s="5"/>
      <c r="G162" s="6">
        <f>G160/F158</f>
        <v>19.766803840877916</v>
      </c>
    </row>
    <row r="164" spans="1:8" x14ac:dyDescent="0.2">
      <c r="A164" t="s">
        <v>26</v>
      </c>
      <c r="H164" s="9">
        <f>(G$23-G162)/G$23</f>
        <v>0.33333333333333337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D983-1821-A248-9FAF-1491D77134C6}">
  <dimension ref="A1:H164"/>
  <sheetViews>
    <sheetView zoomScale="150" workbookViewId="0">
      <selection activeCell="A154" sqref="A154"/>
    </sheetView>
  </sheetViews>
  <sheetFormatPr baseColWidth="10" defaultRowHeight="16" x14ac:dyDescent="0.2"/>
  <cols>
    <col min="1" max="1" width="14.83203125" customWidth="1"/>
  </cols>
  <sheetData>
    <row r="1" spans="1:7" ht="22" x14ac:dyDescent="0.3">
      <c r="A1" s="2" t="s">
        <v>39</v>
      </c>
    </row>
    <row r="3" spans="1:7" x14ac:dyDescent="0.2">
      <c r="A3" t="s">
        <v>40</v>
      </c>
    </row>
    <row r="12" spans="1:7" x14ac:dyDescent="0.2">
      <c r="A12" t="s">
        <v>10</v>
      </c>
    </row>
    <row r="13" spans="1:7" x14ac:dyDescent="0.2">
      <c r="A13" t="s">
        <v>14</v>
      </c>
    </row>
    <row r="14" spans="1:7" x14ac:dyDescent="0.2">
      <c r="A14" t="s">
        <v>36</v>
      </c>
    </row>
    <row r="16" spans="1:7" x14ac:dyDescent="0.2">
      <c r="A16" s="4" t="s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 t="s">
        <v>5</v>
      </c>
    </row>
    <row r="17" spans="1:7" x14ac:dyDescent="0.2">
      <c r="A17" t="s">
        <v>2</v>
      </c>
      <c r="B17">
        <v>100</v>
      </c>
      <c r="C17">
        <f>B19</f>
        <v>60</v>
      </c>
      <c r="D17">
        <f>C19</f>
        <v>36</v>
      </c>
      <c r="E17">
        <f>D19</f>
        <v>21.599999999999998</v>
      </c>
      <c r="F17">
        <f>E19</f>
        <v>12.959999999999999</v>
      </c>
    </row>
    <row r="18" spans="1:7" x14ac:dyDescent="0.2">
      <c r="A18" t="s">
        <v>3</v>
      </c>
      <c r="B18" s="3">
        <v>0.6</v>
      </c>
      <c r="C18" s="3">
        <v>0.6</v>
      </c>
      <c r="D18" s="3">
        <v>0.6</v>
      </c>
      <c r="E18" s="3">
        <v>0.6</v>
      </c>
      <c r="F18" s="3">
        <v>0.6</v>
      </c>
    </row>
    <row r="19" spans="1:7" x14ac:dyDescent="0.2">
      <c r="A19" t="s">
        <v>4</v>
      </c>
      <c r="B19">
        <f>B17*B18</f>
        <v>60</v>
      </c>
      <c r="C19">
        <f t="shared" ref="C19:F19" si="0">C17*C18</f>
        <v>36</v>
      </c>
      <c r="D19">
        <f t="shared" si="0"/>
        <v>21.599999999999998</v>
      </c>
      <c r="E19">
        <f t="shared" si="0"/>
        <v>12.959999999999999</v>
      </c>
      <c r="F19">
        <f t="shared" si="0"/>
        <v>7.7759999999999989</v>
      </c>
    </row>
    <row r="20" spans="1:7" x14ac:dyDescent="0.2">
      <c r="A20" t="s">
        <v>7</v>
      </c>
      <c r="B20">
        <v>3</v>
      </c>
      <c r="C20">
        <f>B20/0.6</f>
        <v>5</v>
      </c>
      <c r="D20">
        <f t="shared" ref="D20:F20" si="1">C20/0.6</f>
        <v>8.3333333333333339</v>
      </c>
      <c r="E20">
        <f t="shared" si="1"/>
        <v>13.888888888888891</v>
      </c>
      <c r="F20">
        <f t="shared" si="1"/>
        <v>23.148148148148152</v>
      </c>
    </row>
    <row r="21" spans="1:7" x14ac:dyDescent="0.2">
      <c r="A21" t="s">
        <v>6</v>
      </c>
      <c r="B21">
        <f>B20*B17</f>
        <v>300</v>
      </c>
      <c r="C21">
        <f t="shared" ref="C21:F21" si="2">C20*C17</f>
        <v>300</v>
      </c>
      <c r="D21">
        <f t="shared" si="2"/>
        <v>300</v>
      </c>
      <c r="E21">
        <f t="shared" si="2"/>
        <v>300</v>
      </c>
      <c r="F21">
        <f t="shared" si="2"/>
        <v>300.00000000000006</v>
      </c>
      <c r="G21">
        <f>SUM(B21:F21)</f>
        <v>1500</v>
      </c>
    </row>
    <row r="22" spans="1:7" x14ac:dyDescent="0.2">
      <c r="A22" t="s">
        <v>1</v>
      </c>
      <c r="B22" s="5">
        <f>B21/$G21</f>
        <v>0.2</v>
      </c>
      <c r="C22" s="5">
        <f t="shared" ref="C22:F22" si="3">C21/$G21</f>
        <v>0.2</v>
      </c>
      <c r="D22" s="5">
        <f t="shared" si="3"/>
        <v>0.2</v>
      </c>
      <c r="E22" s="5">
        <f t="shared" si="3"/>
        <v>0.2</v>
      </c>
      <c r="F22" s="5">
        <f t="shared" si="3"/>
        <v>0.20000000000000004</v>
      </c>
    </row>
    <row r="23" spans="1:7" x14ac:dyDescent="0.2">
      <c r="A23" t="s">
        <v>9</v>
      </c>
      <c r="B23" s="5"/>
      <c r="C23" s="5"/>
      <c r="D23" s="5"/>
      <c r="E23" s="5"/>
      <c r="F23" s="5"/>
      <c r="G23" s="6">
        <f>G21/F19</f>
        <v>192.90123456790127</v>
      </c>
    </row>
    <row r="25" spans="1:7" x14ac:dyDescent="0.2">
      <c r="A25" t="s">
        <v>8</v>
      </c>
    </row>
    <row r="27" spans="1:7" x14ac:dyDescent="0.2">
      <c r="A27" s="1" t="s">
        <v>11</v>
      </c>
    </row>
    <row r="29" spans="1:7" x14ac:dyDescent="0.2">
      <c r="A29" s="4" t="s">
        <v>0</v>
      </c>
      <c r="B29" s="4">
        <v>1</v>
      </c>
      <c r="C29" s="4">
        <v>2</v>
      </c>
      <c r="D29" s="4">
        <v>3</v>
      </c>
      <c r="E29" s="4">
        <v>4</v>
      </c>
      <c r="F29" s="4">
        <v>5</v>
      </c>
      <c r="G29" s="4" t="s">
        <v>5</v>
      </c>
    </row>
    <row r="30" spans="1:7" x14ac:dyDescent="0.2">
      <c r="A30" t="s">
        <v>2</v>
      </c>
      <c r="B30">
        <v>100</v>
      </c>
      <c r="C30">
        <f>B32</f>
        <v>60</v>
      </c>
      <c r="D30">
        <f>C32</f>
        <v>36</v>
      </c>
      <c r="E30">
        <f>D32</f>
        <v>21.599999999999998</v>
      </c>
      <c r="F30">
        <f>E32</f>
        <v>12.959999999999999</v>
      </c>
    </row>
    <row r="31" spans="1:7" x14ac:dyDescent="0.2">
      <c r="A31" t="s">
        <v>3</v>
      </c>
      <c r="B31" s="3">
        <v>0.6</v>
      </c>
      <c r="C31" s="3">
        <v>0.6</v>
      </c>
      <c r="D31" s="3">
        <v>0.6</v>
      </c>
      <c r="E31" s="3">
        <v>0.6</v>
      </c>
      <c r="F31" s="3">
        <v>0.6</v>
      </c>
    </row>
    <row r="32" spans="1:7" x14ac:dyDescent="0.2">
      <c r="A32" t="s">
        <v>4</v>
      </c>
      <c r="B32">
        <f>B30*B31</f>
        <v>60</v>
      </c>
      <c r="C32">
        <f t="shared" ref="C32:F32" si="4">C30*C31</f>
        <v>36</v>
      </c>
      <c r="D32">
        <f t="shared" si="4"/>
        <v>21.599999999999998</v>
      </c>
      <c r="E32">
        <f t="shared" si="4"/>
        <v>12.959999999999999</v>
      </c>
      <c r="F32">
        <f t="shared" si="4"/>
        <v>7.7759999999999989</v>
      </c>
    </row>
    <row r="33" spans="1:8" x14ac:dyDescent="0.2">
      <c r="A33" t="s">
        <v>7</v>
      </c>
      <c r="B33">
        <v>1.5</v>
      </c>
      <c r="C33">
        <v>5</v>
      </c>
      <c r="D33">
        <v>8.3333333333333339</v>
      </c>
      <c r="E33">
        <v>13.888888888888891</v>
      </c>
      <c r="F33">
        <v>23.148148148148152</v>
      </c>
    </row>
    <row r="34" spans="1:8" x14ac:dyDescent="0.2">
      <c r="A34" t="s">
        <v>6</v>
      </c>
      <c r="B34">
        <f>B33*B30</f>
        <v>150</v>
      </c>
      <c r="C34">
        <f t="shared" ref="C34:F34" si="5">C33*C30</f>
        <v>300</v>
      </c>
      <c r="D34">
        <f t="shared" si="5"/>
        <v>300</v>
      </c>
      <c r="E34">
        <f t="shared" si="5"/>
        <v>300</v>
      </c>
      <c r="F34">
        <f t="shared" si="5"/>
        <v>300.00000000000006</v>
      </c>
      <c r="G34">
        <f>SUM(B34:F34)</f>
        <v>1350</v>
      </c>
    </row>
    <row r="35" spans="1:8" x14ac:dyDescent="0.2">
      <c r="A35" t="s">
        <v>1</v>
      </c>
      <c r="B35" s="5">
        <f>B34/$G34</f>
        <v>0.1111111111111111</v>
      </c>
      <c r="C35" s="5">
        <f t="shared" ref="C35:F35" si="6">C34/$G34</f>
        <v>0.22222222222222221</v>
      </c>
      <c r="D35" s="5">
        <f t="shared" si="6"/>
        <v>0.22222222222222221</v>
      </c>
      <c r="E35" s="5">
        <f t="shared" si="6"/>
        <v>0.22222222222222221</v>
      </c>
      <c r="F35" s="5">
        <f t="shared" si="6"/>
        <v>0.22222222222222227</v>
      </c>
    </row>
    <row r="36" spans="1:8" x14ac:dyDescent="0.2">
      <c r="A36" t="s">
        <v>9</v>
      </c>
      <c r="B36" s="5"/>
      <c r="C36" s="5"/>
      <c r="D36" s="5"/>
      <c r="E36" s="5"/>
      <c r="F36" s="5"/>
      <c r="G36" s="6">
        <f>G34/F32</f>
        <v>173.61111111111114</v>
      </c>
    </row>
    <row r="38" spans="1:8" x14ac:dyDescent="0.2">
      <c r="A38" t="s">
        <v>26</v>
      </c>
      <c r="H38" s="9">
        <f>(G$23-G36)/G$23</f>
        <v>0.1</v>
      </c>
    </row>
    <row r="41" spans="1:8" x14ac:dyDescent="0.2">
      <c r="A41" s="1" t="s">
        <v>12</v>
      </c>
    </row>
    <row r="43" spans="1:8" x14ac:dyDescent="0.2">
      <c r="A43" s="4" t="s">
        <v>0</v>
      </c>
      <c r="B43" s="4">
        <v>1</v>
      </c>
      <c r="C43" s="4">
        <v>2</v>
      </c>
      <c r="D43" s="4">
        <v>3</v>
      </c>
      <c r="E43" s="4">
        <v>4</v>
      </c>
      <c r="F43" s="4">
        <v>5</v>
      </c>
      <c r="G43" s="4" t="s">
        <v>5</v>
      </c>
    </row>
    <row r="44" spans="1:8" x14ac:dyDescent="0.2">
      <c r="A44" t="s">
        <v>2</v>
      </c>
      <c r="B44">
        <v>100</v>
      </c>
      <c r="C44">
        <f>B46</f>
        <v>60</v>
      </c>
      <c r="D44">
        <f>C46</f>
        <v>36</v>
      </c>
      <c r="E44">
        <f>D46</f>
        <v>21.599999999999998</v>
      </c>
      <c r="F44">
        <f>E46</f>
        <v>12.959999999999999</v>
      </c>
    </row>
    <row r="45" spans="1:8" x14ac:dyDescent="0.2">
      <c r="A45" t="s">
        <v>3</v>
      </c>
      <c r="B45" s="3">
        <v>0.6</v>
      </c>
      <c r="C45" s="3">
        <v>0.6</v>
      </c>
      <c r="D45" s="3">
        <v>0.6</v>
      </c>
      <c r="E45" s="3">
        <v>0.6</v>
      </c>
      <c r="F45" s="3">
        <v>0.6</v>
      </c>
    </row>
    <row r="46" spans="1:8" x14ac:dyDescent="0.2">
      <c r="A46" t="s">
        <v>4</v>
      </c>
      <c r="B46">
        <f>B44*B45</f>
        <v>60</v>
      </c>
      <c r="C46">
        <f t="shared" ref="C46:F46" si="7">C44*C45</f>
        <v>36</v>
      </c>
      <c r="D46">
        <f t="shared" si="7"/>
        <v>21.599999999999998</v>
      </c>
      <c r="E46">
        <f t="shared" si="7"/>
        <v>12.959999999999999</v>
      </c>
      <c r="F46">
        <f t="shared" si="7"/>
        <v>7.7759999999999989</v>
      </c>
    </row>
    <row r="47" spans="1:8" x14ac:dyDescent="0.2">
      <c r="A47" t="s">
        <v>7</v>
      </c>
      <c r="B47">
        <v>3</v>
      </c>
      <c r="C47">
        <v>2.5</v>
      </c>
      <c r="D47">
        <v>8.3333333333333339</v>
      </c>
      <c r="E47">
        <v>13.888888888888891</v>
      </c>
      <c r="F47">
        <v>23.148148148148152</v>
      </c>
    </row>
    <row r="48" spans="1:8" x14ac:dyDescent="0.2">
      <c r="A48" t="s">
        <v>6</v>
      </c>
      <c r="B48">
        <f>B47*B44</f>
        <v>300</v>
      </c>
      <c r="C48">
        <f t="shared" ref="C48:F48" si="8">C47*C44</f>
        <v>150</v>
      </c>
      <c r="D48">
        <f t="shared" si="8"/>
        <v>300</v>
      </c>
      <c r="E48">
        <f t="shared" si="8"/>
        <v>300</v>
      </c>
      <c r="F48">
        <f t="shared" si="8"/>
        <v>300.00000000000006</v>
      </c>
      <c r="G48">
        <f>SUM(B48:F48)</f>
        <v>1350</v>
      </c>
    </row>
    <row r="49" spans="1:8" x14ac:dyDescent="0.2">
      <c r="A49" t="s">
        <v>1</v>
      </c>
      <c r="B49" s="5">
        <f>B48/$G48</f>
        <v>0.22222222222222221</v>
      </c>
      <c r="C49" s="5">
        <f t="shared" ref="C49:F49" si="9">C48/$G48</f>
        <v>0.1111111111111111</v>
      </c>
      <c r="D49" s="5">
        <f t="shared" si="9"/>
        <v>0.22222222222222221</v>
      </c>
      <c r="E49" s="5">
        <f t="shared" si="9"/>
        <v>0.22222222222222221</v>
      </c>
      <c r="F49" s="5">
        <f t="shared" si="9"/>
        <v>0.22222222222222227</v>
      </c>
    </row>
    <row r="50" spans="1:8" x14ac:dyDescent="0.2">
      <c r="A50" t="s">
        <v>9</v>
      </c>
      <c r="B50" s="5"/>
      <c r="C50" s="5"/>
      <c r="D50" s="5"/>
      <c r="E50" s="5"/>
      <c r="F50" s="5"/>
      <c r="G50" s="6">
        <f>G48/F46</f>
        <v>173.61111111111114</v>
      </c>
    </row>
    <row r="52" spans="1:8" x14ac:dyDescent="0.2">
      <c r="A52" t="s">
        <v>26</v>
      </c>
      <c r="H52" s="9">
        <f>(G$23-G50)/G$23</f>
        <v>0.1</v>
      </c>
    </row>
    <row r="54" spans="1:8" x14ac:dyDescent="0.2">
      <c r="A54" s="1" t="s">
        <v>13</v>
      </c>
    </row>
    <row r="56" spans="1:8" x14ac:dyDescent="0.2">
      <c r="A56" s="4" t="s">
        <v>0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 t="s">
        <v>5</v>
      </c>
    </row>
    <row r="57" spans="1:8" x14ac:dyDescent="0.2">
      <c r="A57" t="s">
        <v>2</v>
      </c>
      <c r="B57">
        <v>100</v>
      </c>
      <c r="C57">
        <f>B59</f>
        <v>60</v>
      </c>
      <c r="D57">
        <f>C59</f>
        <v>36</v>
      </c>
      <c r="E57">
        <f>D59</f>
        <v>21.599999999999998</v>
      </c>
      <c r="F57">
        <f>E59</f>
        <v>12.959999999999999</v>
      </c>
    </row>
    <row r="58" spans="1:8" x14ac:dyDescent="0.2">
      <c r="A58" t="s">
        <v>3</v>
      </c>
      <c r="B58" s="3">
        <v>0.6</v>
      </c>
      <c r="C58" s="3">
        <v>0.6</v>
      </c>
      <c r="D58" s="3">
        <v>0.6</v>
      </c>
      <c r="E58" s="3">
        <v>0.6</v>
      </c>
      <c r="F58" s="3">
        <v>0.6</v>
      </c>
    </row>
    <row r="59" spans="1:8" x14ac:dyDescent="0.2">
      <c r="A59" t="s">
        <v>4</v>
      </c>
      <c r="B59">
        <f>B57*B58</f>
        <v>60</v>
      </c>
      <c r="C59">
        <f t="shared" ref="C59:F59" si="10">C57*C58</f>
        <v>36</v>
      </c>
      <c r="D59">
        <f t="shared" si="10"/>
        <v>21.599999999999998</v>
      </c>
      <c r="E59">
        <f t="shared" si="10"/>
        <v>12.959999999999999</v>
      </c>
      <c r="F59">
        <f t="shared" si="10"/>
        <v>7.7759999999999989</v>
      </c>
    </row>
    <row r="60" spans="1:8" x14ac:dyDescent="0.2">
      <c r="A60" t="s">
        <v>7</v>
      </c>
      <c r="B60">
        <v>3</v>
      </c>
      <c r="C60">
        <v>5</v>
      </c>
      <c r="D60">
        <f>8.33333333333333/2</f>
        <v>4.1666666666666652</v>
      </c>
      <c r="E60">
        <v>13.888888888888891</v>
      </c>
      <c r="F60">
        <v>23.148148148148152</v>
      </c>
    </row>
    <row r="61" spans="1:8" x14ac:dyDescent="0.2">
      <c r="A61" t="s">
        <v>6</v>
      </c>
      <c r="B61">
        <f>B60*B57</f>
        <v>300</v>
      </c>
      <c r="C61">
        <f t="shared" ref="C61:F61" si="11">C60*C57</f>
        <v>300</v>
      </c>
      <c r="D61">
        <f t="shared" si="11"/>
        <v>149.99999999999994</v>
      </c>
      <c r="E61">
        <f t="shared" si="11"/>
        <v>300</v>
      </c>
      <c r="F61">
        <f t="shared" si="11"/>
        <v>300.00000000000006</v>
      </c>
      <c r="G61">
        <f>SUM(B61:F61)</f>
        <v>1350</v>
      </c>
    </row>
    <row r="62" spans="1:8" x14ac:dyDescent="0.2">
      <c r="A62" t="s">
        <v>1</v>
      </c>
      <c r="B62" s="5">
        <f>B61/$G61</f>
        <v>0.22222222222222221</v>
      </c>
      <c r="C62" s="5">
        <f t="shared" ref="C62:F62" si="12">C61/$G61</f>
        <v>0.22222222222222221</v>
      </c>
      <c r="D62" s="5">
        <f t="shared" si="12"/>
        <v>0.11111111111111106</v>
      </c>
      <c r="E62" s="5">
        <f t="shared" si="12"/>
        <v>0.22222222222222221</v>
      </c>
      <c r="F62" s="5">
        <f t="shared" si="12"/>
        <v>0.22222222222222227</v>
      </c>
    </row>
    <row r="63" spans="1:8" x14ac:dyDescent="0.2">
      <c r="A63" t="s">
        <v>9</v>
      </c>
      <c r="B63" s="5"/>
      <c r="C63" s="5"/>
      <c r="D63" s="5"/>
      <c r="E63" s="5"/>
      <c r="F63" s="5"/>
      <c r="G63" s="6">
        <f>G61/F59</f>
        <v>173.61111111111114</v>
      </c>
    </row>
    <row r="65" spans="1:8" x14ac:dyDescent="0.2">
      <c r="A65" t="s">
        <v>26</v>
      </c>
      <c r="H65" s="9">
        <f>(G$23-G63)/G$23</f>
        <v>0.1</v>
      </c>
    </row>
    <row r="66" spans="1:8" x14ac:dyDescent="0.2">
      <c r="H66" s="9"/>
    </row>
    <row r="67" spans="1:8" x14ac:dyDescent="0.2">
      <c r="H67" s="9"/>
    </row>
    <row r="68" spans="1:8" x14ac:dyDescent="0.2">
      <c r="A68" s="1" t="s">
        <v>25</v>
      </c>
    </row>
    <row r="70" spans="1:8" x14ac:dyDescent="0.2">
      <c r="A70" s="4" t="s">
        <v>0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 t="s">
        <v>5</v>
      </c>
    </row>
    <row r="71" spans="1:8" x14ac:dyDescent="0.2">
      <c r="A71" t="s">
        <v>2</v>
      </c>
      <c r="B71">
        <v>100</v>
      </c>
      <c r="C71">
        <f>B73</f>
        <v>60</v>
      </c>
      <c r="D71">
        <f>C73</f>
        <v>36</v>
      </c>
      <c r="E71">
        <f>D73</f>
        <v>21.599999999999998</v>
      </c>
      <c r="F71">
        <f>E73</f>
        <v>12.959999999999999</v>
      </c>
    </row>
    <row r="72" spans="1:8" x14ac:dyDescent="0.2">
      <c r="A72" t="s">
        <v>3</v>
      </c>
      <c r="B72" s="3">
        <v>0.6</v>
      </c>
      <c r="C72" s="3">
        <v>0.6</v>
      </c>
      <c r="D72" s="3">
        <v>0.6</v>
      </c>
      <c r="E72" s="3">
        <v>0.6</v>
      </c>
      <c r="F72" s="3">
        <v>0.6</v>
      </c>
    </row>
    <row r="73" spans="1:8" x14ac:dyDescent="0.2">
      <c r="A73" t="s">
        <v>4</v>
      </c>
      <c r="B73">
        <f>B71*B72</f>
        <v>60</v>
      </c>
      <c r="C73">
        <f t="shared" ref="C73:F73" si="13">C71*C72</f>
        <v>36</v>
      </c>
      <c r="D73">
        <f t="shared" si="13"/>
        <v>21.599999999999998</v>
      </c>
      <c r="E73">
        <f t="shared" si="13"/>
        <v>12.959999999999999</v>
      </c>
      <c r="F73">
        <f t="shared" si="13"/>
        <v>7.7759999999999989</v>
      </c>
    </row>
    <row r="74" spans="1:8" x14ac:dyDescent="0.2">
      <c r="A74" t="s">
        <v>7</v>
      </c>
      <c r="B74">
        <v>3</v>
      </c>
      <c r="C74">
        <v>5</v>
      </c>
      <c r="D74">
        <v>8.3333333333333339</v>
      </c>
      <c r="E74">
        <f>13.8888888888889/2</f>
        <v>6.94444444444445</v>
      </c>
      <c r="F74">
        <v>23.148148148148152</v>
      </c>
    </row>
    <row r="75" spans="1:8" x14ac:dyDescent="0.2">
      <c r="A75" t="s">
        <v>6</v>
      </c>
      <c r="B75">
        <f>B74*B71</f>
        <v>300</v>
      </c>
      <c r="C75">
        <f t="shared" ref="C75:F75" si="14">C74*C71</f>
        <v>300</v>
      </c>
      <c r="D75">
        <f t="shared" si="14"/>
        <v>300</v>
      </c>
      <c r="E75">
        <f t="shared" si="14"/>
        <v>150.00000000000011</v>
      </c>
      <c r="F75">
        <f t="shared" si="14"/>
        <v>300.00000000000006</v>
      </c>
      <c r="G75">
        <f>SUM(B75:F75)</f>
        <v>1350</v>
      </c>
    </row>
    <row r="76" spans="1:8" x14ac:dyDescent="0.2">
      <c r="A76" t="s">
        <v>1</v>
      </c>
      <c r="B76" s="5">
        <f>B75/$G75</f>
        <v>0.22222222222222221</v>
      </c>
      <c r="C76" s="5">
        <f t="shared" ref="C76:F76" si="15">C75/$G75</f>
        <v>0.22222222222222221</v>
      </c>
      <c r="D76" s="5">
        <f t="shared" si="15"/>
        <v>0.22222222222222221</v>
      </c>
      <c r="E76" s="5">
        <f t="shared" si="15"/>
        <v>0.1111111111111112</v>
      </c>
      <c r="F76" s="5">
        <f t="shared" si="15"/>
        <v>0.22222222222222227</v>
      </c>
    </row>
    <row r="77" spans="1:8" x14ac:dyDescent="0.2">
      <c r="A77" t="s">
        <v>9</v>
      </c>
      <c r="B77" s="5"/>
      <c r="C77" s="5"/>
      <c r="D77" s="5"/>
      <c r="E77" s="5"/>
      <c r="F77" s="5"/>
      <c r="G77" s="6">
        <f>G75/F73</f>
        <v>173.61111111111114</v>
      </c>
    </row>
    <row r="79" spans="1:8" x14ac:dyDescent="0.2">
      <c r="A79" t="s">
        <v>26</v>
      </c>
      <c r="H79" s="9">
        <f>(G$23-G77)/G$23</f>
        <v>0.1</v>
      </c>
    </row>
    <row r="80" spans="1:8" x14ac:dyDescent="0.2">
      <c r="H80" s="9"/>
    </row>
    <row r="81" spans="1:8" x14ac:dyDescent="0.2">
      <c r="H81" s="9"/>
    </row>
    <row r="82" spans="1:8" x14ac:dyDescent="0.2">
      <c r="A82" s="1" t="s">
        <v>27</v>
      </c>
    </row>
    <row r="84" spans="1:8" x14ac:dyDescent="0.2">
      <c r="A84" s="4" t="s">
        <v>0</v>
      </c>
      <c r="B84" s="4">
        <v>1</v>
      </c>
      <c r="C84" s="4">
        <v>2</v>
      </c>
      <c r="D84" s="4">
        <v>3</v>
      </c>
      <c r="E84" s="4">
        <v>4</v>
      </c>
      <c r="F84" s="4">
        <v>5</v>
      </c>
      <c r="G84" s="4" t="s">
        <v>5</v>
      </c>
    </row>
    <row r="85" spans="1:8" x14ac:dyDescent="0.2">
      <c r="A85" t="s">
        <v>2</v>
      </c>
      <c r="B85">
        <v>100</v>
      </c>
      <c r="C85">
        <f>B87</f>
        <v>60</v>
      </c>
      <c r="D85">
        <f>C87</f>
        <v>36</v>
      </c>
      <c r="E85">
        <f>D87</f>
        <v>21.599999999999998</v>
      </c>
      <c r="F85">
        <f>E87</f>
        <v>12.959999999999999</v>
      </c>
    </row>
    <row r="86" spans="1:8" x14ac:dyDescent="0.2">
      <c r="A86" t="s">
        <v>3</v>
      </c>
      <c r="B86" s="3">
        <v>0.6</v>
      </c>
      <c r="C86" s="3">
        <v>0.6</v>
      </c>
      <c r="D86" s="3">
        <v>0.6</v>
      </c>
      <c r="E86" s="3">
        <v>0.6</v>
      </c>
      <c r="F86" s="3">
        <v>0.6</v>
      </c>
    </row>
    <row r="87" spans="1:8" x14ac:dyDescent="0.2">
      <c r="A87" t="s">
        <v>4</v>
      </c>
      <c r="B87">
        <f>B85*B86</f>
        <v>60</v>
      </c>
      <c r="C87">
        <f t="shared" ref="C87:F87" si="16">C85*C86</f>
        <v>36</v>
      </c>
      <c r="D87">
        <f t="shared" si="16"/>
        <v>21.599999999999998</v>
      </c>
      <c r="E87">
        <f t="shared" si="16"/>
        <v>12.959999999999999</v>
      </c>
      <c r="F87">
        <f t="shared" si="16"/>
        <v>7.7759999999999989</v>
      </c>
    </row>
    <row r="88" spans="1:8" x14ac:dyDescent="0.2">
      <c r="A88" t="s">
        <v>7</v>
      </c>
      <c r="B88">
        <v>3</v>
      </c>
      <c r="C88">
        <v>5</v>
      </c>
      <c r="D88">
        <v>8.3333333333333339</v>
      </c>
      <c r="E88">
        <v>13.888888888888891</v>
      </c>
      <c r="F88">
        <f>23.1481481481482/2</f>
        <v>11.574074074074099</v>
      </c>
    </row>
    <row r="89" spans="1:8" x14ac:dyDescent="0.2">
      <c r="A89" t="s">
        <v>6</v>
      </c>
      <c r="B89">
        <f>B88*B85</f>
        <v>300</v>
      </c>
      <c r="C89">
        <f t="shared" ref="C89:F89" si="17">C88*C85</f>
        <v>300</v>
      </c>
      <c r="D89">
        <f t="shared" si="17"/>
        <v>300</v>
      </c>
      <c r="E89">
        <f t="shared" si="17"/>
        <v>300</v>
      </c>
      <c r="F89">
        <f t="shared" si="17"/>
        <v>150.00000000000031</v>
      </c>
      <c r="G89">
        <f>SUM(B89:F89)</f>
        <v>1350.0000000000002</v>
      </c>
    </row>
    <row r="90" spans="1:8" x14ac:dyDescent="0.2">
      <c r="A90" t="s">
        <v>1</v>
      </c>
      <c r="B90" s="5">
        <f>B89/$G89</f>
        <v>0.22222222222222218</v>
      </c>
      <c r="C90" s="5">
        <f t="shared" ref="C90:F90" si="18">C89/$G89</f>
        <v>0.22222222222222218</v>
      </c>
      <c r="D90" s="5">
        <f t="shared" si="18"/>
        <v>0.22222222222222218</v>
      </c>
      <c r="E90" s="5">
        <f t="shared" si="18"/>
        <v>0.22222222222222218</v>
      </c>
      <c r="F90" s="5">
        <f t="shared" si="18"/>
        <v>0.11111111111111133</v>
      </c>
    </row>
    <row r="91" spans="1:8" x14ac:dyDescent="0.2">
      <c r="A91" t="s">
        <v>9</v>
      </c>
      <c r="B91" s="5"/>
      <c r="C91" s="5"/>
      <c r="D91" s="5"/>
      <c r="E91" s="5"/>
      <c r="F91" s="5"/>
      <c r="G91" s="6">
        <f>G89/F87</f>
        <v>173.61111111111117</v>
      </c>
    </row>
    <row r="93" spans="1:8" x14ac:dyDescent="0.2">
      <c r="A93" t="s">
        <v>26</v>
      </c>
      <c r="H93" s="9">
        <f>(G$23-G91)/G$23</f>
        <v>9.9999999999999853E-2</v>
      </c>
    </row>
    <row r="94" spans="1:8" x14ac:dyDescent="0.2">
      <c r="H94" s="9"/>
    </row>
    <row r="95" spans="1:8" x14ac:dyDescent="0.2">
      <c r="H95" s="9"/>
    </row>
    <row r="97" spans="1:8" x14ac:dyDescent="0.2">
      <c r="A97" s="1" t="s">
        <v>28</v>
      </c>
    </row>
    <row r="99" spans="1:8" x14ac:dyDescent="0.2">
      <c r="A99" s="4" t="s">
        <v>0</v>
      </c>
      <c r="B99" s="4">
        <v>1</v>
      </c>
      <c r="C99" s="4">
        <v>2</v>
      </c>
      <c r="D99" s="4">
        <v>3</v>
      </c>
      <c r="E99" s="4">
        <v>4</v>
      </c>
      <c r="F99" s="4">
        <v>5</v>
      </c>
      <c r="G99" s="4" t="s">
        <v>5</v>
      </c>
    </row>
    <row r="100" spans="1:8" x14ac:dyDescent="0.2">
      <c r="A100" t="s">
        <v>2</v>
      </c>
      <c r="B100">
        <v>100</v>
      </c>
      <c r="C100">
        <f>B102</f>
        <v>90</v>
      </c>
      <c r="D100">
        <f>C102</f>
        <v>54</v>
      </c>
      <c r="E100">
        <f>D102</f>
        <v>32.4</v>
      </c>
      <c r="F100">
        <f>E102</f>
        <v>19.439999999999998</v>
      </c>
    </row>
    <row r="101" spans="1:8" x14ac:dyDescent="0.2">
      <c r="A101" t="s">
        <v>3</v>
      </c>
      <c r="B101" s="3">
        <v>0.9</v>
      </c>
      <c r="C101" s="3">
        <v>0.6</v>
      </c>
      <c r="D101" s="3">
        <v>0.6</v>
      </c>
      <c r="E101" s="3">
        <v>0.6</v>
      </c>
      <c r="F101" s="3">
        <v>0.6</v>
      </c>
    </row>
    <row r="102" spans="1:8" x14ac:dyDescent="0.2">
      <c r="A102" t="s">
        <v>4</v>
      </c>
      <c r="B102">
        <f>B100*B101</f>
        <v>90</v>
      </c>
      <c r="C102">
        <f t="shared" ref="C102:F102" si="19">C100*C101</f>
        <v>54</v>
      </c>
      <c r="D102">
        <f t="shared" si="19"/>
        <v>32.4</v>
      </c>
      <c r="E102">
        <f t="shared" si="19"/>
        <v>19.439999999999998</v>
      </c>
      <c r="F102">
        <f t="shared" si="19"/>
        <v>11.663999999999998</v>
      </c>
    </row>
    <row r="103" spans="1:8" x14ac:dyDescent="0.2">
      <c r="A103" t="s">
        <v>7</v>
      </c>
      <c r="B103">
        <v>3</v>
      </c>
      <c r="C103">
        <v>5</v>
      </c>
      <c r="D103">
        <v>8.3333333333333339</v>
      </c>
      <c r="E103">
        <v>13.888888888888891</v>
      </c>
      <c r="F103">
        <v>23.148148148148152</v>
      </c>
    </row>
    <row r="104" spans="1:8" x14ac:dyDescent="0.2">
      <c r="A104" t="s">
        <v>6</v>
      </c>
      <c r="B104">
        <f>B103*B100</f>
        <v>300</v>
      </c>
      <c r="C104">
        <f t="shared" ref="C104:F104" si="20">C103*C100</f>
        <v>450</v>
      </c>
      <c r="D104">
        <f t="shared" si="20"/>
        <v>450.00000000000006</v>
      </c>
      <c r="E104">
        <f t="shared" si="20"/>
        <v>450.00000000000006</v>
      </c>
      <c r="F104">
        <f t="shared" si="20"/>
        <v>450.00000000000006</v>
      </c>
      <c r="G104">
        <f>SUM(B104:F104)</f>
        <v>2100</v>
      </c>
    </row>
    <row r="105" spans="1:8" x14ac:dyDescent="0.2">
      <c r="A105" t="s">
        <v>1</v>
      </c>
      <c r="B105" s="5">
        <f>B104/$G104</f>
        <v>0.14285714285714285</v>
      </c>
      <c r="C105" s="5">
        <f t="shared" ref="C105:F105" si="21">C104/$G104</f>
        <v>0.21428571428571427</v>
      </c>
      <c r="D105" s="5">
        <f t="shared" si="21"/>
        <v>0.2142857142857143</v>
      </c>
      <c r="E105" s="5">
        <f t="shared" si="21"/>
        <v>0.2142857142857143</v>
      </c>
      <c r="F105" s="5">
        <f t="shared" si="21"/>
        <v>0.2142857142857143</v>
      </c>
    </row>
    <row r="106" spans="1:8" x14ac:dyDescent="0.2">
      <c r="A106" t="s">
        <v>9</v>
      </c>
      <c r="B106" s="5"/>
      <c r="C106" s="5"/>
      <c r="D106" s="5"/>
      <c r="E106" s="5"/>
      <c r="F106" s="5"/>
      <c r="G106" s="6">
        <f>G104/F102</f>
        <v>180.04115226337453</v>
      </c>
    </row>
    <row r="108" spans="1:8" x14ac:dyDescent="0.2">
      <c r="A108" t="s">
        <v>26</v>
      </c>
      <c r="H108" s="9">
        <f>(G$23-G106)/G$23</f>
        <v>6.6666666666666624E-2</v>
      </c>
    </row>
    <row r="111" spans="1:8" x14ac:dyDescent="0.2">
      <c r="A111" s="1" t="s">
        <v>29</v>
      </c>
    </row>
    <row r="113" spans="1:8" x14ac:dyDescent="0.2">
      <c r="A113" s="4" t="s">
        <v>0</v>
      </c>
      <c r="B113" s="4">
        <v>1</v>
      </c>
      <c r="C113" s="4">
        <v>2</v>
      </c>
      <c r="D113" s="4">
        <v>3</v>
      </c>
      <c r="E113" s="4">
        <v>4</v>
      </c>
      <c r="F113" s="4">
        <v>5</v>
      </c>
      <c r="G113" s="4" t="s">
        <v>5</v>
      </c>
    </row>
    <row r="114" spans="1:8" x14ac:dyDescent="0.2">
      <c r="A114" t="s">
        <v>2</v>
      </c>
      <c r="B114">
        <v>100</v>
      </c>
      <c r="C114">
        <f>B116</f>
        <v>60</v>
      </c>
      <c r="D114">
        <f>C116</f>
        <v>54</v>
      </c>
      <c r="E114">
        <f>D116</f>
        <v>32.4</v>
      </c>
      <c r="F114">
        <f>E116</f>
        <v>19.439999999999998</v>
      </c>
    </row>
    <row r="115" spans="1:8" x14ac:dyDescent="0.2">
      <c r="A115" t="s">
        <v>3</v>
      </c>
      <c r="B115" s="3">
        <v>0.6</v>
      </c>
      <c r="C115" s="3">
        <v>0.9</v>
      </c>
      <c r="D115" s="3">
        <v>0.6</v>
      </c>
      <c r="E115" s="3">
        <v>0.6</v>
      </c>
      <c r="F115" s="3">
        <v>0.6</v>
      </c>
    </row>
    <row r="116" spans="1:8" x14ac:dyDescent="0.2">
      <c r="A116" t="s">
        <v>4</v>
      </c>
      <c r="B116">
        <f>B114*B115</f>
        <v>60</v>
      </c>
      <c r="C116">
        <f t="shared" ref="C116:F116" si="22">C114*C115</f>
        <v>54</v>
      </c>
      <c r="D116">
        <f t="shared" si="22"/>
        <v>32.4</v>
      </c>
      <c r="E116">
        <f t="shared" si="22"/>
        <v>19.439999999999998</v>
      </c>
      <c r="F116">
        <f t="shared" si="22"/>
        <v>11.663999999999998</v>
      </c>
    </row>
    <row r="117" spans="1:8" x14ac:dyDescent="0.2">
      <c r="A117" t="s">
        <v>7</v>
      </c>
      <c r="B117">
        <v>3</v>
      </c>
      <c r="C117">
        <v>5</v>
      </c>
      <c r="D117">
        <v>8.3333333333333339</v>
      </c>
      <c r="E117">
        <v>13.888888888888891</v>
      </c>
      <c r="F117">
        <v>23.148148148148152</v>
      </c>
    </row>
    <row r="118" spans="1:8" x14ac:dyDescent="0.2">
      <c r="A118" t="s">
        <v>6</v>
      </c>
      <c r="B118">
        <f>B117*B114</f>
        <v>300</v>
      </c>
      <c r="C118">
        <f t="shared" ref="C118:F118" si="23">C117*C114</f>
        <v>300</v>
      </c>
      <c r="D118">
        <f t="shared" si="23"/>
        <v>450.00000000000006</v>
      </c>
      <c r="E118">
        <f t="shared" si="23"/>
        <v>450.00000000000006</v>
      </c>
      <c r="F118">
        <f t="shared" si="23"/>
        <v>450.00000000000006</v>
      </c>
      <c r="G118">
        <f>SUM(B118:F118)</f>
        <v>1950</v>
      </c>
    </row>
    <row r="119" spans="1:8" x14ac:dyDescent="0.2">
      <c r="A119" t="s">
        <v>1</v>
      </c>
      <c r="B119" s="5">
        <f>B118/$G118</f>
        <v>0.15384615384615385</v>
      </c>
      <c r="C119" s="5">
        <f t="shared" ref="C119:F119" si="24">C118/$G118</f>
        <v>0.15384615384615385</v>
      </c>
      <c r="D119" s="5">
        <f t="shared" si="24"/>
        <v>0.23076923076923081</v>
      </c>
      <c r="E119" s="5">
        <f t="shared" si="24"/>
        <v>0.23076923076923081</v>
      </c>
      <c r="F119" s="5">
        <f t="shared" si="24"/>
        <v>0.23076923076923081</v>
      </c>
    </row>
    <row r="120" spans="1:8" x14ac:dyDescent="0.2">
      <c r="A120" t="s">
        <v>9</v>
      </c>
      <c r="B120" s="5"/>
      <c r="C120" s="5"/>
      <c r="D120" s="5"/>
      <c r="E120" s="5"/>
      <c r="F120" s="5"/>
      <c r="G120" s="6">
        <f>G118/F116</f>
        <v>167.18106995884776</v>
      </c>
    </row>
    <row r="122" spans="1:8" x14ac:dyDescent="0.2">
      <c r="A122" t="s">
        <v>26</v>
      </c>
      <c r="H122" s="9">
        <f>(G$23-G120)/G$23</f>
        <v>0.13333333333333339</v>
      </c>
    </row>
    <row r="125" spans="1:8" x14ac:dyDescent="0.2">
      <c r="A125" s="7" t="s">
        <v>30</v>
      </c>
      <c r="B125" s="7"/>
      <c r="C125" s="7"/>
      <c r="D125" s="7"/>
      <c r="E125" s="7"/>
      <c r="F125" s="7"/>
      <c r="G125" s="7"/>
      <c r="H125" s="8"/>
    </row>
    <row r="126" spans="1:8" x14ac:dyDescent="0.2">
      <c r="A126" s="8"/>
      <c r="B126" s="8"/>
      <c r="C126" s="8"/>
      <c r="D126" s="8"/>
      <c r="E126" s="8"/>
      <c r="F126" s="8"/>
      <c r="G126" s="8"/>
      <c r="H126" s="8"/>
    </row>
    <row r="127" spans="1:8" x14ac:dyDescent="0.2">
      <c r="A127" s="4" t="s">
        <v>0</v>
      </c>
      <c r="B127" s="4">
        <v>1</v>
      </c>
      <c r="C127" s="4">
        <v>2</v>
      </c>
      <c r="D127" s="4">
        <v>3</v>
      </c>
      <c r="E127" s="4">
        <v>4</v>
      </c>
      <c r="F127" s="4">
        <v>5</v>
      </c>
      <c r="G127" s="4" t="s">
        <v>5</v>
      </c>
    </row>
    <row r="128" spans="1:8" x14ac:dyDescent="0.2">
      <c r="A128" t="s">
        <v>2</v>
      </c>
      <c r="B128">
        <v>100</v>
      </c>
      <c r="C128">
        <f>B130</f>
        <v>60</v>
      </c>
      <c r="D128">
        <f>C130</f>
        <v>36</v>
      </c>
      <c r="E128">
        <f>D130</f>
        <v>32.4</v>
      </c>
      <c r="F128">
        <f>E130</f>
        <v>19.439999999999998</v>
      </c>
    </row>
    <row r="129" spans="1:8" x14ac:dyDescent="0.2">
      <c r="A129" t="s">
        <v>3</v>
      </c>
      <c r="B129" s="3">
        <v>0.6</v>
      </c>
      <c r="C129" s="3">
        <v>0.6</v>
      </c>
      <c r="D129" s="3">
        <v>0.9</v>
      </c>
      <c r="E129" s="3">
        <v>0.6</v>
      </c>
      <c r="F129" s="3">
        <v>0.6</v>
      </c>
    </row>
    <row r="130" spans="1:8" x14ac:dyDescent="0.2">
      <c r="A130" t="s">
        <v>4</v>
      </c>
      <c r="B130">
        <f>B128*B129</f>
        <v>60</v>
      </c>
      <c r="C130">
        <f t="shared" ref="C130:F130" si="25">C128*C129</f>
        <v>36</v>
      </c>
      <c r="D130">
        <f t="shared" si="25"/>
        <v>32.4</v>
      </c>
      <c r="E130">
        <f t="shared" si="25"/>
        <v>19.439999999999998</v>
      </c>
      <c r="F130">
        <f t="shared" si="25"/>
        <v>11.663999999999998</v>
      </c>
    </row>
    <row r="131" spans="1:8" x14ac:dyDescent="0.2">
      <c r="A131" t="s">
        <v>7</v>
      </c>
      <c r="B131">
        <v>3</v>
      </c>
      <c r="C131">
        <v>5</v>
      </c>
      <c r="D131">
        <v>8.3333333333333339</v>
      </c>
      <c r="E131">
        <v>13.888888888888891</v>
      </c>
      <c r="F131">
        <v>23.148148148148152</v>
      </c>
    </row>
    <row r="132" spans="1:8" x14ac:dyDescent="0.2">
      <c r="A132" t="s">
        <v>6</v>
      </c>
      <c r="B132">
        <f>B131*B128</f>
        <v>300</v>
      </c>
      <c r="C132">
        <f t="shared" ref="C132:F132" si="26">C131*C128</f>
        <v>300</v>
      </c>
      <c r="D132">
        <f t="shared" si="26"/>
        <v>300</v>
      </c>
      <c r="E132">
        <f t="shared" si="26"/>
        <v>450.00000000000006</v>
      </c>
      <c r="F132">
        <f t="shared" si="26"/>
        <v>450.00000000000006</v>
      </c>
      <c r="G132">
        <f>SUM(B132:F132)</f>
        <v>1800</v>
      </c>
    </row>
    <row r="133" spans="1:8" x14ac:dyDescent="0.2">
      <c r="A133" t="s">
        <v>1</v>
      </c>
      <c r="B133" s="5">
        <f>B132/$G132</f>
        <v>0.16666666666666666</v>
      </c>
      <c r="C133" s="5">
        <f t="shared" ref="C133:F133" si="27">C132/$G132</f>
        <v>0.16666666666666666</v>
      </c>
      <c r="D133" s="5">
        <f t="shared" si="27"/>
        <v>0.16666666666666666</v>
      </c>
      <c r="E133" s="5">
        <f t="shared" si="27"/>
        <v>0.25000000000000006</v>
      </c>
      <c r="F133" s="5">
        <f t="shared" si="27"/>
        <v>0.25000000000000006</v>
      </c>
    </row>
    <row r="134" spans="1:8" x14ac:dyDescent="0.2">
      <c r="A134" t="s">
        <v>9</v>
      </c>
      <c r="B134" s="5"/>
      <c r="C134" s="5"/>
      <c r="D134" s="5"/>
      <c r="E134" s="5"/>
      <c r="F134" s="5"/>
      <c r="G134" s="6">
        <f>G132/F130</f>
        <v>154.32098765432102</v>
      </c>
    </row>
    <row r="136" spans="1:8" x14ac:dyDescent="0.2">
      <c r="A136" t="s">
        <v>26</v>
      </c>
      <c r="H136" s="9">
        <f>(G$23-G134)/G$23</f>
        <v>0.2</v>
      </c>
    </row>
    <row r="137" spans="1:8" x14ac:dyDescent="0.2">
      <c r="A137" s="8"/>
      <c r="B137" s="8"/>
      <c r="C137" s="8"/>
      <c r="D137" s="8"/>
      <c r="E137" s="8"/>
      <c r="F137" s="8"/>
      <c r="G137" s="8"/>
      <c r="H137" s="8"/>
    </row>
    <row r="139" spans="1:8" x14ac:dyDescent="0.2">
      <c r="A139" s="7" t="s">
        <v>115</v>
      </c>
      <c r="B139" s="7"/>
      <c r="C139" s="7"/>
      <c r="D139" s="7"/>
      <c r="E139" s="7"/>
      <c r="F139" s="7"/>
      <c r="G139" s="7"/>
      <c r="H139" s="8"/>
    </row>
    <row r="140" spans="1:8" x14ac:dyDescent="0.2">
      <c r="A140" s="8"/>
      <c r="B140" s="8"/>
      <c r="C140" s="8"/>
      <c r="D140" s="8"/>
      <c r="E140" s="8"/>
      <c r="F140" s="8"/>
      <c r="G140" s="8"/>
      <c r="H140" s="8"/>
    </row>
    <row r="141" spans="1:8" x14ac:dyDescent="0.2">
      <c r="A141" s="4" t="s">
        <v>0</v>
      </c>
      <c r="B141" s="4">
        <v>1</v>
      </c>
      <c r="C141" s="4">
        <v>2</v>
      </c>
      <c r="D141" s="4">
        <v>3</v>
      </c>
      <c r="E141" s="4">
        <v>4</v>
      </c>
      <c r="F141" s="4">
        <v>5</v>
      </c>
      <c r="G141" s="4" t="s">
        <v>5</v>
      </c>
    </row>
    <row r="142" spans="1:8" x14ac:dyDescent="0.2">
      <c r="A142" t="s">
        <v>2</v>
      </c>
      <c r="B142">
        <v>100</v>
      </c>
      <c r="C142">
        <f>B144</f>
        <v>60</v>
      </c>
      <c r="D142">
        <f>C144</f>
        <v>36</v>
      </c>
      <c r="E142">
        <f>D144</f>
        <v>21.599999999999998</v>
      </c>
      <c r="F142">
        <f>E144</f>
        <v>19.439999999999998</v>
      </c>
    </row>
    <row r="143" spans="1:8" x14ac:dyDescent="0.2">
      <c r="A143" t="s">
        <v>3</v>
      </c>
      <c r="B143" s="3">
        <v>0.6</v>
      </c>
      <c r="C143" s="3">
        <v>0.6</v>
      </c>
      <c r="D143" s="3">
        <v>0.6</v>
      </c>
      <c r="E143" s="3">
        <v>0.9</v>
      </c>
      <c r="F143" s="3">
        <v>0.6</v>
      </c>
    </row>
    <row r="144" spans="1:8" x14ac:dyDescent="0.2">
      <c r="A144" t="s">
        <v>4</v>
      </c>
      <c r="B144">
        <f>B142*B143</f>
        <v>60</v>
      </c>
      <c r="C144">
        <f t="shared" ref="C144:F144" si="28">C142*C143</f>
        <v>36</v>
      </c>
      <c r="D144">
        <f t="shared" si="28"/>
        <v>21.599999999999998</v>
      </c>
      <c r="E144">
        <f t="shared" si="28"/>
        <v>19.439999999999998</v>
      </c>
      <c r="F144">
        <f t="shared" si="28"/>
        <v>11.663999999999998</v>
      </c>
    </row>
    <row r="145" spans="1:8" x14ac:dyDescent="0.2">
      <c r="A145" t="s">
        <v>7</v>
      </c>
      <c r="B145">
        <v>3</v>
      </c>
      <c r="C145">
        <v>5</v>
      </c>
      <c r="D145">
        <v>8.3333333333333339</v>
      </c>
      <c r="E145">
        <v>13.888888888888891</v>
      </c>
      <c r="F145">
        <v>23.148148148148152</v>
      </c>
    </row>
    <row r="146" spans="1:8" x14ac:dyDescent="0.2">
      <c r="A146" t="s">
        <v>6</v>
      </c>
      <c r="B146">
        <f>B145*B142</f>
        <v>300</v>
      </c>
      <c r="C146">
        <f t="shared" ref="C146:F146" si="29">C145*C142</f>
        <v>300</v>
      </c>
      <c r="D146">
        <f t="shared" si="29"/>
        <v>300</v>
      </c>
      <c r="E146">
        <f t="shared" si="29"/>
        <v>300</v>
      </c>
      <c r="F146">
        <f t="shared" si="29"/>
        <v>450.00000000000006</v>
      </c>
      <c r="G146">
        <f>SUM(B146:F146)</f>
        <v>1650</v>
      </c>
    </row>
    <row r="147" spans="1:8" x14ac:dyDescent="0.2">
      <c r="A147" t="s">
        <v>1</v>
      </c>
      <c r="B147" s="5">
        <f>B146/$G146</f>
        <v>0.18181818181818182</v>
      </c>
      <c r="C147" s="5">
        <f t="shared" ref="C147:F147" si="30">C146/$G146</f>
        <v>0.18181818181818182</v>
      </c>
      <c r="D147" s="5">
        <f t="shared" si="30"/>
        <v>0.18181818181818182</v>
      </c>
      <c r="E147" s="5">
        <f t="shared" si="30"/>
        <v>0.18181818181818182</v>
      </c>
      <c r="F147" s="5">
        <f t="shared" si="30"/>
        <v>0.27272727272727276</v>
      </c>
    </row>
    <row r="148" spans="1:8" x14ac:dyDescent="0.2">
      <c r="A148" t="s">
        <v>9</v>
      </c>
      <c r="B148" s="5"/>
      <c r="C148" s="5"/>
      <c r="D148" s="5"/>
      <c r="E148" s="5"/>
      <c r="F148" s="5"/>
      <c r="G148" s="6">
        <f>G146/F144</f>
        <v>141.46090534979427</v>
      </c>
    </row>
    <row r="150" spans="1:8" x14ac:dyDescent="0.2">
      <c r="A150" t="s">
        <v>26</v>
      </c>
      <c r="H150" s="9">
        <f>(G$23-G148)/G$23</f>
        <v>0.26666666666666661</v>
      </c>
    </row>
    <row r="151" spans="1:8" x14ac:dyDescent="0.2">
      <c r="A151" s="8"/>
      <c r="B151" s="8"/>
      <c r="C151" s="8"/>
      <c r="D151" s="8"/>
      <c r="E151" s="8"/>
      <c r="F151" s="8"/>
      <c r="G151" s="8"/>
      <c r="H151" s="8"/>
    </row>
    <row r="153" spans="1:8" x14ac:dyDescent="0.2">
      <c r="A153" s="7" t="s">
        <v>116</v>
      </c>
      <c r="B153" s="7"/>
      <c r="C153" s="7"/>
      <c r="D153" s="7"/>
      <c r="E153" s="7"/>
      <c r="F153" s="7"/>
      <c r="G153" s="7"/>
      <c r="H153" s="8"/>
    </row>
    <row r="154" spans="1:8" x14ac:dyDescent="0.2">
      <c r="A154" s="8"/>
      <c r="B154" s="8"/>
      <c r="C154" s="8"/>
      <c r="D154" s="8"/>
      <c r="E154" s="8"/>
      <c r="F154" s="8"/>
      <c r="G154" s="8"/>
      <c r="H154" s="8"/>
    </row>
    <row r="155" spans="1:8" x14ac:dyDescent="0.2">
      <c r="A155" s="4" t="s">
        <v>0</v>
      </c>
      <c r="B155" s="4">
        <v>1</v>
      </c>
      <c r="C155" s="4">
        <v>2</v>
      </c>
      <c r="D155" s="4">
        <v>3</v>
      </c>
      <c r="E155" s="4">
        <v>4</v>
      </c>
      <c r="F155" s="4">
        <v>5</v>
      </c>
      <c r="G155" s="4" t="s">
        <v>5</v>
      </c>
    </row>
    <row r="156" spans="1:8" x14ac:dyDescent="0.2">
      <c r="A156" t="s">
        <v>2</v>
      </c>
      <c r="B156">
        <v>100</v>
      </c>
      <c r="C156">
        <f>B158</f>
        <v>60</v>
      </c>
      <c r="D156">
        <f>C158</f>
        <v>36</v>
      </c>
      <c r="E156">
        <f>D158</f>
        <v>21.599999999999998</v>
      </c>
      <c r="F156">
        <f>E158</f>
        <v>12.959999999999999</v>
      </c>
    </row>
    <row r="157" spans="1:8" x14ac:dyDescent="0.2">
      <c r="A157" t="s">
        <v>3</v>
      </c>
      <c r="B157" s="3">
        <v>0.6</v>
      </c>
      <c r="C157" s="3">
        <v>0.6</v>
      </c>
      <c r="D157" s="3">
        <v>0.6</v>
      </c>
      <c r="E157" s="3">
        <v>0.6</v>
      </c>
      <c r="F157" s="3">
        <v>0.9</v>
      </c>
    </row>
    <row r="158" spans="1:8" x14ac:dyDescent="0.2">
      <c r="A158" t="s">
        <v>4</v>
      </c>
      <c r="B158">
        <f>B156*B157</f>
        <v>60</v>
      </c>
      <c r="C158">
        <f t="shared" ref="C158:F158" si="31">C156*C157</f>
        <v>36</v>
      </c>
      <c r="D158">
        <f t="shared" si="31"/>
        <v>21.599999999999998</v>
      </c>
      <c r="E158">
        <f t="shared" si="31"/>
        <v>12.959999999999999</v>
      </c>
      <c r="F158">
        <f t="shared" si="31"/>
        <v>11.664</v>
      </c>
    </row>
    <row r="159" spans="1:8" x14ac:dyDescent="0.2">
      <c r="A159" t="s">
        <v>7</v>
      </c>
      <c r="B159">
        <v>3</v>
      </c>
      <c r="C159">
        <v>5</v>
      </c>
      <c r="D159">
        <v>8.3333333333333339</v>
      </c>
      <c r="E159">
        <v>13.888888888888891</v>
      </c>
      <c r="F159">
        <v>23.148148148148152</v>
      </c>
    </row>
    <row r="160" spans="1:8" x14ac:dyDescent="0.2">
      <c r="A160" t="s">
        <v>6</v>
      </c>
      <c r="B160">
        <f>B159*B156</f>
        <v>300</v>
      </c>
      <c r="C160">
        <f t="shared" ref="C160:F160" si="32">C159*C156</f>
        <v>300</v>
      </c>
      <c r="D160">
        <f t="shared" si="32"/>
        <v>300</v>
      </c>
      <c r="E160">
        <f t="shared" si="32"/>
        <v>300</v>
      </c>
      <c r="F160">
        <f t="shared" si="32"/>
        <v>300.00000000000006</v>
      </c>
      <c r="G160">
        <f>SUM(B160:F160)</f>
        <v>1500</v>
      </c>
    </row>
    <row r="161" spans="1:8" x14ac:dyDescent="0.2">
      <c r="A161" t="s">
        <v>1</v>
      </c>
      <c r="B161" s="5">
        <f>B160/$G160</f>
        <v>0.2</v>
      </c>
      <c r="C161" s="5">
        <f t="shared" ref="C161:F161" si="33">C160/$G160</f>
        <v>0.2</v>
      </c>
      <c r="D161" s="5">
        <f t="shared" si="33"/>
        <v>0.2</v>
      </c>
      <c r="E161" s="5">
        <f t="shared" si="33"/>
        <v>0.2</v>
      </c>
      <c r="F161" s="5">
        <f t="shared" si="33"/>
        <v>0.20000000000000004</v>
      </c>
    </row>
    <row r="162" spans="1:8" x14ac:dyDescent="0.2">
      <c r="A162" t="s">
        <v>9</v>
      </c>
      <c r="B162" s="5"/>
      <c r="C162" s="5"/>
      <c r="D162" s="5"/>
      <c r="E162" s="5"/>
      <c r="F162" s="5"/>
      <c r="G162" s="6">
        <f>G160/F158</f>
        <v>128.6008230452675</v>
      </c>
    </row>
    <row r="164" spans="1:8" x14ac:dyDescent="0.2">
      <c r="A164" t="s">
        <v>26</v>
      </c>
      <c r="H164" s="9">
        <f>(G$23-G162)/G$23</f>
        <v>0.33333333333333337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80DF-6C47-834E-A9AE-7683DFEF1DFA}">
  <dimension ref="A1:H164"/>
  <sheetViews>
    <sheetView zoomScale="156" workbookViewId="0">
      <selection activeCell="G95" sqref="G95"/>
    </sheetView>
  </sheetViews>
  <sheetFormatPr baseColWidth="10" defaultRowHeight="16" x14ac:dyDescent="0.2"/>
  <cols>
    <col min="1" max="1" width="14.83203125" customWidth="1"/>
  </cols>
  <sheetData>
    <row r="1" spans="1:7" ht="22" x14ac:dyDescent="0.3">
      <c r="A1" s="2" t="s">
        <v>108</v>
      </c>
    </row>
    <row r="3" spans="1:7" x14ac:dyDescent="0.2">
      <c r="A3" t="s">
        <v>95</v>
      </c>
    </row>
    <row r="12" spans="1:7" x14ac:dyDescent="0.2">
      <c r="A12" t="s">
        <v>10</v>
      </c>
    </row>
    <row r="13" spans="1:7" x14ac:dyDescent="0.2">
      <c r="A13" t="s">
        <v>14</v>
      </c>
    </row>
    <row r="14" spans="1:7" x14ac:dyDescent="0.2">
      <c r="A14" t="s">
        <v>36</v>
      </c>
    </row>
    <row r="16" spans="1:7" x14ac:dyDescent="0.2">
      <c r="A16" s="4" t="s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 t="s">
        <v>5</v>
      </c>
    </row>
    <row r="17" spans="1:7" x14ac:dyDescent="0.2">
      <c r="A17" t="s">
        <v>2</v>
      </c>
      <c r="B17">
        <v>100</v>
      </c>
      <c r="C17">
        <f>B19</f>
        <v>60</v>
      </c>
      <c r="D17">
        <f>C19</f>
        <v>36</v>
      </c>
      <c r="E17">
        <f>D19</f>
        <v>21.599999999999998</v>
      </c>
      <c r="F17">
        <f>E19</f>
        <v>12.959999999999999</v>
      </c>
    </row>
    <row r="18" spans="1:7" x14ac:dyDescent="0.2">
      <c r="A18" t="s">
        <v>3</v>
      </c>
      <c r="B18" s="3">
        <v>0.6</v>
      </c>
      <c r="C18" s="3">
        <v>0.6</v>
      </c>
      <c r="D18" s="3">
        <v>0.6</v>
      </c>
      <c r="E18" s="3">
        <v>0.6</v>
      </c>
      <c r="F18" s="3">
        <v>0.6</v>
      </c>
    </row>
    <row r="19" spans="1:7" x14ac:dyDescent="0.2">
      <c r="A19" t="s">
        <v>4</v>
      </c>
      <c r="B19">
        <f>B17*B18</f>
        <v>60</v>
      </c>
      <c r="C19">
        <f t="shared" ref="C19:F19" si="0">C17*C18</f>
        <v>36</v>
      </c>
      <c r="D19">
        <f t="shared" si="0"/>
        <v>21.599999999999998</v>
      </c>
      <c r="E19">
        <f t="shared" si="0"/>
        <v>12.959999999999999</v>
      </c>
      <c r="F19">
        <f t="shared" si="0"/>
        <v>7.7759999999999989</v>
      </c>
    </row>
    <row r="20" spans="1:7" x14ac:dyDescent="0.2">
      <c r="A20" t="s">
        <v>7</v>
      </c>
      <c r="B20">
        <v>3</v>
      </c>
      <c r="C20" s="16">
        <v>54.982817869415804</v>
      </c>
      <c r="D20" s="16">
        <v>8.3333333333333339</v>
      </c>
      <c r="E20" s="16">
        <v>152.57731958762886</v>
      </c>
      <c r="F20" s="16">
        <v>23.148148148148152</v>
      </c>
    </row>
    <row r="21" spans="1:7" x14ac:dyDescent="0.2">
      <c r="A21" t="s">
        <v>6</v>
      </c>
      <c r="B21">
        <f>B20*B17</f>
        <v>300</v>
      </c>
      <c r="C21" s="16">
        <f t="shared" ref="C21:F21" si="1">C20*C17</f>
        <v>3298.9690721649481</v>
      </c>
      <c r="D21">
        <f t="shared" si="1"/>
        <v>300</v>
      </c>
      <c r="E21" s="16">
        <f t="shared" si="1"/>
        <v>3295.6701030927829</v>
      </c>
      <c r="F21">
        <f t="shared" si="1"/>
        <v>300.00000000000006</v>
      </c>
      <c r="G21" s="16">
        <f>SUM(B21:F21)</f>
        <v>7494.639175257731</v>
      </c>
    </row>
    <row r="22" spans="1:7" x14ac:dyDescent="0.2">
      <c r="A22" t="s">
        <v>1</v>
      </c>
      <c r="B22" s="5">
        <f>B21/$G21</f>
        <v>4.0028611516135251E-2</v>
      </c>
      <c r="C22" s="5">
        <f t="shared" ref="C22:F22" si="2">C21/$G21</f>
        <v>0.44017717131145284</v>
      </c>
      <c r="D22" s="5">
        <f t="shared" si="2"/>
        <v>4.0028611516135251E-2</v>
      </c>
      <c r="E22" s="5">
        <f t="shared" si="2"/>
        <v>0.43973699414014139</v>
      </c>
      <c r="F22" s="5">
        <f t="shared" si="2"/>
        <v>4.0028611516135258E-2</v>
      </c>
    </row>
    <row r="23" spans="1:7" x14ac:dyDescent="0.2">
      <c r="A23" t="s">
        <v>9</v>
      </c>
      <c r="B23" s="5"/>
      <c r="C23" s="5"/>
      <c r="D23" s="5"/>
      <c r="E23" s="5"/>
      <c r="F23" s="5"/>
      <c r="G23" s="6">
        <f>G21/F19</f>
        <v>963.8167663654491</v>
      </c>
    </row>
    <row r="25" spans="1:7" x14ac:dyDescent="0.2">
      <c r="A25" t="s">
        <v>8</v>
      </c>
    </row>
    <row r="27" spans="1:7" x14ac:dyDescent="0.2">
      <c r="A27" s="1" t="s">
        <v>11</v>
      </c>
    </row>
    <row r="29" spans="1:7" x14ac:dyDescent="0.2">
      <c r="A29" s="4" t="s">
        <v>0</v>
      </c>
      <c r="B29" s="4">
        <v>1</v>
      </c>
      <c r="C29" s="4">
        <v>2</v>
      </c>
      <c r="D29" s="4">
        <v>3</v>
      </c>
      <c r="E29" s="4">
        <v>4</v>
      </c>
      <c r="F29" s="4">
        <v>5</v>
      </c>
      <c r="G29" s="4" t="s">
        <v>5</v>
      </c>
    </row>
    <row r="30" spans="1:7" x14ac:dyDescent="0.2">
      <c r="A30" t="s">
        <v>2</v>
      </c>
      <c r="B30">
        <v>100</v>
      </c>
      <c r="C30">
        <f>B32</f>
        <v>60</v>
      </c>
      <c r="D30">
        <f>C32</f>
        <v>36</v>
      </c>
      <c r="E30">
        <f>D32</f>
        <v>21.599999999999998</v>
      </c>
      <c r="F30">
        <f>E32</f>
        <v>12.959999999999999</v>
      </c>
    </row>
    <row r="31" spans="1:7" x14ac:dyDescent="0.2">
      <c r="A31" t="s">
        <v>3</v>
      </c>
      <c r="B31" s="3">
        <v>0.6</v>
      </c>
      <c r="C31" s="3">
        <v>0.6</v>
      </c>
      <c r="D31" s="3">
        <v>0.6</v>
      </c>
      <c r="E31" s="3">
        <v>0.6</v>
      </c>
      <c r="F31" s="3">
        <v>0.6</v>
      </c>
    </row>
    <row r="32" spans="1:7" x14ac:dyDescent="0.2">
      <c r="A32" t="s">
        <v>4</v>
      </c>
      <c r="B32">
        <f>B30*B31</f>
        <v>60</v>
      </c>
      <c r="C32">
        <f t="shared" ref="C32:F32" si="3">C30*C31</f>
        <v>36</v>
      </c>
      <c r="D32">
        <f t="shared" si="3"/>
        <v>21.599999999999998</v>
      </c>
      <c r="E32">
        <f t="shared" si="3"/>
        <v>12.959999999999999</v>
      </c>
      <c r="F32">
        <f t="shared" si="3"/>
        <v>7.7759999999999989</v>
      </c>
    </row>
    <row r="33" spans="1:8" x14ac:dyDescent="0.2">
      <c r="A33" t="s">
        <v>7</v>
      </c>
      <c r="B33">
        <v>1.5</v>
      </c>
      <c r="C33">
        <v>54.982817869415804</v>
      </c>
      <c r="D33">
        <v>8.3333333333333339</v>
      </c>
      <c r="E33">
        <v>152.57731958762886</v>
      </c>
      <c r="F33">
        <v>23.148148148148152</v>
      </c>
    </row>
    <row r="34" spans="1:8" x14ac:dyDescent="0.2">
      <c r="A34" t="s">
        <v>6</v>
      </c>
      <c r="B34">
        <f>B33*B30</f>
        <v>150</v>
      </c>
      <c r="C34">
        <f t="shared" ref="C34:F34" si="4">C33*C30</f>
        <v>3298.9690721649481</v>
      </c>
      <c r="D34">
        <f t="shared" si="4"/>
        <v>300</v>
      </c>
      <c r="E34">
        <f t="shared" si="4"/>
        <v>3295.6701030927829</v>
      </c>
      <c r="F34">
        <f t="shared" si="4"/>
        <v>300.00000000000006</v>
      </c>
      <c r="G34">
        <f>SUM(B34:F34)</f>
        <v>7344.639175257731</v>
      </c>
    </row>
    <row r="35" spans="1:8" x14ac:dyDescent="0.2">
      <c r="A35" t="s">
        <v>1</v>
      </c>
      <c r="B35" s="5">
        <f>B34/$G34</f>
        <v>2.0423059107561446E-2</v>
      </c>
      <c r="C35" s="5">
        <f t="shared" ref="C35:F35" si="5">C34/$G34</f>
        <v>0.44916693569894589</v>
      </c>
      <c r="D35" s="5">
        <f t="shared" si="5"/>
        <v>4.0846118215122892E-2</v>
      </c>
      <c r="E35" s="5">
        <f t="shared" si="5"/>
        <v>0.44871776876324687</v>
      </c>
      <c r="F35" s="5">
        <f t="shared" si="5"/>
        <v>4.0846118215122899E-2</v>
      </c>
    </row>
    <row r="36" spans="1:8" x14ac:dyDescent="0.2">
      <c r="A36" t="s">
        <v>9</v>
      </c>
      <c r="B36" s="5"/>
      <c r="C36" s="5"/>
      <c r="D36" s="5"/>
      <c r="E36" s="5"/>
      <c r="F36" s="5"/>
      <c r="G36" s="6">
        <f>G34/F32</f>
        <v>944.52664290865891</v>
      </c>
    </row>
    <row r="38" spans="1:8" x14ac:dyDescent="0.2">
      <c r="A38" t="s">
        <v>26</v>
      </c>
      <c r="H38" s="9">
        <f>(G$23-G36)/G$23</f>
        <v>2.0014305758067685E-2</v>
      </c>
    </row>
    <row r="41" spans="1:8" x14ac:dyDescent="0.2">
      <c r="A41" s="1" t="s">
        <v>12</v>
      </c>
    </row>
    <row r="43" spans="1:8" x14ac:dyDescent="0.2">
      <c r="A43" s="4" t="s">
        <v>0</v>
      </c>
      <c r="B43" s="4">
        <v>1</v>
      </c>
      <c r="C43" s="4">
        <v>2</v>
      </c>
      <c r="D43" s="4">
        <v>3</v>
      </c>
      <c r="E43" s="4">
        <v>4</v>
      </c>
      <c r="F43" s="4">
        <v>5</v>
      </c>
      <c r="G43" s="4" t="s">
        <v>5</v>
      </c>
    </row>
    <row r="44" spans="1:8" x14ac:dyDescent="0.2">
      <c r="A44" t="s">
        <v>2</v>
      </c>
      <c r="B44">
        <v>100</v>
      </c>
      <c r="C44">
        <f>B46</f>
        <v>60</v>
      </c>
      <c r="D44">
        <f>C46</f>
        <v>36</v>
      </c>
      <c r="E44">
        <f>D46</f>
        <v>21.599999999999998</v>
      </c>
      <c r="F44">
        <f>E46</f>
        <v>12.959999999999999</v>
      </c>
    </row>
    <row r="45" spans="1:8" x14ac:dyDescent="0.2">
      <c r="A45" t="s">
        <v>3</v>
      </c>
      <c r="B45" s="3">
        <v>0.6</v>
      </c>
      <c r="C45" s="3">
        <v>0.6</v>
      </c>
      <c r="D45" s="3">
        <v>0.6</v>
      </c>
      <c r="E45" s="3">
        <v>0.6</v>
      </c>
      <c r="F45" s="3">
        <v>0.6</v>
      </c>
    </row>
    <row r="46" spans="1:8" x14ac:dyDescent="0.2">
      <c r="A46" t="s">
        <v>4</v>
      </c>
      <c r="B46">
        <f>B44*B45</f>
        <v>60</v>
      </c>
      <c r="C46">
        <f t="shared" ref="C46:F46" si="6">C44*C45</f>
        <v>36</v>
      </c>
      <c r="D46">
        <f t="shared" si="6"/>
        <v>21.599999999999998</v>
      </c>
      <c r="E46">
        <f t="shared" si="6"/>
        <v>12.959999999999999</v>
      </c>
      <c r="F46">
        <f t="shared" si="6"/>
        <v>7.7759999999999989</v>
      </c>
    </row>
    <row r="47" spans="1:8" x14ac:dyDescent="0.2">
      <c r="A47" t="s">
        <v>7</v>
      </c>
      <c r="B47">
        <v>3</v>
      </c>
      <c r="C47">
        <f>54.9828178694158/2</f>
        <v>27.491408934707898</v>
      </c>
      <c r="D47">
        <v>8.3333333333333339</v>
      </c>
      <c r="E47">
        <v>152.57731958762886</v>
      </c>
      <c r="F47">
        <v>23.148148148148152</v>
      </c>
    </row>
    <row r="48" spans="1:8" x14ac:dyDescent="0.2">
      <c r="A48" t="s">
        <v>6</v>
      </c>
      <c r="B48">
        <f>B47*B44</f>
        <v>300</v>
      </c>
      <c r="C48">
        <f t="shared" ref="C48:F48" si="7">C47*C44</f>
        <v>1649.4845360824738</v>
      </c>
      <c r="D48">
        <f t="shared" si="7"/>
        <v>300</v>
      </c>
      <c r="E48">
        <f t="shared" si="7"/>
        <v>3295.6701030927829</v>
      </c>
      <c r="F48">
        <f t="shared" si="7"/>
        <v>300.00000000000006</v>
      </c>
      <c r="G48">
        <f>SUM(B48:F48)</f>
        <v>5845.1546391752563</v>
      </c>
    </row>
    <row r="49" spans="1:8" x14ac:dyDescent="0.2">
      <c r="A49" t="s">
        <v>1</v>
      </c>
      <c r="B49" s="5">
        <f>B48/$G48</f>
        <v>5.1324561712935216E-2</v>
      </c>
      <c r="C49" s="5">
        <f t="shared" ref="C49:F49" si="8">C48/$G48</f>
        <v>0.2821969028889908</v>
      </c>
      <c r="D49" s="5">
        <f t="shared" si="8"/>
        <v>5.1324561712935216E-2</v>
      </c>
      <c r="E49" s="5">
        <f t="shared" si="8"/>
        <v>0.5638294119722036</v>
      </c>
      <c r="F49" s="5">
        <f t="shared" si="8"/>
        <v>5.1324561712935222E-2</v>
      </c>
    </row>
    <row r="50" spans="1:8" x14ac:dyDescent="0.2">
      <c r="A50" t="s">
        <v>9</v>
      </c>
      <c r="B50" s="5"/>
      <c r="C50" s="5"/>
      <c r="D50" s="5"/>
      <c r="E50" s="5"/>
      <c r="F50" s="5"/>
      <c r="G50" s="6">
        <f>G48/F46</f>
        <v>751.69169742480153</v>
      </c>
    </row>
    <row r="52" spans="1:8" x14ac:dyDescent="0.2">
      <c r="A52" t="s">
        <v>26</v>
      </c>
      <c r="H52" s="9">
        <f>(G$23-G50)/G$23</f>
        <v>0.22008858565572659</v>
      </c>
    </row>
    <row r="54" spans="1:8" x14ac:dyDescent="0.2">
      <c r="A54" s="1" t="s">
        <v>13</v>
      </c>
    </row>
    <row r="56" spans="1:8" x14ac:dyDescent="0.2">
      <c r="A56" s="4" t="s">
        <v>0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 t="s">
        <v>5</v>
      </c>
    </row>
    <row r="57" spans="1:8" x14ac:dyDescent="0.2">
      <c r="A57" t="s">
        <v>2</v>
      </c>
      <c r="B57">
        <v>100</v>
      </c>
      <c r="C57">
        <f>B59</f>
        <v>60</v>
      </c>
      <c r="D57">
        <f>C59</f>
        <v>36</v>
      </c>
      <c r="E57">
        <f>D59</f>
        <v>21.599999999999998</v>
      </c>
      <c r="F57">
        <f>E59</f>
        <v>12.959999999999999</v>
      </c>
    </row>
    <row r="58" spans="1:8" x14ac:dyDescent="0.2">
      <c r="A58" t="s">
        <v>3</v>
      </c>
      <c r="B58" s="3">
        <v>0.6</v>
      </c>
      <c r="C58" s="3">
        <v>0.6</v>
      </c>
      <c r="D58" s="3">
        <v>0.6</v>
      </c>
      <c r="E58" s="3">
        <v>0.6</v>
      </c>
      <c r="F58" s="3">
        <v>0.6</v>
      </c>
    </row>
    <row r="59" spans="1:8" x14ac:dyDescent="0.2">
      <c r="A59" t="s">
        <v>4</v>
      </c>
      <c r="B59">
        <f>B57*B58</f>
        <v>60</v>
      </c>
      <c r="C59">
        <f t="shared" ref="C59:F59" si="9">C57*C58</f>
        <v>36</v>
      </c>
      <c r="D59">
        <f t="shared" si="9"/>
        <v>21.599999999999998</v>
      </c>
      <c r="E59">
        <f t="shared" si="9"/>
        <v>12.959999999999999</v>
      </c>
      <c r="F59">
        <f t="shared" si="9"/>
        <v>7.7759999999999989</v>
      </c>
    </row>
    <row r="60" spans="1:8" x14ac:dyDescent="0.2">
      <c r="A60" t="s">
        <v>7</v>
      </c>
      <c r="B60">
        <v>3</v>
      </c>
      <c r="C60">
        <v>54.982817869415804</v>
      </c>
      <c r="D60">
        <f>8.33333333333333/2</f>
        <v>4.1666666666666652</v>
      </c>
      <c r="E60">
        <v>152.57731958762886</v>
      </c>
      <c r="F60">
        <v>23.148148148148152</v>
      </c>
    </row>
    <row r="61" spans="1:8" x14ac:dyDescent="0.2">
      <c r="A61" t="s">
        <v>6</v>
      </c>
      <c r="B61">
        <f>B60*B57</f>
        <v>300</v>
      </c>
      <c r="C61">
        <f t="shared" ref="C61:F61" si="10">C60*C57</f>
        <v>3298.9690721649481</v>
      </c>
      <c r="D61">
        <f t="shared" si="10"/>
        <v>149.99999999999994</v>
      </c>
      <c r="E61">
        <f t="shared" si="10"/>
        <v>3295.6701030927829</v>
      </c>
      <c r="F61">
        <f t="shared" si="10"/>
        <v>300.00000000000006</v>
      </c>
      <c r="G61">
        <f>SUM(B61:F61)</f>
        <v>7344.639175257731</v>
      </c>
    </row>
    <row r="62" spans="1:8" x14ac:dyDescent="0.2">
      <c r="A62" t="s">
        <v>1</v>
      </c>
      <c r="B62" s="5">
        <f>B61/$G61</f>
        <v>4.0846118215122892E-2</v>
      </c>
      <c r="C62" s="5">
        <f t="shared" ref="C62:F62" si="11">C61/$G61</f>
        <v>0.44916693569894589</v>
      </c>
      <c r="D62" s="5">
        <f t="shared" si="11"/>
        <v>2.0423059107561439E-2</v>
      </c>
      <c r="E62" s="5">
        <f t="shared" si="11"/>
        <v>0.44871776876324687</v>
      </c>
      <c r="F62" s="5">
        <f t="shared" si="11"/>
        <v>4.0846118215122899E-2</v>
      </c>
    </row>
    <row r="63" spans="1:8" x14ac:dyDescent="0.2">
      <c r="A63" t="s">
        <v>9</v>
      </c>
      <c r="B63" s="5"/>
      <c r="C63" s="5"/>
      <c r="D63" s="5"/>
      <c r="E63" s="5"/>
      <c r="F63" s="5"/>
      <c r="G63" s="6">
        <f>G61/F59</f>
        <v>944.52664290865891</v>
      </c>
    </row>
    <row r="65" spans="1:8" x14ac:dyDescent="0.2">
      <c r="A65" t="s">
        <v>26</v>
      </c>
      <c r="H65" s="9">
        <f>(G$23-G63)/G$23</f>
        <v>2.0014305758067685E-2</v>
      </c>
    </row>
    <row r="66" spans="1:8" x14ac:dyDescent="0.2">
      <c r="H66" s="9"/>
    </row>
    <row r="67" spans="1:8" x14ac:dyDescent="0.2">
      <c r="H67" s="9"/>
    </row>
    <row r="68" spans="1:8" x14ac:dyDescent="0.2">
      <c r="A68" s="1" t="s">
        <v>25</v>
      </c>
    </row>
    <row r="70" spans="1:8" x14ac:dyDescent="0.2">
      <c r="A70" s="4" t="s">
        <v>0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 t="s">
        <v>5</v>
      </c>
    </row>
    <row r="71" spans="1:8" x14ac:dyDescent="0.2">
      <c r="A71" t="s">
        <v>2</v>
      </c>
      <c r="B71">
        <v>100</v>
      </c>
      <c r="C71">
        <f>B73</f>
        <v>60</v>
      </c>
      <c r="D71">
        <f>C73</f>
        <v>36</v>
      </c>
      <c r="E71">
        <f>D73</f>
        <v>21.599999999999998</v>
      </c>
      <c r="F71">
        <f>E73</f>
        <v>12.959999999999999</v>
      </c>
    </row>
    <row r="72" spans="1:8" x14ac:dyDescent="0.2">
      <c r="A72" t="s">
        <v>3</v>
      </c>
      <c r="B72" s="3">
        <v>0.6</v>
      </c>
      <c r="C72" s="3">
        <v>0.6</v>
      </c>
      <c r="D72" s="3">
        <v>0.6</v>
      </c>
      <c r="E72" s="3">
        <v>0.6</v>
      </c>
      <c r="F72" s="3">
        <v>0.6</v>
      </c>
    </row>
    <row r="73" spans="1:8" x14ac:dyDescent="0.2">
      <c r="A73" t="s">
        <v>4</v>
      </c>
      <c r="B73">
        <f>B71*B72</f>
        <v>60</v>
      </c>
      <c r="C73">
        <f t="shared" ref="C73:F73" si="12">C71*C72</f>
        <v>36</v>
      </c>
      <c r="D73">
        <f t="shared" si="12"/>
        <v>21.599999999999998</v>
      </c>
      <c r="E73">
        <f t="shared" si="12"/>
        <v>12.959999999999999</v>
      </c>
      <c r="F73">
        <f t="shared" si="12"/>
        <v>7.7759999999999989</v>
      </c>
    </row>
    <row r="74" spans="1:8" x14ac:dyDescent="0.2">
      <c r="A74" t="s">
        <v>7</v>
      </c>
      <c r="B74">
        <v>3</v>
      </c>
      <c r="C74">
        <v>54.982817869415804</v>
      </c>
      <c r="D74">
        <v>8.3333333333333339</v>
      </c>
      <c r="E74">
        <f>152.577319587629/2</f>
        <v>76.288659793814503</v>
      </c>
      <c r="F74">
        <v>23.148148148148152</v>
      </c>
    </row>
    <row r="75" spans="1:8" x14ac:dyDescent="0.2">
      <c r="A75" t="s">
        <v>6</v>
      </c>
      <c r="B75">
        <f>B74*B71</f>
        <v>300</v>
      </c>
      <c r="C75">
        <f t="shared" ref="C75:F75" si="13">C74*C71</f>
        <v>3298.9690721649481</v>
      </c>
      <c r="D75">
        <f t="shared" si="13"/>
        <v>300</v>
      </c>
      <c r="E75">
        <f t="shared" si="13"/>
        <v>1647.8350515463931</v>
      </c>
      <c r="F75">
        <f t="shared" si="13"/>
        <v>300.00000000000006</v>
      </c>
      <c r="G75">
        <f>SUM(B75:F75)</f>
        <v>5846.8041237113412</v>
      </c>
    </row>
    <row r="76" spans="1:8" x14ac:dyDescent="0.2">
      <c r="A76" t="s">
        <v>1</v>
      </c>
      <c r="B76" s="5">
        <f>B75/$G75</f>
        <v>5.1310082166660782E-2</v>
      </c>
      <c r="C76" s="5">
        <f t="shared" ref="C76:F76" si="14">C75/$G75</f>
        <v>0.56423458052685393</v>
      </c>
      <c r="D76" s="5">
        <f t="shared" si="14"/>
        <v>5.1310082166660782E-2</v>
      </c>
      <c r="E76" s="5">
        <f t="shared" si="14"/>
        <v>0.28183517297316379</v>
      </c>
      <c r="F76" s="5">
        <f t="shared" si="14"/>
        <v>5.1310082166660789E-2</v>
      </c>
    </row>
    <row r="77" spans="1:8" x14ac:dyDescent="0.2">
      <c r="A77" t="s">
        <v>9</v>
      </c>
      <c r="B77" s="5"/>
      <c r="C77" s="5"/>
      <c r="D77" s="5"/>
      <c r="E77" s="5"/>
      <c r="F77" s="5"/>
      <c r="G77" s="6">
        <f>G75/F73</f>
        <v>751.9038224937425</v>
      </c>
    </row>
    <row r="79" spans="1:8" x14ac:dyDescent="0.2">
      <c r="A79" t="s">
        <v>26</v>
      </c>
      <c r="H79" s="9">
        <f>(G$23-G77)/G$23</f>
        <v>0.21986849707007053</v>
      </c>
    </row>
    <row r="80" spans="1:8" x14ac:dyDescent="0.2">
      <c r="H80" s="9"/>
    </row>
    <row r="81" spans="1:8" x14ac:dyDescent="0.2">
      <c r="H81" s="9"/>
    </row>
    <row r="82" spans="1:8" x14ac:dyDescent="0.2">
      <c r="A82" s="1" t="s">
        <v>27</v>
      </c>
    </row>
    <row r="84" spans="1:8" x14ac:dyDescent="0.2">
      <c r="A84" s="4" t="s">
        <v>0</v>
      </c>
      <c r="B84" s="4">
        <v>1</v>
      </c>
      <c r="C84" s="4">
        <v>2</v>
      </c>
      <c r="D84" s="4">
        <v>3</v>
      </c>
      <c r="E84" s="4">
        <v>4</v>
      </c>
      <c r="F84" s="4">
        <v>5</v>
      </c>
      <c r="G84" s="4" t="s">
        <v>5</v>
      </c>
    </row>
    <row r="85" spans="1:8" x14ac:dyDescent="0.2">
      <c r="A85" t="s">
        <v>2</v>
      </c>
      <c r="B85">
        <v>100</v>
      </c>
      <c r="C85">
        <f>B87</f>
        <v>60</v>
      </c>
      <c r="D85">
        <f>C87</f>
        <v>36</v>
      </c>
      <c r="E85">
        <f>D87</f>
        <v>21.599999999999998</v>
      </c>
      <c r="F85">
        <f>E87</f>
        <v>12.959999999999999</v>
      </c>
    </row>
    <row r="86" spans="1:8" x14ac:dyDescent="0.2">
      <c r="A86" t="s">
        <v>3</v>
      </c>
      <c r="B86" s="3">
        <v>0.6</v>
      </c>
      <c r="C86" s="3">
        <v>0.6</v>
      </c>
      <c r="D86" s="3">
        <v>0.6</v>
      </c>
      <c r="E86" s="3">
        <v>0.6</v>
      </c>
      <c r="F86" s="3">
        <v>0.6</v>
      </c>
    </row>
    <row r="87" spans="1:8" x14ac:dyDescent="0.2">
      <c r="A87" t="s">
        <v>4</v>
      </c>
      <c r="B87">
        <f>B85*B86</f>
        <v>60</v>
      </c>
      <c r="C87">
        <f t="shared" ref="C87:F87" si="15">C85*C86</f>
        <v>36</v>
      </c>
      <c r="D87">
        <f t="shared" si="15"/>
        <v>21.599999999999998</v>
      </c>
      <c r="E87">
        <f t="shared" si="15"/>
        <v>12.959999999999999</v>
      </c>
      <c r="F87">
        <f t="shared" si="15"/>
        <v>7.7759999999999989</v>
      </c>
    </row>
    <row r="88" spans="1:8" x14ac:dyDescent="0.2">
      <c r="A88" t="s">
        <v>7</v>
      </c>
      <c r="B88">
        <v>3</v>
      </c>
      <c r="C88">
        <v>54.982817869415804</v>
      </c>
      <c r="D88">
        <v>8.3333333333333339</v>
      </c>
      <c r="E88">
        <v>152.57731958762886</v>
      </c>
      <c r="F88">
        <f>23.1481481481482/2</f>
        <v>11.574074074074099</v>
      </c>
    </row>
    <row r="89" spans="1:8" x14ac:dyDescent="0.2">
      <c r="A89" t="s">
        <v>6</v>
      </c>
      <c r="B89">
        <f>B88*B85</f>
        <v>300</v>
      </c>
      <c r="C89">
        <f t="shared" ref="C89:F89" si="16">C88*C85</f>
        <v>3298.9690721649481</v>
      </c>
      <c r="D89">
        <f t="shared" si="16"/>
        <v>300</v>
      </c>
      <c r="E89">
        <f t="shared" si="16"/>
        <v>3295.6701030927829</v>
      </c>
      <c r="F89">
        <f t="shared" si="16"/>
        <v>150.00000000000031</v>
      </c>
      <c r="G89">
        <f>SUM(B89:F89)</f>
        <v>7344.639175257731</v>
      </c>
    </row>
    <row r="90" spans="1:8" x14ac:dyDescent="0.2">
      <c r="A90" t="s">
        <v>1</v>
      </c>
      <c r="B90" s="5">
        <f>B89/$G89</f>
        <v>4.0846118215122892E-2</v>
      </c>
      <c r="C90" s="5">
        <f t="shared" ref="C90:F90" si="17">C89/$G89</f>
        <v>0.44916693569894589</v>
      </c>
      <c r="D90" s="5">
        <f t="shared" si="17"/>
        <v>4.0846118215122892E-2</v>
      </c>
      <c r="E90" s="5">
        <f t="shared" si="17"/>
        <v>0.44871776876324687</v>
      </c>
      <c r="F90" s="5">
        <f t="shared" si="17"/>
        <v>2.0423059107561491E-2</v>
      </c>
    </row>
    <row r="91" spans="1:8" x14ac:dyDescent="0.2">
      <c r="A91" t="s">
        <v>9</v>
      </c>
      <c r="B91" s="5"/>
      <c r="C91" s="5"/>
      <c r="D91" s="5"/>
      <c r="E91" s="5"/>
      <c r="F91" s="5"/>
      <c r="G91" s="6">
        <f>G89/F87</f>
        <v>944.52664290865891</v>
      </c>
    </row>
    <row r="93" spans="1:8" x14ac:dyDescent="0.2">
      <c r="A93" t="s">
        <v>26</v>
      </c>
      <c r="H93" s="9">
        <f>(G$23-G91)/G$23</f>
        <v>2.0014305758067685E-2</v>
      </c>
    </row>
    <row r="94" spans="1:8" x14ac:dyDescent="0.2">
      <c r="H94" s="9"/>
    </row>
    <row r="95" spans="1:8" x14ac:dyDescent="0.2">
      <c r="H95" s="9"/>
    </row>
    <row r="97" spans="1:8" x14ac:dyDescent="0.2">
      <c r="A97" s="1" t="s">
        <v>28</v>
      </c>
    </row>
    <row r="99" spans="1:8" x14ac:dyDescent="0.2">
      <c r="A99" s="4" t="s">
        <v>0</v>
      </c>
      <c r="B99" s="4">
        <v>1</v>
      </c>
      <c r="C99" s="4">
        <v>2</v>
      </c>
      <c r="D99" s="4">
        <v>3</v>
      </c>
      <c r="E99" s="4">
        <v>4</v>
      </c>
      <c r="F99" s="4">
        <v>5</v>
      </c>
      <c r="G99" s="4" t="s">
        <v>5</v>
      </c>
    </row>
    <row r="100" spans="1:8" x14ac:dyDescent="0.2">
      <c r="A100" t="s">
        <v>2</v>
      </c>
      <c r="B100">
        <v>100</v>
      </c>
      <c r="C100">
        <f>B102</f>
        <v>90</v>
      </c>
      <c r="D100">
        <f>C102</f>
        <v>54</v>
      </c>
      <c r="E100">
        <f>D102</f>
        <v>32.4</v>
      </c>
      <c r="F100">
        <f>E102</f>
        <v>19.439999999999998</v>
      </c>
    </row>
    <row r="101" spans="1:8" x14ac:dyDescent="0.2">
      <c r="A101" t="s">
        <v>3</v>
      </c>
      <c r="B101" s="3">
        <v>0.9</v>
      </c>
      <c r="C101" s="3">
        <v>0.6</v>
      </c>
      <c r="D101" s="3">
        <v>0.6</v>
      </c>
      <c r="E101" s="3">
        <v>0.6</v>
      </c>
      <c r="F101" s="3">
        <v>0.6</v>
      </c>
    </row>
    <row r="102" spans="1:8" x14ac:dyDescent="0.2">
      <c r="A102" t="s">
        <v>4</v>
      </c>
      <c r="B102">
        <f>B100*B101</f>
        <v>90</v>
      </c>
      <c r="C102">
        <f t="shared" ref="C102:F102" si="18">C100*C101</f>
        <v>54</v>
      </c>
      <c r="D102">
        <f t="shared" si="18"/>
        <v>32.4</v>
      </c>
      <c r="E102">
        <f t="shared" si="18"/>
        <v>19.439999999999998</v>
      </c>
      <c r="F102">
        <f t="shared" si="18"/>
        <v>11.663999999999998</v>
      </c>
    </row>
    <row r="103" spans="1:8" x14ac:dyDescent="0.2">
      <c r="A103" t="s">
        <v>7</v>
      </c>
      <c r="B103">
        <v>3</v>
      </c>
      <c r="C103">
        <v>54.982817869415804</v>
      </c>
      <c r="D103">
        <v>8.3333333333333339</v>
      </c>
      <c r="E103">
        <v>152.57731958762886</v>
      </c>
      <c r="F103">
        <v>23.148148148148152</v>
      </c>
    </row>
    <row r="104" spans="1:8" x14ac:dyDescent="0.2">
      <c r="A104" t="s">
        <v>6</v>
      </c>
      <c r="B104">
        <f>B103*B100</f>
        <v>300</v>
      </c>
      <c r="C104">
        <f t="shared" ref="C104:F104" si="19">C103*C100</f>
        <v>4948.4536082474224</v>
      </c>
      <c r="D104">
        <f t="shared" si="19"/>
        <v>450.00000000000006</v>
      </c>
      <c r="E104">
        <f t="shared" si="19"/>
        <v>4943.5051546391751</v>
      </c>
      <c r="F104">
        <f t="shared" si="19"/>
        <v>450.00000000000006</v>
      </c>
      <c r="G104">
        <f>SUM(B104:F104)</f>
        <v>11091.958762886597</v>
      </c>
    </row>
    <row r="105" spans="1:8" x14ac:dyDescent="0.2">
      <c r="A105" t="s">
        <v>1</v>
      </c>
      <c r="B105" s="5">
        <f>B104/$G104</f>
        <v>2.7046620566584877E-2</v>
      </c>
      <c r="C105" s="5">
        <f t="shared" ref="C105:F105" si="20">C104/$G104</f>
        <v>0.44612982377871963</v>
      </c>
      <c r="D105" s="5">
        <f t="shared" si="20"/>
        <v>4.0569930849877318E-2</v>
      </c>
      <c r="E105" s="5">
        <f t="shared" si="20"/>
        <v>0.4456836939549409</v>
      </c>
      <c r="F105" s="5">
        <f t="shared" si="20"/>
        <v>4.0569930849877318E-2</v>
      </c>
    </row>
    <row r="106" spans="1:8" x14ac:dyDescent="0.2">
      <c r="A106" t="s">
        <v>9</v>
      </c>
      <c r="B106" s="5"/>
      <c r="C106" s="5"/>
      <c r="D106" s="5"/>
      <c r="E106" s="5"/>
      <c r="F106" s="5"/>
      <c r="G106" s="6">
        <f>G104/F102</f>
        <v>950.9566840609225</v>
      </c>
    </row>
    <row r="108" spans="1:8" x14ac:dyDescent="0.2">
      <c r="A108" t="s">
        <v>26</v>
      </c>
      <c r="H108" s="9">
        <f>(G$23-G106)/G$23</f>
        <v>1.334287050537826E-2</v>
      </c>
    </row>
    <row r="111" spans="1:8" x14ac:dyDescent="0.2">
      <c r="A111" s="1" t="s">
        <v>29</v>
      </c>
    </row>
    <row r="113" spans="1:8" x14ac:dyDescent="0.2">
      <c r="A113" s="4" t="s">
        <v>0</v>
      </c>
      <c r="B113" s="4">
        <v>1</v>
      </c>
      <c r="C113" s="4">
        <v>2</v>
      </c>
      <c r="D113" s="4">
        <v>3</v>
      </c>
      <c r="E113" s="4">
        <v>4</v>
      </c>
      <c r="F113" s="4">
        <v>5</v>
      </c>
      <c r="G113" s="4" t="s">
        <v>5</v>
      </c>
    </row>
    <row r="114" spans="1:8" x14ac:dyDescent="0.2">
      <c r="A114" t="s">
        <v>2</v>
      </c>
      <c r="B114">
        <v>100</v>
      </c>
      <c r="C114">
        <f>B116</f>
        <v>60</v>
      </c>
      <c r="D114">
        <f>C116</f>
        <v>54</v>
      </c>
      <c r="E114">
        <f>D116</f>
        <v>32.4</v>
      </c>
      <c r="F114">
        <f>E116</f>
        <v>19.439999999999998</v>
      </c>
    </row>
    <row r="115" spans="1:8" x14ac:dyDescent="0.2">
      <c r="A115" t="s">
        <v>3</v>
      </c>
      <c r="B115" s="3">
        <v>0.6</v>
      </c>
      <c r="C115" s="3">
        <v>0.9</v>
      </c>
      <c r="D115" s="3">
        <v>0.6</v>
      </c>
      <c r="E115" s="3">
        <v>0.6</v>
      </c>
      <c r="F115" s="3">
        <v>0.6</v>
      </c>
    </row>
    <row r="116" spans="1:8" x14ac:dyDescent="0.2">
      <c r="A116" t="s">
        <v>4</v>
      </c>
      <c r="B116">
        <f>B114*B115</f>
        <v>60</v>
      </c>
      <c r="C116">
        <f t="shared" ref="C116:F116" si="21">C114*C115</f>
        <v>54</v>
      </c>
      <c r="D116">
        <f t="shared" si="21"/>
        <v>32.4</v>
      </c>
      <c r="E116">
        <f t="shared" si="21"/>
        <v>19.439999999999998</v>
      </c>
      <c r="F116">
        <f t="shared" si="21"/>
        <v>11.663999999999998</v>
      </c>
    </row>
    <row r="117" spans="1:8" x14ac:dyDescent="0.2">
      <c r="A117" t="s">
        <v>7</v>
      </c>
      <c r="B117">
        <v>3</v>
      </c>
      <c r="C117">
        <v>54.982817869415804</v>
      </c>
      <c r="D117">
        <v>8.3333333333333339</v>
      </c>
      <c r="E117">
        <v>152.57731958762886</v>
      </c>
      <c r="F117">
        <v>23.148148148148152</v>
      </c>
    </row>
    <row r="118" spans="1:8" x14ac:dyDescent="0.2">
      <c r="A118" t="s">
        <v>6</v>
      </c>
      <c r="B118">
        <f>B117*B114</f>
        <v>300</v>
      </c>
      <c r="C118">
        <f t="shared" ref="C118:F118" si="22">C117*C114</f>
        <v>3298.9690721649481</v>
      </c>
      <c r="D118">
        <f t="shared" si="22"/>
        <v>450.00000000000006</v>
      </c>
      <c r="E118">
        <f t="shared" si="22"/>
        <v>4943.5051546391751</v>
      </c>
      <c r="F118">
        <f t="shared" si="22"/>
        <v>450.00000000000006</v>
      </c>
      <c r="G118">
        <f>SUM(B118:F118)</f>
        <v>9442.4742268041227</v>
      </c>
    </row>
    <row r="119" spans="1:8" x14ac:dyDescent="0.2">
      <c r="A119" t="s">
        <v>1</v>
      </c>
      <c r="B119" s="5">
        <f>B118/$G118</f>
        <v>3.1771333740938074E-2</v>
      </c>
      <c r="C119" s="5">
        <f t="shared" ref="C119:F119" si="23">C118/$G118</f>
        <v>0.34937549130928464</v>
      </c>
      <c r="D119" s="5">
        <f t="shared" si="23"/>
        <v>4.7657000611407117E-2</v>
      </c>
      <c r="E119" s="5">
        <f t="shared" si="23"/>
        <v>0.52353917372696313</v>
      </c>
      <c r="F119" s="5">
        <f t="shared" si="23"/>
        <v>4.7657000611407117E-2</v>
      </c>
    </row>
    <row r="120" spans="1:8" x14ac:dyDescent="0.2">
      <c r="A120" t="s">
        <v>9</v>
      </c>
      <c r="B120" s="5"/>
      <c r="C120" s="5"/>
      <c r="D120" s="5"/>
      <c r="E120" s="5"/>
      <c r="F120" s="5"/>
      <c r="G120" s="6">
        <f>G118/F116</f>
        <v>809.53997143382412</v>
      </c>
    </row>
    <row r="122" spans="1:8" x14ac:dyDescent="0.2">
      <c r="A122" t="s">
        <v>26</v>
      </c>
      <c r="H122" s="9">
        <f>(G$23-G120)/G$23</f>
        <v>0.16006859427586265</v>
      </c>
    </row>
    <row r="125" spans="1:8" x14ac:dyDescent="0.2">
      <c r="A125" s="7" t="s">
        <v>30</v>
      </c>
      <c r="B125" s="7"/>
      <c r="C125" s="7"/>
      <c r="D125" s="7"/>
      <c r="E125" s="7"/>
      <c r="F125" s="7"/>
      <c r="G125" s="7"/>
      <c r="H125" s="8"/>
    </row>
    <row r="126" spans="1:8" x14ac:dyDescent="0.2">
      <c r="A126" s="8"/>
      <c r="B126" s="8"/>
      <c r="C126" s="8"/>
      <c r="D126" s="8"/>
      <c r="E126" s="8"/>
      <c r="F126" s="8"/>
      <c r="G126" s="8"/>
      <c r="H126" s="8"/>
    </row>
    <row r="127" spans="1:8" x14ac:dyDescent="0.2">
      <c r="A127" s="4" t="s">
        <v>0</v>
      </c>
      <c r="B127" s="4">
        <v>1</v>
      </c>
      <c r="C127" s="4">
        <v>2</v>
      </c>
      <c r="D127" s="4">
        <v>3</v>
      </c>
      <c r="E127" s="4">
        <v>4</v>
      </c>
      <c r="F127" s="4">
        <v>5</v>
      </c>
      <c r="G127" s="4" t="s">
        <v>5</v>
      </c>
    </row>
    <row r="128" spans="1:8" x14ac:dyDescent="0.2">
      <c r="A128" t="s">
        <v>2</v>
      </c>
      <c r="B128">
        <v>100</v>
      </c>
      <c r="C128">
        <f>B130</f>
        <v>60</v>
      </c>
      <c r="D128">
        <f>C130</f>
        <v>36</v>
      </c>
      <c r="E128">
        <f>D130</f>
        <v>32.4</v>
      </c>
      <c r="F128">
        <f>E130</f>
        <v>19.439999999999998</v>
      </c>
    </row>
    <row r="129" spans="1:8" x14ac:dyDescent="0.2">
      <c r="A129" t="s">
        <v>3</v>
      </c>
      <c r="B129" s="3">
        <v>0.6</v>
      </c>
      <c r="C129" s="3">
        <v>0.6</v>
      </c>
      <c r="D129" s="3">
        <v>0.9</v>
      </c>
      <c r="E129" s="3">
        <v>0.6</v>
      </c>
      <c r="F129" s="3">
        <v>0.6</v>
      </c>
    </row>
    <row r="130" spans="1:8" x14ac:dyDescent="0.2">
      <c r="A130" t="s">
        <v>4</v>
      </c>
      <c r="B130">
        <f>B128*B129</f>
        <v>60</v>
      </c>
      <c r="C130">
        <f t="shared" ref="C130:F130" si="24">C128*C129</f>
        <v>36</v>
      </c>
      <c r="D130">
        <f t="shared" si="24"/>
        <v>32.4</v>
      </c>
      <c r="E130">
        <f t="shared" si="24"/>
        <v>19.439999999999998</v>
      </c>
      <c r="F130">
        <f t="shared" si="24"/>
        <v>11.663999999999998</v>
      </c>
    </row>
    <row r="131" spans="1:8" x14ac:dyDescent="0.2">
      <c r="A131" t="s">
        <v>7</v>
      </c>
      <c r="B131">
        <v>3</v>
      </c>
      <c r="C131">
        <v>54.982817869415804</v>
      </c>
      <c r="D131">
        <v>8.3333333333333339</v>
      </c>
      <c r="E131">
        <v>152.57731958762886</v>
      </c>
      <c r="F131">
        <v>23.148148148148152</v>
      </c>
    </row>
    <row r="132" spans="1:8" x14ac:dyDescent="0.2">
      <c r="A132" t="s">
        <v>6</v>
      </c>
      <c r="B132">
        <f>B131*B128</f>
        <v>300</v>
      </c>
      <c r="C132">
        <f t="shared" ref="C132:F132" si="25">C131*C128</f>
        <v>3298.9690721649481</v>
      </c>
      <c r="D132">
        <f t="shared" si="25"/>
        <v>300</v>
      </c>
      <c r="E132">
        <f t="shared" si="25"/>
        <v>4943.5051546391751</v>
      </c>
      <c r="F132">
        <f t="shared" si="25"/>
        <v>450.00000000000006</v>
      </c>
      <c r="G132">
        <f>SUM(B132:F132)</f>
        <v>9292.4742268041227</v>
      </c>
    </row>
    <row r="133" spans="1:8" x14ac:dyDescent="0.2">
      <c r="A133" t="s">
        <v>1</v>
      </c>
      <c r="B133" s="5">
        <f>B132/$G132</f>
        <v>3.2284189622463585E-2</v>
      </c>
      <c r="C133" s="5">
        <f t="shared" ref="C133:F133" si="26">C132/$G132</f>
        <v>0.35501514361471981</v>
      </c>
      <c r="D133" s="5">
        <f t="shared" si="26"/>
        <v>3.2284189622463585E-2</v>
      </c>
      <c r="E133" s="5">
        <f t="shared" si="26"/>
        <v>0.53199019270665771</v>
      </c>
      <c r="F133" s="5">
        <f t="shared" si="26"/>
        <v>4.8426284433695385E-2</v>
      </c>
    </row>
    <row r="134" spans="1:8" x14ac:dyDescent="0.2">
      <c r="A134" t="s">
        <v>9</v>
      </c>
      <c r="B134" s="5"/>
      <c r="C134" s="5"/>
      <c r="D134" s="5"/>
      <c r="E134" s="5"/>
      <c r="F134" s="5"/>
      <c r="G134" s="6">
        <f>G132/F130</f>
        <v>796.67988912929741</v>
      </c>
    </row>
    <row r="136" spans="1:8" x14ac:dyDescent="0.2">
      <c r="A136" t="s">
        <v>26</v>
      </c>
      <c r="H136" s="9">
        <f>(G$23-G134)/G$23</f>
        <v>0.17341146478124103</v>
      </c>
    </row>
    <row r="137" spans="1:8" x14ac:dyDescent="0.2">
      <c r="A137" s="8"/>
      <c r="B137" s="8"/>
      <c r="C137" s="8"/>
      <c r="D137" s="8"/>
      <c r="E137" s="8"/>
      <c r="F137" s="8"/>
      <c r="G137" s="8"/>
      <c r="H137" s="8"/>
    </row>
    <row r="139" spans="1:8" x14ac:dyDescent="0.2">
      <c r="A139" s="7" t="s">
        <v>115</v>
      </c>
      <c r="B139" s="7"/>
      <c r="C139" s="7"/>
      <c r="D139" s="7"/>
      <c r="E139" s="7"/>
      <c r="F139" s="7"/>
      <c r="G139" s="7"/>
      <c r="H139" s="8"/>
    </row>
    <row r="140" spans="1:8" x14ac:dyDescent="0.2">
      <c r="A140" s="8"/>
      <c r="B140" s="8"/>
      <c r="C140" s="8"/>
      <c r="D140" s="8"/>
      <c r="E140" s="8"/>
      <c r="F140" s="8"/>
      <c r="G140" s="8"/>
      <c r="H140" s="8"/>
    </row>
    <row r="141" spans="1:8" x14ac:dyDescent="0.2">
      <c r="A141" s="4" t="s">
        <v>0</v>
      </c>
      <c r="B141" s="4">
        <v>1</v>
      </c>
      <c r="C141" s="4">
        <v>2</v>
      </c>
      <c r="D141" s="4">
        <v>3</v>
      </c>
      <c r="E141" s="4">
        <v>4</v>
      </c>
      <c r="F141" s="4">
        <v>5</v>
      </c>
      <c r="G141" s="4" t="s">
        <v>5</v>
      </c>
    </row>
    <row r="142" spans="1:8" x14ac:dyDescent="0.2">
      <c r="A142" t="s">
        <v>2</v>
      </c>
      <c r="B142">
        <v>100</v>
      </c>
      <c r="C142">
        <f>B144</f>
        <v>60</v>
      </c>
      <c r="D142">
        <f>C144</f>
        <v>36</v>
      </c>
      <c r="E142">
        <f>D144</f>
        <v>21.599999999999998</v>
      </c>
      <c r="F142">
        <f>E144</f>
        <v>19.439999999999998</v>
      </c>
    </row>
    <row r="143" spans="1:8" x14ac:dyDescent="0.2">
      <c r="A143" t="s">
        <v>3</v>
      </c>
      <c r="B143" s="3">
        <v>0.6</v>
      </c>
      <c r="C143" s="3">
        <v>0.6</v>
      </c>
      <c r="D143" s="3">
        <v>0.6</v>
      </c>
      <c r="E143" s="3">
        <v>0.9</v>
      </c>
      <c r="F143" s="3">
        <v>0.6</v>
      </c>
    </row>
    <row r="144" spans="1:8" x14ac:dyDescent="0.2">
      <c r="A144" t="s">
        <v>4</v>
      </c>
      <c r="B144">
        <f>B142*B143</f>
        <v>60</v>
      </c>
      <c r="C144">
        <f t="shared" ref="C144:F144" si="27">C142*C143</f>
        <v>36</v>
      </c>
      <c r="D144">
        <f t="shared" si="27"/>
        <v>21.599999999999998</v>
      </c>
      <c r="E144">
        <f t="shared" si="27"/>
        <v>19.439999999999998</v>
      </c>
      <c r="F144">
        <f t="shared" si="27"/>
        <v>11.663999999999998</v>
      </c>
    </row>
    <row r="145" spans="1:8" x14ac:dyDescent="0.2">
      <c r="A145" t="s">
        <v>7</v>
      </c>
      <c r="B145">
        <v>3</v>
      </c>
      <c r="C145">
        <v>54.982817869415804</v>
      </c>
      <c r="D145">
        <v>8.3333333333333339</v>
      </c>
      <c r="E145">
        <v>152.57731958762886</v>
      </c>
      <c r="F145">
        <v>23.148148148148152</v>
      </c>
    </row>
    <row r="146" spans="1:8" x14ac:dyDescent="0.2">
      <c r="A146" t="s">
        <v>6</v>
      </c>
      <c r="B146">
        <f>B145*B142</f>
        <v>300</v>
      </c>
      <c r="C146">
        <f t="shared" ref="C146:F146" si="28">C145*C142</f>
        <v>3298.9690721649481</v>
      </c>
      <c r="D146">
        <f t="shared" si="28"/>
        <v>300</v>
      </c>
      <c r="E146">
        <f t="shared" si="28"/>
        <v>3295.6701030927829</v>
      </c>
      <c r="F146">
        <f t="shared" si="28"/>
        <v>450.00000000000006</v>
      </c>
      <c r="G146">
        <f>SUM(B146:F146)</f>
        <v>7644.639175257731</v>
      </c>
    </row>
    <row r="147" spans="1:8" x14ac:dyDescent="0.2">
      <c r="A147" t="s">
        <v>1</v>
      </c>
      <c r="B147" s="5">
        <f>B146/$G146</f>
        <v>3.9243186384906883E-2</v>
      </c>
      <c r="C147" s="5">
        <f t="shared" ref="C147:F147" si="29">C146/$G146</f>
        <v>0.43154019392337467</v>
      </c>
      <c r="D147" s="5">
        <f t="shared" si="29"/>
        <v>3.9243186384906883E-2</v>
      </c>
      <c r="E147" s="5">
        <f t="shared" si="29"/>
        <v>0.43110865372945123</v>
      </c>
      <c r="F147" s="5">
        <f t="shared" si="29"/>
        <v>5.8864779577360339E-2</v>
      </c>
    </row>
    <row r="148" spans="1:8" x14ac:dyDescent="0.2">
      <c r="A148" t="s">
        <v>9</v>
      </c>
      <c r="B148" s="5"/>
      <c r="C148" s="5"/>
      <c r="D148" s="5"/>
      <c r="E148" s="5"/>
      <c r="F148" s="5"/>
      <c r="G148" s="6">
        <f>G146/F144</f>
        <v>655.40459321482615</v>
      </c>
    </row>
    <row r="150" spans="1:8" x14ac:dyDescent="0.2">
      <c r="A150" t="s">
        <v>26</v>
      </c>
      <c r="H150" s="9">
        <f>(G$23-G148)/G$23</f>
        <v>0.3199904628279549</v>
      </c>
    </row>
    <row r="151" spans="1:8" x14ac:dyDescent="0.2">
      <c r="A151" s="8"/>
      <c r="B151" s="8"/>
      <c r="C151" s="8"/>
      <c r="D151" s="8"/>
      <c r="E151" s="8"/>
      <c r="F151" s="8"/>
      <c r="G151" s="8"/>
      <c r="H151" s="8"/>
    </row>
    <row r="153" spans="1:8" x14ac:dyDescent="0.2">
      <c r="A153" s="7" t="s">
        <v>116</v>
      </c>
      <c r="B153" s="7"/>
      <c r="C153" s="7"/>
      <c r="D153" s="7"/>
      <c r="E153" s="7"/>
      <c r="F153" s="7"/>
      <c r="G153" s="7"/>
      <c r="H153" s="8"/>
    </row>
    <row r="154" spans="1:8" x14ac:dyDescent="0.2">
      <c r="A154" s="8"/>
      <c r="B154" s="8"/>
      <c r="C154" s="8"/>
      <c r="D154" s="8"/>
      <c r="E154" s="8"/>
      <c r="F154" s="8"/>
      <c r="G154" s="8"/>
      <c r="H154" s="8"/>
    </row>
    <row r="155" spans="1:8" x14ac:dyDescent="0.2">
      <c r="A155" s="4" t="s">
        <v>0</v>
      </c>
      <c r="B155" s="4">
        <v>1</v>
      </c>
      <c r="C155" s="4">
        <v>2</v>
      </c>
      <c r="D155" s="4">
        <v>3</v>
      </c>
      <c r="E155" s="4">
        <v>4</v>
      </c>
      <c r="F155" s="4">
        <v>5</v>
      </c>
      <c r="G155" s="4" t="s">
        <v>5</v>
      </c>
    </row>
    <row r="156" spans="1:8" x14ac:dyDescent="0.2">
      <c r="A156" t="s">
        <v>2</v>
      </c>
      <c r="B156">
        <v>100</v>
      </c>
      <c r="C156">
        <f>B158</f>
        <v>60</v>
      </c>
      <c r="D156">
        <f>C158</f>
        <v>36</v>
      </c>
      <c r="E156">
        <f>D158</f>
        <v>21.599999999999998</v>
      </c>
      <c r="F156">
        <f>E158</f>
        <v>12.959999999999999</v>
      </c>
    </row>
    <row r="157" spans="1:8" x14ac:dyDescent="0.2">
      <c r="A157" t="s">
        <v>3</v>
      </c>
      <c r="B157" s="3">
        <v>0.6</v>
      </c>
      <c r="C157" s="3">
        <v>0.6</v>
      </c>
      <c r="D157" s="3">
        <v>0.6</v>
      </c>
      <c r="E157" s="3">
        <v>0.6</v>
      </c>
      <c r="F157" s="3">
        <v>0.9</v>
      </c>
    </row>
    <row r="158" spans="1:8" x14ac:dyDescent="0.2">
      <c r="A158" t="s">
        <v>4</v>
      </c>
      <c r="B158">
        <f>B156*B157</f>
        <v>60</v>
      </c>
      <c r="C158">
        <f t="shared" ref="C158:F158" si="30">C156*C157</f>
        <v>36</v>
      </c>
      <c r="D158">
        <f t="shared" si="30"/>
        <v>21.599999999999998</v>
      </c>
      <c r="E158">
        <f t="shared" si="30"/>
        <v>12.959999999999999</v>
      </c>
      <c r="F158">
        <f t="shared" si="30"/>
        <v>11.664</v>
      </c>
    </row>
    <row r="159" spans="1:8" x14ac:dyDescent="0.2">
      <c r="A159" t="s">
        <v>7</v>
      </c>
      <c r="B159">
        <v>3</v>
      </c>
      <c r="C159">
        <v>54.982817869415804</v>
      </c>
      <c r="D159">
        <v>8.3333333333333339</v>
      </c>
      <c r="E159">
        <v>152.57731958762886</v>
      </c>
      <c r="F159">
        <v>23.148148148148152</v>
      </c>
    </row>
    <row r="160" spans="1:8" x14ac:dyDescent="0.2">
      <c r="A160" t="s">
        <v>6</v>
      </c>
      <c r="B160">
        <f>B159*B156</f>
        <v>300</v>
      </c>
      <c r="C160">
        <f t="shared" ref="C160:F160" si="31">C159*C156</f>
        <v>3298.9690721649481</v>
      </c>
      <c r="D160">
        <f t="shared" si="31"/>
        <v>300</v>
      </c>
      <c r="E160">
        <f t="shared" si="31"/>
        <v>3295.6701030927829</v>
      </c>
      <c r="F160">
        <f t="shared" si="31"/>
        <v>300.00000000000006</v>
      </c>
      <c r="G160">
        <f>SUM(B160:F160)</f>
        <v>7494.639175257731</v>
      </c>
    </row>
    <row r="161" spans="1:8" x14ac:dyDescent="0.2">
      <c r="A161" t="s">
        <v>1</v>
      </c>
      <c r="B161" s="5">
        <f>B160/$G160</f>
        <v>4.0028611516135251E-2</v>
      </c>
      <c r="C161" s="5">
        <f t="shared" ref="C161:F161" si="32">C160/$G160</f>
        <v>0.44017717131145284</v>
      </c>
      <c r="D161" s="5">
        <f t="shared" si="32"/>
        <v>4.0028611516135251E-2</v>
      </c>
      <c r="E161" s="5">
        <f t="shared" si="32"/>
        <v>0.43973699414014139</v>
      </c>
      <c r="F161" s="5">
        <f t="shared" si="32"/>
        <v>4.0028611516135258E-2</v>
      </c>
    </row>
    <row r="162" spans="1:8" x14ac:dyDescent="0.2">
      <c r="A162" t="s">
        <v>9</v>
      </c>
      <c r="B162" s="5"/>
      <c r="C162" s="5"/>
      <c r="D162" s="5"/>
      <c r="E162" s="5"/>
      <c r="F162" s="5"/>
      <c r="G162" s="6">
        <f>G160/F158</f>
        <v>642.54451091029932</v>
      </c>
    </row>
    <row r="164" spans="1:8" x14ac:dyDescent="0.2">
      <c r="A164" t="s">
        <v>26</v>
      </c>
      <c r="H164" s="9">
        <f>(G$23-G162)/G$23</f>
        <v>0.33333333333333343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E0D9-FFC2-ED46-9106-DD81E1FC03C4}">
  <dimension ref="A1:I222"/>
  <sheetViews>
    <sheetView topLeftCell="A206" zoomScale="150" workbookViewId="0">
      <selection activeCell="F120" sqref="F120"/>
    </sheetView>
  </sheetViews>
  <sheetFormatPr baseColWidth="10" defaultRowHeight="16" x14ac:dyDescent="0.2"/>
  <cols>
    <col min="1" max="1" width="14.83203125" customWidth="1"/>
  </cols>
  <sheetData>
    <row r="1" spans="1:1" ht="22" x14ac:dyDescent="0.3">
      <c r="A1" s="2" t="s">
        <v>43</v>
      </c>
    </row>
    <row r="3" spans="1:1" x14ac:dyDescent="0.2">
      <c r="A3" t="s">
        <v>34</v>
      </c>
    </row>
    <row r="14" spans="1:1" x14ac:dyDescent="0.2">
      <c r="A14" t="s">
        <v>10</v>
      </c>
    </row>
    <row r="15" spans="1:1" x14ac:dyDescent="0.2">
      <c r="A15" t="s">
        <v>14</v>
      </c>
    </row>
    <row r="16" spans="1:1" x14ac:dyDescent="0.2">
      <c r="A16" t="s">
        <v>36</v>
      </c>
    </row>
    <row r="18" spans="1:7" x14ac:dyDescent="0.2">
      <c r="A18" s="4" t="s">
        <v>0</v>
      </c>
      <c r="B18" s="4">
        <v>1</v>
      </c>
      <c r="C18" s="4">
        <v>2</v>
      </c>
      <c r="D18" s="4">
        <v>3</v>
      </c>
      <c r="E18" s="4">
        <v>4</v>
      </c>
      <c r="F18" s="4">
        <v>5</v>
      </c>
      <c r="G18" s="4" t="s">
        <v>5</v>
      </c>
    </row>
    <row r="19" spans="1:7" x14ac:dyDescent="0.2">
      <c r="A19" t="s">
        <v>2</v>
      </c>
      <c r="B19">
        <v>100</v>
      </c>
      <c r="C19">
        <f>B21</f>
        <v>60</v>
      </c>
      <c r="D19">
        <f>C21</f>
        <v>36</v>
      </c>
      <c r="E19">
        <f>D21</f>
        <v>21.599999999999998</v>
      </c>
      <c r="F19">
        <f>E21</f>
        <v>12.959999999999999</v>
      </c>
    </row>
    <row r="20" spans="1:7" x14ac:dyDescent="0.2">
      <c r="A20" t="s">
        <v>3</v>
      </c>
      <c r="B20" s="3">
        <v>0.6</v>
      </c>
      <c r="C20" s="3">
        <v>0.6</v>
      </c>
      <c r="D20" s="3">
        <v>0.6</v>
      </c>
      <c r="E20" s="3">
        <v>0.6</v>
      </c>
      <c r="F20" s="3">
        <v>0.6</v>
      </c>
    </row>
    <row r="21" spans="1:7" x14ac:dyDescent="0.2">
      <c r="A21" t="s">
        <v>4</v>
      </c>
      <c r="B21">
        <f>B19*B20</f>
        <v>60</v>
      </c>
      <c r="C21">
        <f t="shared" ref="C21:F21" si="0">C19*C20</f>
        <v>36</v>
      </c>
      <c r="D21">
        <f t="shared" si="0"/>
        <v>21.599999999999998</v>
      </c>
      <c r="E21">
        <f t="shared" si="0"/>
        <v>12.959999999999999</v>
      </c>
      <c r="F21">
        <f t="shared" si="0"/>
        <v>7.7759999999999989</v>
      </c>
    </row>
    <row r="22" spans="1:7" x14ac:dyDescent="0.2">
      <c r="A22" t="s">
        <v>15</v>
      </c>
      <c r="B22">
        <v>3</v>
      </c>
      <c r="C22">
        <v>80</v>
      </c>
      <c r="D22">
        <v>8.3333333333333339</v>
      </c>
      <c r="E22">
        <v>13.888888888888891</v>
      </c>
      <c r="F22">
        <v>23.148148148148152</v>
      </c>
    </row>
    <row r="23" spans="1:7" x14ac:dyDescent="0.2">
      <c r="A23" t="s">
        <v>16</v>
      </c>
      <c r="B23">
        <f>B22*B19</f>
        <v>300</v>
      </c>
      <c r="C23">
        <f t="shared" ref="C23:F23" si="1">C22*C19</f>
        <v>4800</v>
      </c>
      <c r="D23">
        <f t="shared" si="1"/>
        <v>300</v>
      </c>
      <c r="E23">
        <f t="shared" si="1"/>
        <v>300</v>
      </c>
      <c r="F23">
        <f t="shared" si="1"/>
        <v>300.00000000000006</v>
      </c>
      <c r="G23">
        <f>SUM(B23:F23)</f>
        <v>6000</v>
      </c>
    </row>
    <row r="24" spans="1:7" x14ac:dyDescent="0.2">
      <c r="A24" t="s">
        <v>17</v>
      </c>
      <c r="B24" s="5">
        <f>B23/$G23</f>
        <v>0.05</v>
      </c>
      <c r="C24" s="5">
        <f t="shared" ref="C24:F24" si="2">C23/$G23</f>
        <v>0.8</v>
      </c>
      <c r="D24" s="5">
        <f t="shared" si="2"/>
        <v>0.05</v>
      </c>
      <c r="E24" s="5">
        <f t="shared" si="2"/>
        <v>0.05</v>
      </c>
      <c r="F24" s="5">
        <f t="shared" si="2"/>
        <v>5.000000000000001E-2</v>
      </c>
    </row>
    <row r="25" spans="1:7" x14ac:dyDescent="0.2">
      <c r="A25" t="s">
        <v>18</v>
      </c>
      <c r="B25" s="5"/>
      <c r="C25" s="5"/>
      <c r="D25" s="5"/>
      <c r="E25" s="5"/>
      <c r="F25" s="5"/>
      <c r="G25" s="6">
        <f>G23/F21</f>
        <v>771.60493827160508</v>
      </c>
    </row>
    <row r="26" spans="1:7" x14ac:dyDescent="0.2">
      <c r="A26" t="s">
        <v>19</v>
      </c>
      <c r="B26">
        <v>3</v>
      </c>
      <c r="C26">
        <v>5</v>
      </c>
      <c r="D26">
        <v>8.3333333333333339</v>
      </c>
      <c r="E26">
        <v>222</v>
      </c>
      <c r="F26">
        <v>23.148148148148152</v>
      </c>
    </row>
    <row r="27" spans="1:7" x14ac:dyDescent="0.2">
      <c r="A27" t="s">
        <v>20</v>
      </c>
      <c r="B27">
        <f>B26*B19</f>
        <v>300</v>
      </c>
      <c r="C27">
        <f t="shared" ref="C27:F27" si="3">C26*C19</f>
        <v>300</v>
      </c>
      <c r="D27">
        <f t="shared" si="3"/>
        <v>300</v>
      </c>
      <c r="E27">
        <f t="shared" si="3"/>
        <v>4795.2</v>
      </c>
      <c r="F27">
        <f t="shared" si="3"/>
        <v>300.00000000000006</v>
      </c>
      <c r="G27">
        <f>SUM(B27:F27)</f>
        <v>5995.2</v>
      </c>
    </row>
    <row r="28" spans="1:7" x14ac:dyDescent="0.2">
      <c r="A28" t="s">
        <v>21</v>
      </c>
      <c r="B28" s="5">
        <f>B27/$G27</f>
        <v>5.0040032025620497E-2</v>
      </c>
      <c r="C28" s="5">
        <f t="shared" ref="C28" si="4">C27/$G27</f>
        <v>5.0040032025620497E-2</v>
      </c>
      <c r="D28" s="5">
        <f t="shared" ref="D28" si="5">D27/$G27</f>
        <v>5.0040032025620497E-2</v>
      </c>
      <c r="E28" s="5">
        <f t="shared" ref="E28" si="6">E27/$G27</f>
        <v>0.79983987189751804</v>
      </c>
      <c r="F28" s="5">
        <f t="shared" ref="F28" si="7">F27/$G27</f>
        <v>5.0040032025620511E-2</v>
      </c>
    </row>
    <row r="29" spans="1:7" x14ac:dyDescent="0.2">
      <c r="A29" t="s">
        <v>22</v>
      </c>
      <c r="B29" s="5"/>
      <c r="C29" s="5"/>
      <c r="D29" s="5"/>
      <c r="E29" s="5"/>
      <c r="F29" s="5"/>
      <c r="G29" s="6">
        <f>G27/F21</f>
        <v>770.98765432098776</v>
      </c>
    </row>
    <row r="31" spans="1:7" x14ac:dyDescent="0.2">
      <c r="A31" t="s">
        <v>8</v>
      </c>
    </row>
    <row r="34" spans="1:7" x14ac:dyDescent="0.2">
      <c r="A34" s="1" t="s">
        <v>11</v>
      </c>
    </row>
    <row r="36" spans="1:7" x14ac:dyDescent="0.2">
      <c r="A36" s="4" t="s">
        <v>0</v>
      </c>
      <c r="B36" s="4">
        <v>1</v>
      </c>
      <c r="C36" s="4">
        <v>2</v>
      </c>
      <c r="D36" s="4">
        <v>3</v>
      </c>
      <c r="E36" s="4">
        <v>4</v>
      </c>
      <c r="F36" s="4">
        <v>5</v>
      </c>
      <c r="G36" s="4" t="s">
        <v>5</v>
      </c>
    </row>
    <row r="37" spans="1:7" x14ac:dyDescent="0.2">
      <c r="A37" t="s">
        <v>2</v>
      </c>
      <c r="B37">
        <v>100</v>
      </c>
      <c r="C37">
        <f>B39</f>
        <v>60</v>
      </c>
      <c r="D37">
        <f>C39</f>
        <v>36</v>
      </c>
      <c r="E37">
        <f>D39</f>
        <v>21.599999999999998</v>
      </c>
      <c r="F37">
        <f>E39</f>
        <v>12.959999999999999</v>
      </c>
    </row>
    <row r="38" spans="1:7" x14ac:dyDescent="0.2">
      <c r="A38" t="s">
        <v>3</v>
      </c>
      <c r="B38" s="3">
        <v>0.6</v>
      </c>
      <c r="C38" s="3">
        <v>0.6</v>
      </c>
      <c r="D38" s="3">
        <v>0.6</v>
      </c>
      <c r="E38" s="3">
        <v>0.6</v>
      </c>
      <c r="F38" s="3">
        <v>0.6</v>
      </c>
    </row>
    <row r="39" spans="1:7" x14ac:dyDescent="0.2">
      <c r="A39" t="s">
        <v>4</v>
      </c>
      <c r="B39">
        <f>B37*B38</f>
        <v>60</v>
      </c>
      <c r="C39">
        <f t="shared" ref="C39:F39" si="8">C37*C38</f>
        <v>36</v>
      </c>
      <c r="D39">
        <f t="shared" si="8"/>
        <v>21.599999999999998</v>
      </c>
      <c r="E39">
        <f t="shared" si="8"/>
        <v>12.959999999999999</v>
      </c>
      <c r="F39">
        <f t="shared" si="8"/>
        <v>7.7759999999999989</v>
      </c>
    </row>
    <row r="40" spans="1:7" x14ac:dyDescent="0.2">
      <c r="A40" t="s">
        <v>15</v>
      </c>
      <c r="B40">
        <v>1.5</v>
      </c>
      <c r="C40">
        <v>80</v>
      </c>
      <c r="D40">
        <v>8.3333333333333339</v>
      </c>
      <c r="E40">
        <v>13.888888888888891</v>
      </c>
      <c r="F40">
        <v>23.148148148148152</v>
      </c>
    </row>
    <row r="41" spans="1:7" x14ac:dyDescent="0.2">
      <c r="A41" t="s">
        <v>16</v>
      </c>
      <c r="B41">
        <f>B40*B37</f>
        <v>150</v>
      </c>
      <c r="C41">
        <f t="shared" ref="C41" si="9">C40*C37</f>
        <v>4800</v>
      </c>
      <c r="D41">
        <f t="shared" ref="D41" si="10">D40*D37</f>
        <v>300</v>
      </c>
      <c r="E41">
        <f t="shared" ref="E41" si="11">E40*E37</f>
        <v>300</v>
      </c>
      <c r="F41">
        <f t="shared" ref="F41" si="12">F40*F37</f>
        <v>300.00000000000006</v>
      </c>
      <c r="G41">
        <f>SUM(B41:F41)</f>
        <v>5850</v>
      </c>
    </row>
    <row r="42" spans="1:7" x14ac:dyDescent="0.2">
      <c r="A42" t="s">
        <v>17</v>
      </c>
      <c r="B42" s="5">
        <f>B41/$G41</f>
        <v>2.564102564102564E-2</v>
      </c>
      <c r="C42" s="5">
        <f t="shared" ref="C42" si="13">C41/$G41</f>
        <v>0.82051282051282048</v>
      </c>
      <c r="D42" s="5">
        <f t="shared" ref="D42" si="14">D41/$G41</f>
        <v>5.128205128205128E-2</v>
      </c>
      <c r="E42" s="5">
        <f t="shared" ref="E42" si="15">E41/$G41</f>
        <v>5.128205128205128E-2</v>
      </c>
      <c r="F42" s="5">
        <f t="shared" ref="F42" si="16">F41/$G41</f>
        <v>5.1282051282051294E-2</v>
      </c>
    </row>
    <row r="43" spans="1:7" x14ac:dyDescent="0.2">
      <c r="A43" t="s">
        <v>18</v>
      </c>
      <c r="B43" s="5"/>
      <c r="C43" s="5"/>
      <c r="D43" s="5"/>
      <c r="E43" s="5"/>
      <c r="F43" s="5"/>
      <c r="G43" s="6">
        <f>G41/F39</f>
        <v>752.31481481481489</v>
      </c>
    </row>
    <row r="44" spans="1:7" x14ac:dyDescent="0.2">
      <c r="A44" t="s">
        <v>19</v>
      </c>
      <c r="B44">
        <v>1.5</v>
      </c>
      <c r="C44">
        <v>5</v>
      </c>
      <c r="D44">
        <v>8.3333333333333339</v>
      </c>
      <c r="E44">
        <v>222</v>
      </c>
      <c r="F44">
        <v>23.148148148148152</v>
      </c>
    </row>
    <row r="45" spans="1:7" x14ac:dyDescent="0.2">
      <c r="A45" t="s">
        <v>20</v>
      </c>
      <c r="B45">
        <f>B44*B37</f>
        <v>150</v>
      </c>
      <c r="C45">
        <f t="shared" ref="C45" si="17">C44*C37</f>
        <v>300</v>
      </c>
      <c r="D45">
        <f t="shared" ref="D45" si="18">D44*D37</f>
        <v>300</v>
      </c>
      <c r="E45">
        <f t="shared" ref="E45" si="19">E44*E37</f>
        <v>4795.2</v>
      </c>
      <c r="F45">
        <f t="shared" ref="F45" si="20">F44*F37</f>
        <v>300.00000000000006</v>
      </c>
      <c r="G45">
        <f>SUM(B45:F45)</f>
        <v>5845.2</v>
      </c>
    </row>
    <row r="46" spans="1:7" x14ac:dyDescent="0.2">
      <c r="A46" t="s">
        <v>21</v>
      </c>
      <c r="B46" s="5">
        <f>B45/$G45</f>
        <v>2.5662081708068159E-2</v>
      </c>
      <c r="C46" s="5">
        <f t="shared" ref="C46" si="21">C45/$G45</f>
        <v>5.1324163416136319E-2</v>
      </c>
      <c r="D46" s="5">
        <f t="shared" ref="D46" si="22">D45/$G45</f>
        <v>5.1324163416136319E-2</v>
      </c>
      <c r="E46" s="5">
        <f t="shared" ref="E46" si="23">E45/$G45</f>
        <v>0.82036542804352286</v>
      </c>
      <c r="F46" s="5">
        <f t="shared" ref="F46" si="24">F45/$G45</f>
        <v>5.1324163416136326E-2</v>
      </c>
    </row>
    <row r="47" spans="1:7" x14ac:dyDescent="0.2">
      <c r="A47" t="s">
        <v>22</v>
      </c>
      <c r="B47" s="5"/>
      <c r="C47" s="5"/>
      <c r="D47" s="5"/>
      <c r="E47" s="5"/>
      <c r="F47" s="5"/>
      <c r="G47" s="6">
        <f>G45/F39</f>
        <v>751.69753086419757</v>
      </c>
    </row>
    <row r="48" spans="1:7" x14ac:dyDescent="0.2">
      <c r="B48" s="5"/>
      <c r="C48" s="5"/>
      <c r="D48" s="5"/>
      <c r="E48" s="5"/>
      <c r="F48" s="5"/>
      <c r="G48" s="6"/>
    </row>
    <row r="49" spans="1:8" x14ac:dyDescent="0.2">
      <c r="A49" t="s">
        <v>23</v>
      </c>
      <c r="H49" s="9">
        <f>(G$25-G43)/G$25</f>
        <v>2.5000000000000074E-2</v>
      </c>
    </row>
    <row r="50" spans="1:8" x14ac:dyDescent="0.2">
      <c r="A50" t="s">
        <v>24</v>
      </c>
      <c r="H50" s="9">
        <f>(G$29-G47)/G$29</f>
        <v>2.5020016012810325E-2</v>
      </c>
    </row>
    <row r="53" spans="1:8" x14ac:dyDescent="0.2">
      <c r="A53" s="1" t="s">
        <v>12</v>
      </c>
    </row>
    <row r="55" spans="1:8" x14ac:dyDescent="0.2">
      <c r="A55" s="4" t="s">
        <v>0</v>
      </c>
      <c r="B55" s="4">
        <v>1</v>
      </c>
      <c r="C55" s="4">
        <v>2</v>
      </c>
      <c r="D55" s="4">
        <v>3</v>
      </c>
      <c r="E55" s="4">
        <v>4</v>
      </c>
      <c r="F55" s="4">
        <v>5</v>
      </c>
      <c r="G55" s="4" t="s">
        <v>5</v>
      </c>
    </row>
    <row r="56" spans="1:8" x14ac:dyDescent="0.2">
      <c r="A56" t="s">
        <v>2</v>
      </c>
      <c r="B56">
        <v>100</v>
      </c>
      <c r="C56">
        <f>B58</f>
        <v>60</v>
      </c>
      <c r="D56">
        <f>C58</f>
        <v>36</v>
      </c>
      <c r="E56">
        <f>D58</f>
        <v>21.599999999999998</v>
      </c>
      <c r="F56">
        <f>E58</f>
        <v>12.959999999999999</v>
      </c>
    </row>
    <row r="57" spans="1:8" x14ac:dyDescent="0.2">
      <c r="A57" t="s">
        <v>3</v>
      </c>
      <c r="B57" s="3">
        <v>0.6</v>
      </c>
      <c r="C57" s="3">
        <v>0.6</v>
      </c>
      <c r="D57" s="3">
        <v>0.6</v>
      </c>
      <c r="E57" s="3">
        <v>0.6</v>
      </c>
      <c r="F57" s="3">
        <v>0.6</v>
      </c>
    </row>
    <row r="58" spans="1:8" x14ac:dyDescent="0.2">
      <c r="A58" t="s">
        <v>4</v>
      </c>
      <c r="B58">
        <f>B56*B57</f>
        <v>60</v>
      </c>
      <c r="C58">
        <f t="shared" ref="C58:F58" si="25">C56*C57</f>
        <v>36</v>
      </c>
      <c r="D58">
        <f t="shared" si="25"/>
        <v>21.599999999999998</v>
      </c>
      <c r="E58">
        <f t="shared" si="25"/>
        <v>12.959999999999999</v>
      </c>
      <c r="F58">
        <f t="shared" si="25"/>
        <v>7.7759999999999989</v>
      </c>
    </row>
    <row r="59" spans="1:8" x14ac:dyDescent="0.2">
      <c r="A59" t="s">
        <v>15</v>
      </c>
      <c r="B59">
        <v>3</v>
      </c>
      <c r="C59">
        <v>40</v>
      </c>
      <c r="D59">
        <v>8.3333333333333339</v>
      </c>
      <c r="E59">
        <v>13.888888888888891</v>
      </c>
      <c r="F59">
        <v>23.148148148148152</v>
      </c>
    </row>
    <row r="60" spans="1:8" x14ac:dyDescent="0.2">
      <c r="A60" t="s">
        <v>16</v>
      </c>
      <c r="B60">
        <f>B59*B56</f>
        <v>300</v>
      </c>
      <c r="C60">
        <f t="shared" ref="C60" si="26">C59*C56</f>
        <v>2400</v>
      </c>
      <c r="D60">
        <f t="shared" ref="D60" si="27">D59*D56</f>
        <v>300</v>
      </c>
      <c r="E60">
        <f t="shared" ref="E60" si="28">E59*E56</f>
        <v>300</v>
      </c>
      <c r="F60">
        <f t="shared" ref="F60" si="29">F59*F56</f>
        <v>300.00000000000006</v>
      </c>
      <c r="G60">
        <f>SUM(B60:F60)</f>
        <v>3600</v>
      </c>
    </row>
    <row r="61" spans="1:8" x14ac:dyDescent="0.2">
      <c r="A61" t="s">
        <v>17</v>
      </c>
      <c r="B61" s="5">
        <f>B60/$G60</f>
        <v>8.3333333333333329E-2</v>
      </c>
      <c r="C61" s="5">
        <f t="shared" ref="C61" si="30">C60/$G60</f>
        <v>0.66666666666666663</v>
      </c>
      <c r="D61" s="5">
        <f t="shared" ref="D61" si="31">D60/$G60</f>
        <v>8.3333333333333329E-2</v>
      </c>
      <c r="E61" s="5">
        <f t="shared" ref="E61" si="32">E60/$G60</f>
        <v>8.3333333333333329E-2</v>
      </c>
      <c r="F61" s="5">
        <f t="shared" ref="F61" si="33">F60/$G60</f>
        <v>8.3333333333333343E-2</v>
      </c>
    </row>
    <row r="62" spans="1:8" x14ac:dyDescent="0.2">
      <c r="A62" t="s">
        <v>18</v>
      </c>
      <c r="B62" s="5"/>
      <c r="C62" s="5"/>
      <c r="D62" s="5"/>
      <c r="E62" s="5"/>
      <c r="F62" s="5"/>
      <c r="G62" s="6">
        <f>G60/F58</f>
        <v>462.96296296296305</v>
      </c>
    </row>
    <row r="63" spans="1:8" x14ac:dyDescent="0.2">
      <c r="A63" t="s">
        <v>19</v>
      </c>
      <c r="B63">
        <v>3</v>
      </c>
      <c r="C63">
        <v>2.5</v>
      </c>
      <c r="D63">
        <v>8.3333333333333339</v>
      </c>
      <c r="E63">
        <v>222</v>
      </c>
      <c r="F63">
        <v>23.148148148148152</v>
      </c>
    </row>
    <row r="64" spans="1:8" x14ac:dyDescent="0.2">
      <c r="A64" t="s">
        <v>20</v>
      </c>
      <c r="B64">
        <f>B63*B56</f>
        <v>300</v>
      </c>
      <c r="C64">
        <f t="shared" ref="C64" si="34">C63*C56</f>
        <v>150</v>
      </c>
      <c r="D64">
        <f t="shared" ref="D64" si="35">D63*D56</f>
        <v>300</v>
      </c>
      <c r="E64">
        <f t="shared" ref="E64" si="36">E63*E56</f>
        <v>4795.2</v>
      </c>
      <c r="F64">
        <f t="shared" ref="F64" si="37">F63*F56</f>
        <v>300.00000000000006</v>
      </c>
      <c r="G64">
        <f>SUM(B64:F64)</f>
        <v>5845.2</v>
      </c>
    </row>
    <row r="65" spans="1:8" x14ac:dyDescent="0.2">
      <c r="A65" t="s">
        <v>21</v>
      </c>
      <c r="B65" s="5">
        <f>B64/$G64</f>
        <v>5.1324163416136319E-2</v>
      </c>
      <c r="C65" s="5">
        <f t="shared" ref="C65" si="38">C64/$G64</f>
        <v>2.5662081708068159E-2</v>
      </c>
      <c r="D65" s="5">
        <f t="shared" ref="D65" si="39">D64/$G64</f>
        <v>5.1324163416136319E-2</v>
      </c>
      <c r="E65" s="5">
        <f t="shared" ref="E65" si="40">E64/$G64</f>
        <v>0.82036542804352286</v>
      </c>
      <c r="F65" s="5">
        <f t="shared" ref="F65" si="41">F64/$G64</f>
        <v>5.1324163416136326E-2</v>
      </c>
    </row>
    <row r="66" spans="1:8" x14ac:dyDescent="0.2">
      <c r="A66" t="s">
        <v>22</v>
      </c>
      <c r="B66" s="5"/>
      <c r="C66" s="5"/>
      <c r="D66" s="5"/>
      <c r="E66" s="5"/>
      <c r="F66" s="5"/>
      <c r="G66" s="6">
        <f>G64/F58</f>
        <v>751.69753086419757</v>
      </c>
    </row>
    <row r="67" spans="1:8" x14ac:dyDescent="0.2">
      <c r="B67" s="5"/>
      <c r="C67" s="5"/>
      <c r="D67" s="5"/>
      <c r="E67" s="5"/>
      <c r="F67" s="5"/>
      <c r="G67" s="6"/>
    </row>
    <row r="68" spans="1:8" x14ac:dyDescent="0.2">
      <c r="A68" t="s">
        <v>23</v>
      </c>
      <c r="H68" s="9">
        <f>(G$25-G62)/G$25</f>
        <v>0.4</v>
      </c>
    </row>
    <row r="69" spans="1:8" x14ac:dyDescent="0.2">
      <c r="A69" t="s">
        <v>24</v>
      </c>
      <c r="H69" s="9">
        <f>(G$29-G66)/G$29</f>
        <v>2.5020016012810325E-2</v>
      </c>
    </row>
    <row r="72" spans="1:8" x14ac:dyDescent="0.2">
      <c r="A72" s="1" t="s">
        <v>13</v>
      </c>
    </row>
    <row r="74" spans="1:8" x14ac:dyDescent="0.2">
      <c r="A74" s="4" t="s">
        <v>0</v>
      </c>
      <c r="B74" s="4">
        <v>1</v>
      </c>
      <c r="C74" s="4">
        <v>2</v>
      </c>
      <c r="D74" s="4">
        <v>3</v>
      </c>
      <c r="E74" s="4">
        <v>4</v>
      </c>
      <c r="F74" s="4">
        <v>5</v>
      </c>
      <c r="G74" s="4" t="s">
        <v>5</v>
      </c>
    </row>
    <row r="75" spans="1:8" x14ac:dyDescent="0.2">
      <c r="A75" t="s">
        <v>2</v>
      </c>
      <c r="B75">
        <v>100</v>
      </c>
      <c r="C75">
        <f>B77</f>
        <v>60</v>
      </c>
      <c r="D75">
        <f>C77</f>
        <v>36</v>
      </c>
      <c r="E75">
        <f>D77</f>
        <v>21.599999999999998</v>
      </c>
      <c r="F75">
        <f>E77</f>
        <v>12.959999999999999</v>
      </c>
    </row>
    <row r="76" spans="1:8" x14ac:dyDescent="0.2">
      <c r="A76" t="s">
        <v>3</v>
      </c>
      <c r="B76" s="3">
        <v>0.6</v>
      </c>
      <c r="C76" s="3">
        <v>0.6</v>
      </c>
      <c r="D76" s="3">
        <v>0.6</v>
      </c>
      <c r="E76" s="3">
        <v>0.6</v>
      </c>
      <c r="F76" s="3">
        <v>0.6</v>
      </c>
    </row>
    <row r="77" spans="1:8" x14ac:dyDescent="0.2">
      <c r="A77" t="s">
        <v>4</v>
      </c>
      <c r="B77">
        <f>B75*B76</f>
        <v>60</v>
      </c>
      <c r="C77">
        <f t="shared" ref="C77:F77" si="42">C75*C76</f>
        <v>36</v>
      </c>
      <c r="D77">
        <f t="shared" si="42"/>
        <v>21.599999999999998</v>
      </c>
      <c r="E77">
        <f t="shared" si="42"/>
        <v>12.959999999999999</v>
      </c>
      <c r="F77">
        <f t="shared" si="42"/>
        <v>7.7759999999999989</v>
      </c>
    </row>
    <row r="78" spans="1:8" x14ac:dyDescent="0.2">
      <c r="A78" t="s">
        <v>15</v>
      </c>
      <c r="B78">
        <v>3</v>
      </c>
      <c r="C78">
        <v>80</v>
      </c>
      <c r="D78">
        <f>8.33333333333333/2</f>
        <v>4.1666666666666652</v>
      </c>
      <c r="E78">
        <v>13.888888888888891</v>
      </c>
      <c r="F78">
        <v>23.148148148148152</v>
      </c>
    </row>
    <row r="79" spans="1:8" x14ac:dyDescent="0.2">
      <c r="A79" t="s">
        <v>16</v>
      </c>
      <c r="B79">
        <f>B78*B75</f>
        <v>300</v>
      </c>
      <c r="C79">
        <f t="shared" ref="C79" si="43">C78*C75</f>
        <v>4800</v>
      </c>
      <c r="D79">
        <f t="shared" ref="D79" si="44">D78*D75</f>
        <v>149.99999999999994</v>
      </c>
      <c r="E79">
        <f t="shared" ref="E79" si="45">E78*E75</f>
        <v>300</v>
      </c>
      <c r="F79">
        <f t="shared" ref="F79" si="46">F78*F75</f>
        <v>300.00000000000006</v>
      </c>
      <c r="G79">
        <f>SUM(B79:F79)</f>
        <v>5850</v>
      </c>
    </row>
    <row r="80" spans="1:8" x14ac:dyDescent="0.2">
      <c r="A80" t="s">
        <v>17</v>
      </c>
      <c r="B80" s="5">
        <f>B79/$G79</f>
        <v>5.128205128205128E-2</v>
      </c>
      <c r="C80" s="5">
        <f t="shared" ref="C80" si="47">C79/$G79</f>
        <v>0.82051282051282048</v>
      </c>
      <c r="D80" s="5">
        <f t="shared" ref="D80" si="48">D79/$G79</f>
        <v>2.564102564102563E-2</v>
      </c>
      <c r="E80" s="5">
        <f t="shared" ref="E80" si="49">E79/$G79</f>
        <v>5.128205128205128E-2</v>
      </c>
      <c r="F80" s="5">
        <f t="shared" ref="F80" si="50">F79/$G79</f>
        <v>5.1282051282051294E-2</v>
      </c>
    </row>
    <row r="81" spans="1:8" x14ac:dyDescent="0.2">
      <c r="A81" t="s">
        <v>18</v>
      </c>
      <c r="B81" s="5"/>
      <c r="C81" s="5"/>
      <c r="D81" s="5"/>
      <c r="E81" s="5"/>
      <c r="F81" s="5"/>
      <c r="G81" s="6">
        <f>G79/F77</f>
        <v>752.31481481481489</v>
      </c>
    </row>
    <row r="82" spans="1:8" x14ac:dyDescent="0.2">
      <c r="A82" t="s">
        <v>19</v>
      </c>
      <c r="B82">
        <v>3</v>
      </c>
      <c r="C82">
        <v>5</v>
      </c>
      <c r="D82">
        <f>8.33333333333333/2</f>
        <v>4.1666666666666652</v>
      </c>
      <c r="E82">
        <v>222</v>
      </c>
      <c r="F82">
        <v>23.148148148148152</v>
      </c>
    </row>
    <row r="83" spans="1:8" x14ac:dyDescent="0.2">
      <c r="A83" t="s">
        <v>20</v>
      </c>
      <c r="B83">
        <f>B82*B75</f>
        <v>300</v>
      </c>
      <c r="C83">
        <f t="shared" ref="C83" si="51">C82*C75</f>
        <v>300</v>
      </c>
      <c r="D83">
        <f t="shared" ref="D83" si="52">D82*D75</f>
        <v>149.99999999999994</v>
      </c>
      <c r="E83">
        <f t="shared" ref="E83" si="53">E82*E75</f>
        <v>4795.2</v>
      </c>
      <c r="F83">
        <f t="shared" ref="F83" si="54">F82*F75</f>
        <v>300.00000000000006</v>
      </c>
      <c r="G83">
        <f>SUM(B83:F83)</f>
        <v>5845.2</v>
      </c>
    </row>
    <row r="84" spans="1:8" x14ac:dyDescent="0.2">
      <c r="A84" t="s">
        <v>21</v>
      </c>
      <c r="B84" s="5">
        <f>B83/$G83</f>
        <v>5.1324163416136319E-2</v>
      </c>
      <c r="C84" s="5">
        <f t="shared" ref="C84" si="55">C83/$G83</f>
        <v>5.1324163416136319E-2</v>
      </c>
      <c r="D84" s="5">
        <f t="shared" ref="D84" si="56">D83/$G83</f>
        <v>2.5662081708068149E-2</v>
      </c>
      <c r="E84" s="5">
        <f t="shared" ref="E84" si="57">E83/$G83</f>
        <v>0.82036542804352286</v>
      </c>
      <c r="F84" s="5">
        <f t="shared" ref="F84" si="58">F83/$G83</f>
        <v>5.1324163416136326E-2</v>
      </c>
    </row>
    <row r="85" spans="1:8" x14ac:dyDescent="0.2">
      <c r="A85" t="s">
        <v>22</v>
      </c>
      <c r="B85" s="5"/>
      <c r="C85" s="5"/>
      <c r="D85" s="5"/>
      <c r="E85" s="5"/>
      <c r="F85" s="5"/>
      <c r="G85" s="6">
        <f>G83/F77</f>
        <v>751.69753086419757</v>
      </c>
    </row>
    <row r="86" spans="1:8" x14ac:dyDescent="0.2">
      <c r="B86" s="5"/>
      <c r="C86" s="5"/>
      <c r="D86" s="5"/>
      <c r="E86" s="5"/>
      <c r="F86" s="5"/>
      <c r="G86" s="6"/>
    </row>
    <row r="87" spans="1:8" x14ac:dyDescent="0.2">
      <c r="A87" t="s">
        <v>23</v>
      </c>
      <c r="H87" s="9">
        <f>(G$25-G81)/G$25</f>
        <v>2.5000000000000074E-2</v>
      </c>
    </row>
    <row r="88" spans="1:8" x14ac:dyDescent="0.2">
      <c r="A88" t="s">
        <v>24</v>
      </c>
      <c r="H88" s="9">
        <f>(G$29-G85)/G$29</f>
        <v>2.5020016012810325E-2</v>
      </c>
    </row>
    <row r="90" spans="1:8" x14ac:dyDescent="0.2">
      <c r="A90" s="1" t="s">
        <v>25</v>
      </c>
    </row>
    <row r="92" spans="1:8" x14ac:dyDescent="0.2">
      <c r="A92" s="4" t="s">
        <v>0</v>
      </c>
      <c r="B92" s="4">
        <v>1</v>
      </c>
      <c r="C92" s="4">
        <v>2</v>
      </c>
      <c r="D92" s="4">
        <v>3</v>
      </c>
      <c r="E92" s="4">
        <v>4</v>
      </c>
      <c r="F92" s="4">
        <v>5</v>
      </c>
      <c r="G92" s="4" t="s">
        <v>5</v>
      </c>
    </row>
    <row r="93" spans="1:8" x14ac:dyDescent="0.2">
      <c r="A93" t="s">
        <v>2</v>
      </c>
      <c r="B93">
        <v>100</v>
      </c>
      <c r="C93">
        <f>B95</f>
        <v>60</v>
      </c>
      <c r="D93">
        <f>C95</f>
        <v>36</v>
      </c>
      <c r="E93">
        <f>D95</f>
        <v>21.599999999999998</v>
      </c>
      <c r="F93">
        <f>E95</f>
        <v>12.959999999999999</v>
      </c>
    </row>
    <row r="94" spans="1:8" x14ac:dyDescent="0.2">
      <c r="A94" t="s">
        <v>3</v>
      </c>
      <c r="B94" s="3">
        <v>0.6</v>
      </c>
      <c r="C94" s="3">
        <v>0.6</v>
      </c>
      <c r="D94" s="3">
        <v>0.6</v>
      </c>
      <c r="E94" s="3">
        <v>0.6</v>
      </c>
      <c r="F94" s="3">
        <v>0.6</v>
      </c>
    </row>
    <row r="95" spans="1:8" x14ac:dyDescent="0.2">
      <c r="A95" t="s">
        <v>4</v>
      </c>
      <c r="B95">
        <f>B93*B94</f>
        <v>60</v>
      </c>
      <c r="C95">
        <f t="shared" ref="C95:F95" si="59">C93*C94</f>
        <v>36</v>
      </c>
      <c r="D95">
        <f t="shared" si="59"/>
        <v>21.599999999999998</v>
      </c>
      <c r="E95">
        <f t="shared" si="59"/>
        <v>12.959999999999999</v>
      </c>
      <c r="F95">
        <f t="shared" si="59"/>
        <v>7.7759999999999989</v>
      </c>
    </row>
    <row r="96" spans="1:8" x14ac:dyDescent="0.2">
      <c r="A96" t="s">
        <v>15</v>
      </c>
      <c r="B96">
        <v>3</v>
      </c>
      <c r="C96">
        <v>80</v>
      </c>
      <c r="D96">
        <v>8.3333333333333339</v>
      </c>
      <c r="E96">
        <f>13.8888888888889/2</f>
        <v>6.94444444444445</v>
      </c>
      <c r="F96">
        <v>23.148148148148152</v>
      </c>
    </row>
    <row r="97" spans="1:8" x14ac:dyDescent="0.2">
      <c r="A97" t="s">
        <v>16</v>
      </c>
      <c r="B97">
        <f>B96*B93</f>
        <v>300</v>
      </c>
      <c r="C97">
        <f t="shared" ref="C97" si="60">C96*C93</f>
        <v>4800</v>
      </c>
      <c r="D97">
        <f t="shared" ref="D97" si="61">D96*D93</f>
        <v>300</v>
      </c>
      <c r="E97">
        <f t="shared" ref="E97" si="62">E96*E93</f>
        <v>150.00000000000011</v>
      </c>
      <c r="F97">
        <f t="shared" ref="F97" si="63">F96*F93</f>
        <v>300.00000000000006</v>
      </c>
      <c r="G97">
        <f>SUM(B97:F97)</f>
        <v>5850</v>
      </c>
    </row>
    <row r="98" spans="1:8" x14ac:dyDescent="0.2">
      <c r="A98" t="s">
        <v>17</v>
      </c>
      <c r="B98" s="5">
        <f>B97/$G97</f>
        <v>5.128205128205128E-2</v>
      </c>
      <c r="C98" s="5">
        <f t="shared" ref="C98" si="64">C97/$G97</f>
        <v>0.82051282051282048</v>
      </c>
      <c r="D98" s="5">
        <f t="shared" ref="D98" si="65">D97/$G97</f>
        <v>5.128205128205128E-2</v>
      </c>
      <c r="E98" s="5">
        <f t="shared" ref="E98" si="66">E97/$G97</f>
        <v>2.5641025641025661E-2</v>
      </c>
      <c r="F98" s="5">
        <f t="shared" ref="F98" si="67">F97/$G97</f>
        <v>5.1282051282051294E-2</v>
      </c>
    </row>
    <row r="99" spans="1:8" x14ac:dyDescent="0.2">
      <c r="A99" t="s">
        <v>18</v>
      </c>
      <c r="B99" s="5"/>
      <c r="C99" s="5"/>
      <c r="D99" s="5"/>
      <c r="E99" s="5"/>
      <c r="F99" s="5"/>
      <c r="G99" s="6">
        <f>G97/F95</f>
        <v>752.31481481481489</v>
      </c>
    </row>
    <row r="100" spans="1:8" x14ac:dyDescent="0.2">
      <c r="A100" t="s">
        <v>19</v>
      </c>
      <c r="B100">
        <v>3</v>
      </c>
      <c r="C100">
        <v>5</v>
      </c>
      <c r="D100">
        <v>8.3333333333333339</v>
      </c>
      <c r="E100">
        <f>222/2</f>
        <v>111</v>
      </c>
      <c r="F100">
        <v>23.148148148148152</v>
      </c>
    </row>
    <row r="101" spans="1:8" x14ac:dyDescent="0.2">
      <c r="A101" t="s">
        <v>20</v>
      </c>
      <c r="B101">
        <f>B100*B93</f>
        <v>300</v>
      </c>
      <c r="C101">
        <f t="shared" ref="C101" si="68">C100*C93</f>
        <v>300</v>
      </c>
      <c r="D101">
        <f t="shared" ref="D101" si="69">D100*D93</f>
        <v>300</v>
      </c>
      <c r="E101">
        <f t="shared" ref="E101" si="70">E100*E93</f>
        <v>2397.6</v>
      </c>
      <c r="F101">
        <f t="shared" ref="F101" si="71">F100*F93</f>
        <v>300.00000000000006</v>
      </c>
      <c r="G101">
        <f>SUM(B101:F101)</f>
        <v>3597.6</v>
      </c>
    </row>
    <row r="102" spans="1:8" x14ac:dyDescent="0.2">
      <c r="A102" t="s">
        <v>21</v>
      </c>
      <c r="B102" s="5">
        <f>B101/$G101</f>
        <v>8.3388925950633755E-2</v>
      </c>
      <c r="C102" s="5">
        <f t="shared" ref="C102" si="72">C101/$G101</f>
        <v>8.3388925950633755E-2</v>
      </c>
      <c r="D102" s="5">
        <f t="shared" ref="D102" si="73">D101/$G101</f>
        <v>8.3388925950633755E-2</v>
      </c>
      <c r="E102" s="5">
        <f t="shared" ref="E102" si="74">E101/$G101</f>
        <v>0.66644429619746492</v>
      </c>
      <c r="F102" s="5">
        <f t="shared" ref="F102" si="75">F101/$G101</f>
        <v>8.3388925950633769E-2</v>
      </c>
    </row>
    <row r="103" spans="1:8" x14ac:dyDescent="0.2">
      <c r="A103" t="s">
        <v>22</v>
      </c>
      <c r="B103" s="5"/>
      <c r="C103" s="5"/>
      <c r="D103" s="5"/>
      <c r="E103" s="5"/>
      <c r="F103" s="5"/>
      <c r="G103" s="6">
        <f>G101/F95</f>
        <v>462.65432098765439</v>
      </c>
    </row>
    <row r="104" spans="1:8" x14ac:dyDescent="0.2">
      <c r="B104" s="5"/>
      <c r="C104" s="5"/>
      <c r="D104" s="5"/>
      <c r="E104" s="5"/>
      <c r="F104" s="5"/>
      <c r="G104" s="6"/>
    </row>
    <row r="105" spans="1:8" x14ac:dyDescent="0.2">
      <c r="A105" t="s">
        <v>23</v>
      </c>
      <c r="H105" s="9">
        <f>(G$25-G99)/G$25</f>
        <v>2.5000000000000074E-2</v>
      </c>
    </row>
    <row r="106" spans="1:8" x14ac:dyDescent="0.2">
      <c r="A106" t="s">
        <v>24</v>
      </c>
      <c r="H106" s="9">
        <f>(G$29-G103)/G$29</f>
        <v>0.39991993594875902</v>
      </c>
    </row>
    <row r="107" spans="1:8" x14ac:dyDescent="0.2">
      <c r="H107" s="9"/>
    </row>
    <row r="108" spans="1:8" x14ac:dyDescent="0.2">
      <c r="H108" s="9"/>
    </row>
    <row r="109" spans="1:8" x14ac:dyDescent="0.2">
      <c r="A109" s="1" t="s">
        <v>27</v>
      </c>
    </row>
    <row r="111" spans="1:8" x14ac:dyDescent="0.2">
      <c r="A111" s="4" t="s">
        <v>0</v>
      </c>
      <c r="B111" s="4">
        <v>1</v>
      </c>
      <c r="C111" s="4">
        <v>2</v>
      </c>
      <c r="D111" s="4">
        <v>3</v>
      </c>
      <c r="E111" s="4">
        <v>4</v>
      </c>
      <c r="F111" s="4">
        <v>5</v>
      </c>
      <c r="G111" s="4" t="s">
        <v>5</v>
      </c>
    </row>
    <row r="112" spans="1:8" x14ac:dyDescent="0.2">
      <c r="A112" t="s">
        <v>2</v>
      </c>
      <c r="B112">
        <v>100</v>
      </c>
      <c r="C112">
        <f>B114</f>
        <v>60</v>
      </c>
      <c r="D112">
        <f>C114</f>
        <v>36</v>
      </c>
      <c r="E112">
        <f>D114</f>
        <v>21.599999999999998</v>
      </c>
      <c r="F112">
        <f>E114</f>
        <v>12.959999999999999</v>
      </c>
    </row>
    <row r="113" spans="1:8" x14ac:dyDescent="0.2">
      <c r="A113" t="s">
        <v>3</v>
      </c>
      <c r="B113" s="3">
        <v>0.6</v>
      </c>
      <c r="C113" s="3">
        <v>0.6</v>
      </c>
      <c r="D113" s="3">
        <v>0.6</v>
      </c>
      <c r="E113" s="3">
        <v>0.6</v>
      </c>
      <c r="F113" s="3">
        <v>0.6</v>
      </c>
    </row>
    <row r="114" spans="1:8" x14ac:dyDescent="0.2">
      <c r="A114" t="s">
        <v>4</v>
      </c>
      <c r="B114">
        <f>B112*B113</f>
        <v>60</v>
      </c>
      <c r="C114">
        <f t="shared" ref="C114:F114" si="76">C112*C113</f>
        <v>36</v>
      </c>
      <c r="D114">
        <f t="shared" si="76"/>
        <v>21.599999999999998</v>
      </c>
      <c r="E114">
        <f t="shared" si="76"/>
        <v>12.959999999999999</v>
      </c>
      <c r="F114">
        <f t="shared" si="76"/>
        <v>7.7759999999999989</v>
      </c>
    </row>
    <row r="115" spans="1:8" x14ac:dyDescent="0.2">
      <c r="A115" t="s">
        <v>15</v>
      </c>
      <c r="B115">
        <v>3</v>
      </c>
      <c r="C115">
        <v>80</v>
      </c>
      <c r="D115">
        <v>8.3333333333333339</v>
      </c>
      <c r="E115">
        <v>13.888888888888891</v>
      </c>
      <c r="F115">
        <f>23.1481481481482/2</f>
        <v>11.574074074074099</v>
      </c>
    </row>
    <row r="116" spans="1:8" x14ac:dyDescent="0.2">
      <c r="A116" t="s">
        <v>16</v>
      </c>
      <c r="B116">
        <f>B115*B112</f>
        <v>300</v>
      </c>
      <c r="C116">
        <f t="shared" ref="C116" si="77">C115*C112</f>
        <v>4800</v>
      </c>
      <c r="D116">
        <f t="shared" ref="D116" si="78">D115*D112</f>
        <v>300</v>
      </c>
      <c r="E116">
        <f t="shared" ref="E116" si="79">E115*E112</f>
        <v>300</v>
      </c>
      <c r="F116">
        <f t="shared" ref="F116" si="80">F115*F112</f>
        <v>150.00000000000031</v>
      </c>
      <c r="G116">
        <f>SUM(B116:F116)</f>
        <v>5850</v>
      </c>
    </row>
    <row r="117" spans="1:8" x14ac:dyDescent="0.2">
      <c r="A117" t="s">
        <v>17</v>
      </c>
      <c r="B117" s="5">
        <f>B116/$G116</f>
        <v>5.128205128205128E-2</v>
      </c>
      <c r="C117" s="5">
        <f t="shared" ref="C117" si="81">C116/$G116</f>
        <v>0.82051282051282048</v>
      </c>
      <c r="D117" s="5">
        <f t="shared" ref="D117" si="82">D116/$G116</f>
        <v>5.128205128205128E-2</v>
      </c>
      <c r="E117" s="5">
        <f t="shared" ref="E117" si="83">E116/$G116</f>
        <v>5.128205128205128E-2</v>
      </c>
      <c r="F117" s="5">
        <f t="shared" ref="F117" si="84">F116/$G116</f>
        <v>2.5641025641025696E-2</v>
      </c>
    </row>
    <row r="118" spans="1:8" x14ac:dyDescent="0.2">
      <c r="A118" t="s">
        <v>18</v>
      </c>
      <c r="B118" s="5"/>
      <c r="C118" s="5"/>
      <c r="D118" s="5"/>
      <c r="E118" s="5"/>
      <c r="F118" s="5"/>
      <c r="G118" s="6">
        <f>G116/F114</f>
        <v>752.31481481481489</v>
      </c>
    </row>
    <row r="119" spans="1:8" x14ac:dyDescent="0.2">
      <c r="A119" t="s">
        <v>19</v>
      </c>
      <c r="B119">
        <v>3</v>
      </c>
      <c r="C119">
        <v>5</v>
      </c>
      <c r="D119">
        <v>8.3333333333333339</v>
      </c>
      <c r="E119">
        <v>222</v>
      </c>
      <c r="F119">
        <f>23.1481481481482/2</f>
        <v>11.574074074074099</v>
      </c>
    </row>
    <row r="120" spans="1:8" x14ac:dyDescent="0.2">
      <c r="A120" t="s">
        <v>20</v>
      </c>
      <c r="B120">
        <f>B119*B112</f>
        <v>300</v>
      </c>
      <c r="C120">
        <f t="shared" ref="C120" si="85">C119*C112</f>
        <v>300</v>
      </c>
      <c r="D120">
        <f t="shared" ref="D120" si="86">D119*D112</f>
        <v>300</v>
      </c>
      <c r="E120">
        <f t="shared" ref="E120" si="87">E119*E112</f>
        <v>4795.2</v>
      </c>
      <c r="F120">
        <f t="shared" ref="F120" si="88">F119*F112</f>
        <v>150.00000000000031</v>
      </c>
      <c r="G120">
        <f>SUM(B120:F120)</f>
        <v>5845.2</v>
      </c>
    </row>
    <row r="121" spans="1:8" x14ac:dyDescent="0.2">
      <c r="A121" t="s">
        <v>21</v>
      </c>
      <c r="B121" s="5">
        <f>B120/$G120</f>
        <v>5.1324163416136319E-2</v>
      </c>
      <c r="C121" s="5">
        <f t="shared" ref="C121" si="89">C120/$G120</f>
        <v>5.1324163416136319E-2</v>
      </c>
      <c r="D121" s="5">
        <f t="shared" ref="D121" si="90">D120/$G120</f>
        <v>5.1324163416136319E-2</v>
      </c>
      <c r="E121" s="5">
        <f t="shared" ref="E121" si="91">E120/$G120</f>
        <v>0.82036542804352286</v>
      </c>
      <c r="F121" s="5">
        <f t="shared" ref="F121" si="92">F120/$G120</f>
        <v>2.5662081708068211E-2</v>
      </c>
    </row>
    <row r="122" spans="1:8" x14ac:dyDescent="0.2">
      <c r="A122" t="s">
        <v>22</v>
      </c>
      <c r="B122" s="5"/>
      <c r="C122" s="5"/>
      <c r="D122" s="5"/>
      <c r="E122" s="5"/>
      <c r="F122" s="5"/>
      <c r="G122" s="6">
        <f>G120/F114</f>
        <v>751.69753086419757</v>
      </c>
    </row>
    <row r="123" spans="1:8" x14ac:dyDescent="0.2">
      <c r="B123" s="5"/>
      <c r="C123" s="5"/>
      <c r="D123" s="5"/>
      <c r="E123" s="5"/>
      <c r="F123" s="5"/>
      <c r="G123" s="6"/>
    </row>
    <row r="124" spans="1:8" x14ac:dyDescent="0.2">
      <c r="A124" t="s">
        <v>23</v>
      </c>
      <c r="H124" s="9">
        <f>(G$25-G118)/G$25</f>
        <v>2.5000000000000074E-2</v>
      </c>
    </row>
    <row r="125" spans="1:8" x14ac:dyDescent="0.2">
      <c r="A125" t="s">
        <v>24</v>
      </c>
      <c r="H125" s="9">
        <f>(G$29-G122)/G$29</f>
        <v>2.5020016012810325E-2</v>
      </c>
    </row>
    <row r="126" spans="1:8" x14ac:dyDescent="0.2">
      <c r="H126" s="9"/>
    </row>
    <row r="127" spans="1:8" x14ac:dyDescent="0.2">
      <c r="H127" s="9"/>
    </row>
    <row r="128" spans="1:8" x14ac:dyDescent="0.2">
      <c r="A128" s="1" t="s">
        <v>28</v>
      </c>
    </row>
    <row r="130" spans="1:8" x14ac:dyDescent="0.2">
      <c r="A130" s="4" t="s">
        <v>0</v>
      </c>
      <c r="B130" s="4">
        <v>1</v>
      </c>
      <c r="C130" s="4">
        <v>2</v>
      </c>
      <c r="D130" s="4">
        <v>3</v>
      </c>
      <c r="E130" s="4">
        <v>4</v>
      </c>
      <c r="F130" s="4">
        <v>5</v>
      </c>
      <c r="G130" s="4" t="s">
        <v>5</v>
      </c>
    </row>
    <row r="131" spans="1:8" x14ac:dyDescent="0.2">
      <c r="A131" t="s">
        <v>2</v>
      </c>
      <c r="B131">
        <v>100</v>
      </c>
      <c r="C131">
        <f>B133</f>
        <v>90</v>
      </c>
      <c r="D131">
        <f>C133</f>
        <v>54</v>
      </c>
      <c r="E131">
        <f>D133</f>
        <v>32.4</v>
      </c>
      <c r="F131">
        <f>E133</f>
        <v>19.439999999999998</v>
      </c>
    </row>
    <row r="132" spans="1:8" x14ac:dyDescent="0.2">
      <c r="A132" t="s">
        <v>3</v>
      </c>
      <c r="B132" s="3">
        <v>0.9</v>
      </c>
      <c r="C132" s="3">
        <v>0.6</v>
      </c>
      <c r="D132" s="3">
        <v>0.6</v>
      </c>
      <c r="E132" s="3">
        <v>0.6</v>
      </c>
      <c r="F132" s="3">
        <v>0.6</v>
      </c>
    </row>
    <row r="133" spans="1:8" x14ac:dyDescent="0.2">
      <c r="A133" t="s">
        <v>4</v>
      </c>
      <c r="B133">
        <f>B131*B132</f>
        <v>90</v>
      </c>
      <c r="C133">
        <f t="shared" ref="C133:F133" si="93">C131*C132</f>
        <v>54</v>
      </c>
      <c r="D133">
        <f t="shared" si="93"/>
        <v>32.4</v>
      </c>
      <c r="E133">
        <f t="shared" si="93"/>
        <v>19.439999999999998</v>
      </c>
      <c r="F133">
        <f t="shared" si="93"/>
        <v>11.663999999999998</v>
      </c>
    </row>
    <row r="134" spans="1:8" x14ac:dyDescent="0.2">
      <c r="A134" t="s">
        <v>15</v>
      </c>
      <c r="B134">
        <v>3</v>
      </c>
      <c r="C134">
        <v>80</v>
      </c>
      <c r="D134">
        <v>8.3333333333333339</v>
      </c>
      <c r="E134">
        <v>13.888888888888891</v>
      </c>
      <c r="F134">
        <v>23.148148148148152</v>
      </c>
    </row>
    <row r="135" spans="1:8" x14ac:dyDescent="0.2">
      <c r="A135" t="s">
        <v>16</v>
      </c>
      <c r="B135">
        <f>B134*B131</f>
        <v>300</v>
      </c>
      <c r="C135">
        <f t="shared" ref="C135" si="94">C134*C131</f>
        <v>7200</v>
      </c>
      <c r="D135">
        <f t="shared" ref="D135" si="95">D134*D131</f>
        <v>450.00000000000006</v>
      </c>
      <c r="E135">
        <f t="shared" ref="E135" si="96">E134*E131</f>
        <v>450.00000000000006</v>
      </c>
      <c r="F135">
        <f t="shared" ref="F135" si="97">F134*F131</f>
        <v>450.00000000000006</v>
      </c>
      <c r="G135">
        <f>SUM(B135:F135)</f>
        <v>8850</v>
      </c>
    </row>
    <row r="136" spans="1:8" x14ac:dyDescent="0.2">
      <c r="A136" t="s">
        <v>17</v>
      </c>
      <c r="B136" s="5">
        <f>B135/$G135</f>
        <v>3.3898305084745763E-2</v>
      </c>
      <c r="C136" s="5">
        <f t="shared" ref="C136" si="98">C135/$G135</f>
        <v>0.81355932203389836</v>
      </c>
      <c r="D136" s="5">
        <f t="shared" ref="D136" si="99">D135/$G135</f>
        <v>5.0847457627118647E-2</v>
      </c>
      <c r="E136" s="5">
        <f t="shared" ref="E136" si="100">E135/$G135</f>
        <v>5.0847457627118647E-2</v>
      </c>
      <c r="F136" s="5">
        <f t="shared" ref="F136" si="101">F135/$G135</f>
        <v>5.0847457627118647E-2</v>
      </c>
    </row>
    <row r="137" spans="1:8" x14ac:dyDescent="0.2">
      <c r="A137" t="s">
        <v>18</v>
      </c>
      <c r="B137" s="5"/>
      <c r="C137" s="5"/>
      <c r="D137" s="5"/>
      <c r="E137" s="5"/>
      <c r="F137" s="5"/>
      <c r="G137" s="6">
        <f>G135/F133</f>
        <v>758.74485596707837</v>
      </c>
    </row>
    <row r="138" spans="1:8" x14ac:dyDescent="0.2">
      <c r="A138" t="s">
        <v>19</v>
      </c>
      <c r="B138">
        <v>3</v>
      </c>
      <c r="C138">
        <v>5</v>
      </c>
      <c r="D138">
        <v>8.3333333333333339</v>
      </c>
      <c r="E138">
        <v>222</v>
      </c>
      <c r="F138">
        <v>23.148148148148152</v>
      </c>
    </row>
    <row r="139" spans="1:8" x14ac:dyDescent="0.2">
      <c r="A139" t="s">
        <v>20</v>
      </c>
      <c r="B139">
        <f>B138*B131</f>
        <v>300</v>
      </c>
      <c r="C139">
        <f t="shared" ref="C139" si="102">C138*C131</f>
        <v>450</v>
      </c>
      <c r="D139">
        <f t="shared" ref="D139" si="103">D138*D131</f>
        <v>450.00000000000006</v>
      </c>
      <c r="E139">
        <f t="shared" ref="E139" si="104">E138*E131</f>
        <v>7192.7999999999993</v>
      </c>
      <c r="F139">
        <f t="shared" ref="F139" si="105">F138*F131</f>
        <v>450.00000000000006</v>
      </c>
      <c r="G139">
        <f>SUM(B139:F139)</f>
        <v>8842.7999999999993</v>
      </c>
    </row>
    <row r="140" spans="1:8" x14ac:dyDescent="0.2">
      <c r="A140" t="s">
        <v>21</v>
      </c>
      <c r="B140" s="5">
        <f>B139/$G139</f>
        <v>3.3925905821685441E-2</v>
      </c>
      <c r="C140" s="5">
        <f t="shared" ref="C140" si="106">C139/$G139</f>
        <v>5.0888858732528165E-2</v>
      </c>
      <c r="D140" s="5">
        <f t="shared" ref="D140" si="107">D139/$G139</f>
        <v>5.0888858732528172E-2</v>
      </c>
      <c r="E140" s="5">
        <f t="shared" ref="E140" si="108">E139/$G139</f>
        <v>0.81340751798073008</v>
      </c>
      <c r="F140" s="5">
        <f t="shared" ref="F140" si="109">F139/$G139</f>
        <v>5.0888858732528172E-2</v>
      </c>
    </row>
    <row r="141" spans="1:8" x14ac:dyDescent="0.2">
      <c r="A141" t="s">
        <v>22</v>
      </c>
      <c r="B141" s="5"/>
      <c r="C141" s="5"/>
      <c r="D141" s="5"/>
      <c r="E141" s="5"/>
      <c r="F141" s="5"/>
      <c r="G141" s="6">
        <f>G139/F133</f>
        <v>758.12757201646093</v>
      </c>
    </row>
    <row r="142" spans="1:8" x14ac:dyDescent="0.2">
      <c r="B142" s="5"/>
      <c r="C142" s="5"/>
      <c r="D142" s="5"/>
      <c r="E142" s="5"/>
      <c r="F142" s="5"/>
      <c r="G142" s="6"/>
    </row>
    <row r="143" spans="1:8" x14ac:dyDescent="0.2">
      <c r="A143" t="s">
        <v>23</v>
      </c>
      <c r="H143" s="9">
        <f>(G$25-G137)/G$25</f>
        <v>1.6666666666666618E-2</v>
      </c>
    </row>
    <row r="144" spans="1:8" x14ac:dyDescent="0.2">
      <c r="A144" t="s">
        <v>24</v>
      </c>
      <c r="H144" s="9">
        <f>(G$29-G141)/G$29</f>
        <v>1.6680010675206931E-2</v>
      </c>
    </row>
    <row r="145" spans="1:8" x14ac:dyDescent="0.2">
      <c r="H145" s="9"/>
    </row>
    <row r="146" spans="1:8" x14ac:dyDescent="0.2">
      <c r="H146" s="9"/>
    </row>
    <row r="147" spans="1:8" x14ac:dyDescent="0.2">
      <c r="A147" s="1" t="s">
        <v>29</v>
      </c>
    </row>
    <row r="149" spans="1:8" x14ac:dyDescent="0.2">
      <c r="A149" s="4" t="s">
        <v>0</v>
      </c>
      <c r="B149" s="4">
        <v>1</v>
      </c>
      <c r="C149" s="4">
        <v>2</v>
      </c>
      <c r="D149" s="4">
        <v>3</v>
      </c>
      <c r="E149" s="4">
        <v>4</v>
      </c>
      <c r="F149" s="4">
        <v>5</v>
      </c>
      <c r="G149" s="4" t="s">
        <v>5</v>
      </c>
    </row>
    <row r="150" spans="1:8" x14ac:dyDescent="0.2">
      <c r="A150" t="s">
        <v>2</v>
      </c>
      <c r="B150">
        <v>100</v>
      </c>
      <c r="C150">
        <f>B152</f>
        <v>60</v>
      </c>
      <c r="D150">
        <f>C152</f>
        <v>54</v>
      </c>
      <c r="E150">
        <f>D152</f>
        <v>32.4</v>
      </c>
      <c r="F150">
        <f>E152</f>
        <v>19.439999999999998</v>
      </c>
    </row>
    <row r="151" spans="1:8" x14ac:dyDescent="0.2">
      <c r="A151" t="s">
        <v>3</v>
      </c>
      <c r="B151" s="3">
        <v>0.6</v>
      </c>
      <c r="C151" s="3">
        <v>0.9</v>
      </c>
      <c r="D151" s="3">
        <v>0.6</v>
      </c>
      <c r="E151" s="3">
        <v>0.6</v>
      </c>
      <c r="F151" s="3">
        <v>0.6</v>
      </c>
    </row>
    <row r="152" spans="1:8" x14ac:dyDescent="0.2">
      <c r="A152" t="s">
        <v>4</v>
      </c>
      <c r="B152">
        <f>B150*B151</f>
        <v>60</v>
      </c>
      <c r="C152">
        <f t="shared" ref="C152:F152" si="110">C150*C151</f>
        <v>54</v>
      </c>
      <c r="D152">
        <f t="shared" si="110"/>
        <v>32.4</v>
      </c>
      <c r="E152">
        <f t="shared" si="110"/>
        <v>19.439999999999998</v>
      </c>
      <c r="F152">
        <f t="shared" si="110"/>
        <v>11.663999999999998</v>
      </c>
    </row>
    <row r="153" spans="1:8" x14ac:dyDescent="0.2">
      <c r="A153" t="s">
        <v>15</v>
      </c>
      <c r="B153">
        <v>3</v>
      </c>
      <c r="C153">
        <v>80</v>
      </c>
      <c r="D153">
        <v>8.3333333333333339</v>
      </c>
      <c r="E153">
        <v>13.888888888888891</v>
      </c>
      <c r="F153">
        <v>23.148148148148152</v>
      </c>
    </row>
    <row r="154" spans="1:8" x14ac:dyDescent="0.2">
      <c r="A154" t="s">
        <v>16</v>
      </c>
      <c r="B154">
        <f>B153*B150</f>
        <v>300</v>
      </c>
      <c r="C154">
        <f t="shared" ref="C154" si="111">C153*C150</f>
        <v>4800</v>
      </c>
      <c r="D154">
        <f t="shared" ref="D154" si="112">D153*D150</f>
        <v>450.00000000000006</v>
      </c>
      <c r="E154">
        <f t="shared" ref="E154" si="113">E153*E150</f>
        <v>450.00000000000006</v>
      </c>
      <c r="F154">
        <f t="shared" ref="F154" si="114">F153*F150</f>
        <v>450.00000000000006</v>
      </c>
      <c r="G154">
        <f>SUM(B154:F154)</f>
        <v>6450</v>
      </c>
    </row>
    <row r="155" spans="1:8" x14ac:dyDescent="0.2">
      <c r="A155" t="s">
        <v>17</v>
      </c>
      <c r="B155" s="5">
        <f>B154/$G154</f>
        <v>4.6511627906976744E-2</v>
      </c>
      <c r="C155" s="5">
        <f t="shared" ref="C155" si="115">C154/$G154</f>
        <v>0.7441860465116279</v>
      </c>
      <c r="D155" s="5">
        <f t="shared" ref="D155" si="116">D154/$G154</f>
        <v>6.9767441860465129E-2</v>
      </c>
      <c r="E155" s="5">
        <f t="shared" ref="E155" si="117">E154/$G154</f>
        <v>6.9767441860465129E-2</v>
      </c>
      <c r="F155" s="5">
        <f t="shared" ref="F155" si="118">F154/$G154</f>
        <v>6.9767441860465129E-2</v>
      </c>
    </row>
    <row r="156" spans="1:8" x14ac:dyDescent="0.2">
      <c r="A156" t="s">
        <v>18</v>
      </c>
      <c r="B156" s="5"/>
      <c r="C156" s="5"/>
      <c r="D156" s="5"/>
      <c r="E156" s="5"/>
      <c r="F156" s="5"/>
      <c r="G156" s="6">
        <f>G154/F152</f>
        <v>552.98353909465027</v>
      </c>
    </row>
    <row r="157" spans="1:8" x14ac:dyDescent="0.2">
      <c r="A157" t="s">
        <v>19</v>
      </c>
      <c r="B157">
        <v>3</v>
      </c>
      <c r="C157">
        <v>5</v>
      </c>
      <c r="D157">
        <v>8.3333333333333339</v>
      </c>
      <c r="E157">
        <v>222</v>
      </c>
      <c r="F157">
        <v>23.148148148148152</v>
      </c>
    </row>
    <row r="158" spans="1:8" x14ac:dyDescent="0.2">
      <c r="A158" t="s">
        <v>20</v>
      </c>
      <c r="B158">
        <f>B157*B150</f>
        <v>300</v>
      </c>
      <c r="C158">
        <f t="shared" ref="C158" si="119">C157*C150</f>
        <v>300</v>
      </c>
      <c r="D158">
        <f t="shared" ref="D158" si="120">D157*D150</f>
        <v>450.00000000000006</v>
      </c>
      <c r="E158">
        <f t="shared" ref="E158" si="121">E157*E150</f>
        <v>7192.7999999999993</v>
      </c>
      <c r="F158">
        <f t="shared" ref="F158" si="122">F157*F150</f>
        <v>450.00000000000006</v>
      </c>
      <c r="G158">
        <f>SUM(B158:F158)</f>
        <v>8692.7999999999993</v>
      </c>
    </row>
    <row r="159" spans="1:8" x14ac:dyDescent="0.2">
      <c r="A159" t="s">
        <v>21</v>
      </c>
      <c r="B159" s="5">
        <f>B158/$G158</f>
        <v>3.4511319712865821E-2</v>
      </c>
      <c r="C159" s="5">
        <f t="shared" ref="C159" si="123">C158/$G158</f>
        <v>3.4511319712865821E-2</v>
      </c>
      <c r="D159" s="5">
        <f t="shared" ref="D159" si="124">D158/$G158</f>
        <v>5.1766979569298738E-2</v>
      </c>
      <c r="E159" s="5">
        <f t="shared" ref="E159" si="125">E158/$G158</f>
        <v>0.82744340143567086</v>
      </c>
      <c r="F159" s="5">
        <f t="shared" ref="F159" si="126">F158/$G158</f>
        <v>5.1766979569298738E-2</v>
      </c>
    </row>
    <row r="160" spans="1:8" x14ac:dyDescent="0.2">
      <c r="A160" t="s">
        <v>22</v>
      </c>
      <c r="B160" s="5"/>
      <c r="C160" s="5"/>
      <c r="D160" s="5"/>
      <c r="E160" s="5"/>
      <c r="F160" s="5"/>
      <c r="G160" s="6">
        <f>G158/F152</f>
        <v>745.26748971193422</v>
      </c>
    </row>
    <row r="161" spans="1:8" x14ac:dyDescent="0.2">
      <c r="B161" s="5"/>
      <c r="C161" s="5"/>
      <c r="D161" s="5"/>
      <c r="E161" s="5"/>
      <c r="F161" s="5"/>
      <c r="G161" s="6"/>
    </row>
    <row r="162" spans="1:8" x14ac:dyDescent="0.2">
      <c r="A162" t="s">
        <v>23</v>
      </c>
      <c r="H162" s="9">
        <f>(G$25-G156)/G$25</f>
        <v>0.28333333333333338</v>
      </c>
    </row>
    <row r="163" spans="1:8" x14ac:dyDescent="0.2">
      <c r="A163" t="s">
        <v>24</v>
      </c>
      <c r="H163" s="9">
        <f>(G$29-G160)/G$29</f>
        <v>3.3360021350413716E-2</v>
      </c>
    </row>
    <row r="164" spans="1:8" x14ac:dyDescent="0.2">
      <c r="H164" s="9"/>
    </row>
    <row r="165" spans="1:8" x14ac:dyDescent="0.2">
      <c r="H165" s="9"/>
    </row>
    <row r="167" spans="1:8" x14ac:dyDescent="0.2">
      <c r="A167" s="1" t="s">
        <v>30</v>
      </c>
    </row>
    <row r="169" spans="1:8" x14ac:dyDescent="0.2">
      <c r="A169" s="4" t="s">
        <v>0</v>
      </c>
      <c r="B169" s="4">
        <v>1</v>
      </c>
      <c r="C169" s="4">
        <v>2</v>
      </c>
      <c r="D169" s="4">
        <v>3</v>
      </c>
      <c r="E169" s="4">
        <v>4</v>
      </c>
      <c r="F169" s="4">
        <v>5</v>
      </c>
      <c r="G169" s="4" t="s">
        <v>5</v>
      </c>
    </row>
    <row r="170" spans="1:8" x14ac:dyDescent="0.2">
      <c r="A170" t="s">
        <v>2</v>
      </c>
      <c r="B170">
        <v>100</v>
      </c>
      <c r="C170">
        <f>B172</f>
        <v>60</v>
      </c>
      <c r="D170">
        <f>C172</f>
        <v>36</v>
      </c>
      <c r="E170">
        <f>D172</f>
        <v>32.4</v>
      </c>
      <c r="F170">
        <f>E172</f>
        <v>19.439999999999998</v>
      </c>
    </row>
    <row r="171" spans="1:8" x14ac:dyDescent="0.2">
      <c r="A171" t="s">
        <v>3</v>
      </c>
      <c r="B171" s="3">
        <v>0.6</v>
      </c>
      <c r="C171" s="3">
        <v>0.6</v>
      </c>
      <c r="D171" s="3">
        <v>0.9</v>
      </c>
      <c r="E171" s="3">
        <v>0.6</v>
      </c>
      <c r="F171" s="3">
        <v>0.6</v>
      </c>
    </row>
    <row r="172" spans="1:8" x14ac:dyDescent="0.2">
      <c r="A172" t="s">
        <v>4</v>
      </c>
      <c r="B172">
        <f>B170*B171</f>
        <v>60</v>
      </c>
      <c r="C172">
        <f t="shared" ref="C172:F172" si="127">C170*C171</f>
        <v>36</v>
      </c>
      <c r="D172">
        <f t="shared" si="127"/>
        <v>32.4</v>
      </c>
      <c r="E172">
        <f t="shared" si="127"/>
        <v>19.439999999999998</v>
      </c>
      <c r="F172">
        <f t="shared" si="127"/>
        <v>11.663999999999998</v>
      </c>
    </row>
    <row r="173" spans="1:8" x14ac:dyDescent="0.2">
      <c r="A173" t="s">
        <v>15</v>
      </c>
      <c r="B173">
        <v>3</v>
      </c>
      <c r="C173">
        <v>80</v>
      </c>
      <c r="D173">
        <v>8.3333333333333339</v>
      </c>
      <c r="E173">
        <v>13.888888888888891</v>
      </c>
      <c r="F173">
        <v>23.148148148148152</v>
      </c>
    </row>
    <row r="174" spans="1:8" x14ac:dyDescent="0.2">
      <c r="A174" t="s">
        <v>16</v>
      </c>
      <c r="B174">
        <f>B173*B170</f>
        <v>300</v>
      </c>
      <c r="C174">
        <f t="shared" ref="C174" si="128">C173*C170</f>
        <v>4800</v>
      </c>
      <c r="D174">
        <f t="shared" ref="D174" si="129">D173*D170</f>
        <v>300</v>
      </c>
      <c r="E174">
        <f t="shared" ref="E174" si="130">E173*E170</f>
        <v>450.00000000000006</v>
      </c>
      <c r="F174">
        <f t="shared" ref="F174" si="131">F173*F170</f>
        <v>450.00000000000006</v>
      </c>
      <c r="G174">
        <f>SUM(B174:F174)</f>
        <v>6300</v>
      </c>
    </row>
    <row r="175" spans="1:8" x14ac:dyDescent="0.2">
      <c r="A175" t="s">
        <v>17</v>
      </c>
      <c r="B175" s="5">
        <f>B174/$G174</f>
        <v>4.7619047619047616E-2</v>
      </c>
      <c r="C175" s="5">
        <f t="shared" ref="C175" si="132">C174/$G174</f>
        <v>0.76190476190476186</v>
      </c>
      <c r="D175" s="5">
        <f t="shared" ref="D175" si="133">D174/$G174</f>
        <v>4.7619047619047616E-2</v>
      </c>
      <c r="E175" s="5">
        <f t="shared" ref="E175" si="134">E174/$G174</f>
        <v>7.1428571428571438E-2</v>
      </c>
      <c r="F175" s="5">
        <f t="shared" ref="F175" si="135">F174/$G174</f>
        <v>7.1428571428571438E-2</v>
      </c>
    </row>
    <row r="176" spans="1:8" x14ac:dyDescent="0.2">
      <c r="A176" t="s">
        <v>18</v>
      </c>
      <c r="B176" s="5"/>
      <c r="C176" s="5"/>
      <c r="D176" s="5"/>
      <c r="E176" s="5"/>
      <c r="F176" s="5"/>
      <c r="G176" s="6">
        <f>G174/F172</f>
        <v>540.12345679012356</v>
      </c>
    </row>
    <row r="177" spans="1:9" x14ac:dyDescent="0.2">
      <c r="A177" t="s">
        <v>19</v>
      </c>
      <c r="B177">
        <v>3</v>
      </c>
      <c r="C177">
        <v>5</v>
      </c>
      <c r="D177">
        <v>8.3333333333333339</v>
      </c>
      <c r="E177">
        <v>222</v>
      </c>
      <c r="F177">
        <v>23.148148148148152</v>
      </c>
    </row>
    <row r="178" spans="1:9" x14ac:dyDescent="0.2">
      <c r="A178" t="s">
        <v>20</v>
      </c>
      <c r="B178">
        <f>B177*B170</f>
        <v>300</v>
      </c>
      <c r="C178">
        <f t="shared" ref="C178" si="136">C177*C170</f>
        <v>300</v>
      </c>
      <c r="D178">
        <f t="shared" ref="D178" si="137">D177*D170</f>
        <v>300</v>
      </c>
      <c r="E178">
        <f t="shared" ref="E178" si="138">E177*E170</f>
        <v>7192.7999999999993</v>
      </c>
      <c r="F178">
        <f t="shared" ref="F178" si="139">F177*F170</f>
        <v>450.00000000000006</v>
      </c>
      <c r="G178">
        <f>SUM(B178:F178)</f>
        <v>8542.7999999999993</v>
      </c>
    </row>
    <row r="179" spans="1:9" x14ac:dyDescent="0.2">
      <c r="A179" t="s">
        <v>21</v>
      </c>
      <c r="B179" s="5">
        <f>B178/$G178</f>
        <v>3.5117291754459899E-2</v>
      </c>
      <c r="C179" s="5">
        <f t="shared" ref="C179" si="140">C178/$G178</f>
        <v>3.5117291754459899E-2</v>
      </c>
      <c r="D179" s="5">
        <f t="shared" ref="D179" si="141">D178/$G178</f>
        <v>3.5117291754459899E-2</v>
      </c>
      <c r="E179" s="5">
        <f t="shared" ref="E179" si="142">E178/$G178</f>
        <v>0.84197218710493049</v>
      </c>
      <c r="F179" s="5">
        <f t="shared" ref="F179" si="143">F178/$G178</f>
        <v>5.2675937631689852E-2</v>
      </c>
    </row>
    <row r="180" spans="1:9" x14ac:dyDescent="0.2">
      <c r="A180" t="s">
        <v>22</v>
      </c>
      <c r="B180" s="5"/>
      <c r="C180" s="5"/>
      <c r="D180" s="5"/>
      <c r="E180" s="5"/>
      <c r="F180" s="5"/>
      <c r="G180" s="6">
        <f>G178/F172</f>
        <v>732.4074074074075</v>
      </c>
    </row>
    <row r="181" spans="1:9" x14ac:dyDescent="0.2">
      <c r="B181" s="5"/>
      <c r="C181" s="5"/>
      <c r="D181" s="5"/>
      <c r="E181" s="5"/>
      <c r="F181" s="5"/>
      <c r="G181" s="6"/>
    </row>
    <row r="182" spans="1:9" x14ac:dyDescent="0.2">
      <c r="A182" t="s">
        <v>23</v>
      </c>
      <c r="H182" s="9">
        <f>(G$25-G176)/G$25</f>
        <v>0.3</v>
      </c>
    </row>
    <row r="183" spans="1:9" x14ac:dyDescent="0.2">
      <c r="A183" t="s">
        <v>24</v>
      </c>
      <c r="H183" s="9">
        <f>(G$29-G180)/G$29</f>
        <v>5.0040032025620497E-2</v>
      </c>
      <c r="I183" s="10"/>
    </row>
    <row r="186" spans="1:9" x14ac:dyDescent="0.2">
      <c r="A186" s="1" t="s">
        <v>31</v>
      </c>
    </row>
    <row r="188" spans="1:9" x14ac:dyDescent="0.2">
      <c r="A188" s="4" t="s">
        <v>0</v>
      </c>
      <c r="B188" s="4">
        <v>1</v>
      </c>
      <c r="C188" s="4">
        <v>2</v>
      </c>
      <c r="D188" s="4">
        <v>3</v>
      </c>
      <c r="E188" s="4">
        <v>4</v>
      </c>
      <c r="F188" s="4">
        <v>5</v>
      </c>
      <c r="G188" s="4" t="s">
        <v>5</v>
      </c>
    </row>
    <row r="189" spans="1:9" x14ac:dyDescent="0.2">
      <c r="A189" t="s">
        <v>2</v>
      </c>
      <c r="B189">
        <v>100</v>
      </c>
      <c r="C189">
        <f>B191</f>
        <v>60</v>
      </c>
      <c r="D189">
        <f>C191</f>
        <v>36</v>
      </c>
      <c r="E189">
        <f>D191</f>
        <v>21.599999999999998</v>
      </c>
      <c r="F189">
        <f>E191</f>
        <v>19.439999999999998</v>
      </c>
    </row>
    <row r="190" spans="1:9" x14ac:dyDescent="0.2">
      <c r="A190" t="s">
        <v>3</v>
      </c>
      <c r="B190" s="3">
        <v>0.6</v>
      </c>
      <c r="C190" s="3">
        <v>0.6</v>
      </c>
      <c r="D190" s="3">
        <v>0.6</v>
      </c>
      <c r="E190" s="3">
        <v>0.9</v>
      </c>
      <c r="F190" s="3">
        <v>0.6</v>
      </c>
    </row>
    <row r="191" spans="1:9" x14ac:dyDescent="0.2">
      <c r="A191" t="s">
        <v>4</v>
      </c>
      <c r="B191">
        <f>B189*B190</f>
        <v>60</v>
      </c>
      <c r="C191">
        <f t="shared" ref="C191:F191" si="144">C189*C190</f>
        <v>36</v>
      </c>
      <c r="D191">
        <f t="shared" si="144"/>
        <v>21.599999999999998</v>
      </c>
      <c r="E191">
        <f t="shared" si="144"/>
        <v>19.439999999999998</v>
      </c>
      <c r="F191">
        <f t="shared" si="144"/>
        <v>11.663999999999998</v>
      </c>
    </row>
    <row r="192" spans="1:9" x14ac:dyDescent="0.2">
      <c r="A192" t="s">
        <v>15</v>
      </c>
      <c r="B192">
        <v>3</v>
      </c>
      <c r="C192">
        <v>80</v>
      </c>
      <c r="D192">
        <v>8.3333333333333339</v>
      </c>
      <c r="E192">
        <v>13.888888888888891</v>
      </c>
      <c r="F192">
        <v>23.148148148148152</v>
      </c>
    </row>
    <row r="193" spans="1:8" x14ac:dyDescent="0.2">
      <c r="A193" t="s">
        <v>16</v>
      </c>
      <c r="B193">
        <f>B192*B189</f>
        <v>300</v>
      </c>
      <c r="C193">
        <f t="shared" ref="C193" si="145">C192*C189</f>
        <v>4800</v>
      </c>
      <c r="D193">
        <f t="shared" ref="D193" si="146">D192*D189</f>
        <v>300</v>
      </c>
      <c r="E193">
        <f t="shared" ref="E193" si="147">E192*E189</f>
        <v>300</v>
      </c>
      <c r="F193">
        <f t="shared" ref="F193" si="148">F192*F189</f>
        <v>450.00000000000006</v>
      </c>
      <c r="G193">
        <f>SUM(B193:F193)</f>
        <v>6150</v>
      </c>
    </row>
    <row r="194" spans="1:8" x14ac:dyDescent="0.2">
      <c r="A194" t="s">
        <v>17</v>
      </c>
      <c r="B194" s="5">
        <f>B193/$G193</f>
        <v>4.878048780487805E-2</v>
      </c>
      <c r="C194" s="5">
        <f t="shared" ref="C194" si="149">C193/$G193</f>
        <v>0.78048780487804881</v>
      </c>
      <c r="D194" s="5">
        <f t="shared" ref="D194" si="150">D193/$G193</f>
        <v>4.878048780487805E-2</v>
      </c>
      <c r="E194" s="5">
        <f t="shared" ref="E194" si="151">E193/$G193</f>
        <v>4.878048780487805E-2</v>
      </c>
      <c r="F194" s="5">
        <f t="shared" ref="F194" si="152">F193/$G193</f>
        <v>7.3170731707317083E-2</v>
      </c>
    </row>
    <row r="195" spans="1:8" x14ac:dyDescent="0.2">
      <c r="A195" t="s">
        <v>18</v>
      </c>
      <c r="B195" s="5"/>
      <c r="C195" s="5"/>
      <c r="D195" s="5"/>
      <c r="E195" s="5"/>
      <c r="F195" s="5"/>
      <c r="G195" s="6">
        <f>G193/F191</f>
        <v>527.26337448559684</v>
      </c>
    </row>
    <row r="196" spans="1:8" x14ac:dyDescent="0.2">
      <c r="A196" t="s">
        <v>19</v>
      </c>
      <c r="B196">
        <v>3</v>
      </c>
      <c r="C196">
        <v>5</v>
      </c>
      <c r="D196">
        <v>8.3333333333333339</v>
      </c>
      <c r="E196">
        <v>222</v>
      </c>
      <c r="F196">
        <v>23.148148148148152</v>
      </c>
    </row>
    <row r="197" spans="1:8" x14ac:dyDescent="0.2">
      <c r="A197" t="s">
        <v>20</v>
      </c>
      <c r="B197">
        <f>B196*B189</f>
        <v>300</v>
      </c>
      <c r="C197">
        <f t="shared" ref="C197" si="153">C196*C189</f>
        <v>300</v>
      </c>
      <c r="D197">
        <f t="shared" ref="D197" si="154">D196*D189</f>
        <v>300</v>
      </c>
      <c r="E197">
        <f t="shared" ref="E197" si="155">E196*E189</f>
        <v>4795.2</v>
      </c>
      <c r="F197">
        <f t="shared" ref="F197" si="156">F196*F189</f>
        <v>450.00000000000006</v>
      </c>
      <c r="G197">
        <f>SUM(B197:F197)</f>
        <v>6145.2</v>
      </c>
    </row>
    <row r="198" spans="1:8" x14ac:dyDescent="0.2">
      <c r="A198" t="s">
        <v>21</v>
      </c>
      <c r="B198" s="5">
        <f>B197/$G197</f>
        <v>4.8818590119117364E-2</v>
      </c>
      <c r="C198" s="5">
        <f t="shared" ref="C198" si="157">C197/$G197</f>
        <v>4.8818590119117364E-2</v>
      </c>
      <c r="D198" s="5">
        <f t="shared" ref="D198" si="158">D197/$G197</f>
        <v>4.8818590119117364E-2</v>
      </c>
      <c r="E198" s="5">
        <f t="shared" ref="E198" si="159">E197/$G197</f>
        <v>0.78031634446397191</v>
      </c>
      <c r="F198" s="5">
        <f t="shared" ref="F198" si="160">F197/$G197</f>
        <v>7.3227885178676053E-2</v>
      </c>
    </row>
    <row r="199" spans="1:8" x14ac:dyDescent="0.2">
      <c r="A199" t="s">
        <v>22</v>
      </c>
      <c r="B199" s="5"/>
      <c r="C199" s="5"/>
      <c r="D199" s="5"/>
      <c r="E199" s="5"/>
      <c r="F199" s="5"/>
      <c r="G199" s="6">
        <f>G197/F191</f>
        <v>526.85185185185196</v>
      </c>
    </row>
    <row r="200" spans="1:8" x14ac:dyDescent="0.2">
      <c r="B200" s="5"/>
      <c r="C200" s="5"/>
      <c r="D200" s="5"/>
      <c r="E200" s="5"/>
      <c r="F200" s="5"/>
      <c r="G200" s="6"/>
    </row>
    <row r="201" spans="1:8" x14ac:dyDescent="0.2">
      <c r="A201" t="s">
        <v>23</v>
      </c>
      <c r="H201" s="9">
        <f>(G$25-G195)/G$25</f>
        <v>0.3166666666666666</v>
      </c>
    </row>
    <row r="202" spans="1:8" x14ac:dyDescent="0.2">
      <c r="A202" t="s">
        <v>24</v>
      </c>
      <c r="H202" s="9">
        <f>(G$29-G199)/G$29</f>
        <v>0.31665332265812646</v>
      </c>
    </row>
    <row r="205" spans="1:8" x14ac:dyDescent="0.2">
      <c r="A205" s="7" t="s">
        <v>32</v>
      </c>
      <c r="B205" s="7"/>
      <c r="C205" s="7"/>
      <c r="D205" s="7"/>
      <c r="E205" s="7"/>
      <c r="F205" s="7"/>
      <c r="G205" s="7"/>
      <c r="H205" s="8"/>
    </row>
    <row r="206" spans="1:8" x14ac:dyDescent="0.2">
      <c r="A206" s="8"/>
      <c r="B206" s="8"/>
      <c r="C206" s="8"/>
      <c r="D206" s="8"/>
      <c r="E206" s="8"/>
      <c r="F206" s="8"/>
      <c r="G206" s="8"/>
      <c r="H206" s="8"/>
    </row>
    <row r="207" spans="1:8" x14ac:dyDescent="0.2">
      <c r="A207" s="4" t="s">
        <v>0</v>
      </c>
      <c r="B207" s="4">
        <v>1</v>
      </c>
      <c r="C207" s="4">
        <v>2</v>
      </c>
      <c r="D207" s="4">
        <v>3</v>
      </c>
      <c r="E207" s="4">
        <v>4</v>
      </c>
      <c r="F207" s="4">
        <v>5</v>
      </c>
      <c r="G207" s="4" t="s">
        <v>5</v>
      </c>
    </row>
    <row r="208" spans="1:8" x14ac:dyDescent="0.2">
      <c r="A208" t="s">
        <v>2</v>
      </c>
      <c r="B208">
        <v>100</v>
      </c>
      <c r="C208">
        <f>B210</f>
        <v>60</v>
      </c>
      <c r="D208">
        <f>C210</f>
        <v>36</v>
      </c>
      <c r="E208">
        <f>D210</f>
        <v>21.599999999999998</v>
      </c>
      <c r="F208">
        <f>E210</f>
        <v>12.959999999999999</v>
      </c>
    </row>
    <row r="209" spans="1:8" x14ac:dyDescent="0.2">
      <c r="A209" t="s">
        <v>3</v>
      </c>
      <c r="B209" s="3">
        <v>0.6</v>
      </c>
      <c r="C209" s="3">
        <v>0.6</v>
      </c>
      <c r="D209" s="3">
        <v>0.6</v>
      </c>
      <c r="E209" s="3">
        <v>0.6</v>
      </c>
      <c r="F209" s="3">
        <v>0.9</v>
      </c>
    </row>
    <row r="210" spans="1:8" x14ac:dyDescent="0.2">
      <c r="A210" t="s">
        <v>4</v>
      </c>
      <c r="B210">
        <f>B208*B209</f>
        <v>60</v>
      </c>
      <c r="C210">
        <f t="shared" ref="C210:F210" si="161">C208*C209</f>
        <v>36</v>
      </c>
      <c r="D210">
        <f t="shared" si="161"/>
        <v>21.599999999999998</v>
      </c>
      <c r="E210">
        <f t="shared" si="161"/>
        <v>12.959999999999999</v>
      </c>
      <c r="F210">
        <f t="shared" si="161"/>
        <v>11.664</v>
      </c>
    </row>
    <row r="211" spans="1:8" x14ac:dyDescent="0.2">
      <c r="A211" t="s">
        <v>15</v>
      </c>
      <c r="B211">
        <v>3</v>
      </c>
      <c r="C211">
        <v>80</v>
      </c>
      <c r="D211">
        <v>8.3333333333333339</v>
      </c>
      <c r="E211">
        <v>13.888888888888891</v>
      </c>
      <c r="F211">
        <v>23.148148148148152</v>
      </c>
    </row>
    <row r="212" spans="1:8" x14ac:dyDescent="0.2">
      <c r="A212" t="s">
        <v>16</v>
      </c>
      <c r="B212">
        <f>B211*B208</f>
        <v>300</v>
      </c>
      <c r="C212">
        <f t="shared" ref="C212" si="162">C211*C208</f>
        <v>4800</v>
      </c>
      <c r="D212">
        <f t="shared" ref="D212" si="163">D211*D208</f>
        <v>300</v>
      </c>
      <c r="E212">
        <f t="shared" ref="E212" si="164">E211*E208</f>
        <v>300</v>
      </c>
      <c r="F212">
        <f t="shared" ref="F212" si="165">F211*F208</f>
        <v>300.00000000000006</v>
      </c>
      <c r="G212">
        <f>SUM(B212:F212)</f>
        <v>6000</v>
      </c>
    </row>
    <row r="213" spans="1:8" x14ac:dyDescent="0.2">
      <c r="A213" t="s">
        <v>17</v>
      </c>
      <c r="B213" s="5">
        <f>B212/$G212</f>
        <v>0.05</v>
      </c>
      <c r="C213" s="5">
        <f t="shared" ref="C213" si="166">C212/$G212</f>
        <v>0.8</v>
      </c>
      <c r="D213" s="5">
        <f t="shared" ref="D213" si="167">D212/$G212</f>
        <v>0.05</v>
      </c>
      <c r="E213" s="5">
        <f t="shared" ref="E213" si="168">E212/$G212</f>
        <v>0.05</v>
      </c>
      <c r="F213" s="5">
        <f t="shared" ref="F213" si="169">F212/$G212</f>
        <v>5.000000000000001E-2</v>
      </c>
    </row>
    <row r="214" spans="1:8" x14ac:dyDescent="0.2">
      <c r="A214" t="s">
        <v>18</v>
      </c>
      <c r="B214" s="5"/>
      <c r="C214" s="5"/>
      <c r="D214" s="5"/>
      <c r="E214" s="5"/>
      <c r="F214" s="5"/>
      <c r="G214" s="6">
        <f>G212/F210</f>
        <v>514.40329218107001</v>
      </c>
    </row>
    <row r="215" spans="1:8" x14ac:dyDescent="0.2">
      <c r="A215" t="s">
        <v>19</v>
      </c>
      <c r="B215">
        <v>3</v>
      </c>
      <c r="C215">
        <v>5</v>
      </c>
      <c r="D215">
        <v>8.3333333333333339</v>
      </c>
      <c r="E215">
        <v>222</v>
      </c>
      <c r="F215">
        <v>23.148148148148152</v>
      </c>
    </row>
    <row r="216" spans="1:8" x14ac:dyDescent="0.2">
      <c r="A216" t="s">
        <v>20</v>
      </c>
      <c r="B216">
        <f>B215*B208</f>
        <v>300</v>
      </c>
      <c r="C216">
        <f t="shared" ref="C216" si="170">C215*C208</f>
        <v>300</v>
      </c>
      <c r="D216">
        <f t="shared" ref="D216" si="171">D215*D208</f>
        <v>300</v>
      </c>
      <c r="E216">
        <f t="shared" ref="E216" si="172">E215*E208</f>
        <v>4795.2</v>
      </c>
      <c r="F216">
        <f t="shared" ref="F216" si="173">F215*F208</f>
        <v>300.00000000000006</v>
      </c>
      <c r="G216">
        <f>SUM(B216:F216)</f>
        <v>5995.2</v>
      </c>
    </row>
    <row r="217" spans="1:8" x14ac:dyDescent="0.2">
      <c r="A217" t="s">
        <v>21</v>
      </c>
      <c r="B217" s="5">
        <f>B216/$G216</f>
        <v>5.0040032025620497E-2</v>
      </c>
      <c r="C217" s="5">
        <f t="shared" ref="C217" si="174">C216/$G216</f>
        <v>5.0040032025620497E-2</v>
      </c>
      <c r="D217" s="5">
        <f t="shared" ref="D217" si="175">D216/$G216</f>
        <v>5.0040032025620497E-2</v>
      </c>
      <c r="E217" s="5">
        <f t="shared" ref="E217" si="176">E216/$G216</f>
        <v>0.79983987189751804</v>
      </c>
      <c r="F217" s="5">
        <f t="shared" ref="F217" si="177">F216/$G216</f>
        <v>5.0040032025620511E-2</v>
      </c>
    </row>
    <row r="218" spans="1:8" x14ac:dyDescent="0.2">
      <c r="A218" t="s">
        <v>22</v>
      </c>
      <c r="B218" s="5"/>
      <c r="C218" s="5"/>
      <c r="D218" s="5"/>
      <c r="E218" s="5"/>
      <c r="F218" s="5"/>
      <c r="G218" s="6">
        <f>G216/F210</f>
        <v>513.99176954732513</v>
      </c>
    </row>
    <row r="219" spans="1:8" x14ac:dyDescent="0.2">
      <c r="B219" s="5"/>
      <c r="C219" s="5"/>
      <c r="D219" s="5"/>
      <c r="E219" s="5"/>
      <c r="F219" s="5"/>
      <c r="G219" s="6"/>
    </row>
    <row r="220" spans="1:8" x14ac:dyDescent="0.2">
      <c r="A220" t="s">
        <v>23</v>
      </c>
      <c r="H220" s="9">
        <f>(G$25-G214)/G$25</f>
        <v>0.33333333333333337</v>
      </c>
    </row>
    <row r="221" spans="1:8" x14ac:dyDescent="0.2">
      <c r="A221" t="s">
        <v>24</v>
      </c>
      <c r="H221" s="9">
        <f>(G$29-G218)/G$29</f>
        <v>0.33333333333333337</v>
      </c>
    </row>
    <row r="222" spans="1:8" x14ac:dyDescent="0.2">
      <c r="A222" s="8"/>
      <c r="B222" s="8"/>
      <c r="C222" s="8"/>
      <c r="D222" s="8"/>
      <c r="E222" s="8"/>
      <c r="F222" s="8"/>
      <c r="G222" s="8"/>
      <c r="H222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865B-9EE6-2A46-84A7-5ECE4AB20650}">
  <dimension ref="A1:E107"/>
  <sheetViews>
    <sheetView zoomScale="150" workbookViewId="0">
      <selection activeCell="A96" sqref="A96"/>
    </sheetView>
  </sheetViews>
  <sheetFormatPr baseColWidth="10" defaultRowHeight="16" x14ac:dyDescent="0.2"/>
  <cols>
    <col min="1" max="1" width="14.83203125" customWidth="1"/>
  </cols>
  <sheetData>
    <row r="1" spans="1:4" ht="22" x14ac:dyDescent="0.3">
      <c r="A1" s="2" t="s">
        <v>58</v>
      </c>
    </row>
    <row r="3" spans="1:4" x14ac:dyDescent="0.2">
      <c r="A3" t="s">
        <v>47</v>
      </c>
    </row>
    <row r="12" spans="1:4" x14ac:dyDescent="0.2">
      <c r="A12" t="s">
        <v>10</v>
      </c>
    </row>
    <row r="13" spans="1:4" x14ac:dyDescent="0.2">
      <c r="A13" t="s">
        <v>14</v>
      </c>
    </row>
    <row r="14" spans="1:4" x14ac:dyDescent="0.2">
      <c r="A14" t="s">
        <v>36</v>
      </c>
    </row>
    <row r="16" spans="1:4" x14ac:dyDescent="0.2">
      <c r="A16" s="4" t="s">
        <v>0</v>
      </c>
      <c r="B16" s="4">
        <v>1</v>
      </c>
      <c r="C16" s="4">
        <v>2</v>
      </c>
      <c r="D16" s="4" t="s">
        <v>5</v>
      </c>
    </row>
    <row r="17" spans="1:4" x14ac:dyDescent="0.2">
      <c r="A17" t="s">
        <v>2</v>
      </c>
      <c r="B17">
        <v>100</v>
      </c>
      <c r="C17">
        <f>B19</f>
        <v>60</v>
      </c>
    </row>
    <row r="18" spans="1:4" x14ac:dyDescent="0.2">
      <c r="A18" t="s">
        <v>3</v>
      </c>
      <c r="B18" s="3">
        <v>0.6</v>
      </c>
      <c r="C18" s="3">
        <v>0.6</v>
      </c>
    </row>
    <row r="19" spans="1:4" x14ac:dyDescent="0.2">
      <c r="A19" t="s">
        <v>4</v>
      </c>
      <c r="B19">
        <f>B17*B18</f>
        <v>60</v>
      </c>
      <c r="C19">
        <f t="shared" ref="C19" si="0">C17*C18</f>
        <v>36</v>
      </c>
    </row>
    <row r="20" spans="1:4" x14ac:dyDescent="0.2">
      <c r="A20" t="s">
        <v>7</v>
      </c>
      <c r="B20">
        <v>3</v>
      </c>
      <c r="C20">
        <v>20</v>
      </c>
    </row>
    <row r="21" spans="1:4" x14ac:dyDescent="0.2">
      <c r="A21" t="s">
        <v>6</v>
      </c>
      <c r="B21">
        <f>B20*B17</f>
        <v>300</v>
      </c>
      <c r="C21">
        <f t="shared" ref="C21" si="1">C20*C17</f>
        <v>1200</v>
      </c>
      <c r="D21">
        <f>SUM(B21:C21)</f>
        <v>1500</v>
      </c>
    </row>
    <row r="22" spans="1:4" x14ac:dyDescent="0.2">
      <c r="A22" t="s">
        <v>1</v>
      </c>
      <c r="B22" s="5">
        <f>B21/$D21</f>
        <v>0.2</v>
      </c>
      <c r="C22" s="5">
        <f>C21/$D21</f>
        <v>0.8</v>
      </c>
    </row>
    <row r="23" spans="1:4" x14ac:dyDescent="0.2">
      <c r="A23" t="s">
        <v>9</v>
      </c>
      <c r="B23" s="5"/>
      <c r="C23" s="5"/>
      <c r="D23" s="6">
        <f>D21/C19</f>
        <v>41.666666666666664</v>
      </c>
    </row>
    <row r="25" spans="1:4" x14ac:dyDescent="0.2">
      <c r="A25" t="s">
        <v>8</v>
      </c>
    </row>
    <row r="27" spans="1:4" x14ac:dyDescent="0.2">
      <c r="A27" s="1" t="s">
        <v>11</v>
      </c>
    </row>
    <row r="29" spans="1:4" x14ac:dyDescent="0.2">
      <c r="A29" s="4" t="s">
        <v>0</v>
      </c>
      <c r="B29" s="4">
        <v>1</v>
      </c>
      <c r="C29" s="4">
        <v>2</v>
      </c>
      <c r="D29" s="4" t="s">
        <v>5</v>
      </c>
    </row>
    <row r="30" spans="1:4" x14ac:dyDescent="0.2">
      <c r="A30" t="s">
        <v>2</v>
      </c>
      <c r="B30">
        <v>100</v>
      </c>
      <c r="C30">
        <f>B32</f>
        <v>60</v>
      </c>
    </row>
    <row r="31" spans="1:4" x14ac:dyDescent="0.2">
      <c r="A31" t="s">
        <v>3</v>
      </c>
      <c r="B31" s="3">
        <v>0.6</v>
      </c>
      <c r="C31" s="3">
        <v>0.6</v>
      </c>
    </row>
    <row r="32" spans="1:4" x14ac:dyDescent="0.2">
      <c r="A32" t="s">
        <v>4</v>
      </c>
      <c r="B32">
        <f>B30*B31</f>
        <v>60</v>
      </c>
      <c r="C32">
        <f t="shared" ref="C32" si="2">C30*C31</f>
        <v>36</v>
      </c>
    </row>
    <row r="33" spans="1:5" x14ac:dyDescent="0.2">
      <c r="A33" t="s">
        <v>7</v>
      </c>
      <c r="B33">
        <v>1.5</v>
      </c>
      <c r="C33">
        <v>20</v>
      </c>
    </row>
    <row r="34" spans="1:5" x14ac:dyDescent="0.2">
      <c r="A34" t="s">
        <v>6</v>
      </c>
      <c r="B34">
        <f>B33*B30</f>
        <v>150</v>
      </c>
      <c r="C34">
        <f t="shared" ref="C34" si="3">C33*C30</f>
        <v>1200</v>
      </c>
      <c r="D34">
        <f>SUM(B34:C34)</f>
        <v>1350</v>
      </c>
    </row>
    <row r="35" spans="1:5" x14ac:dyDescent="0.2">
      <c r="A35" t="s">
        <v>1</v>
      </c>
      <c r="B35" s="5">
        <f>B34/$D34</f>
        <v>0.1111111111111111</v>
      </c>
      <c r="C35" s="5">
        <f>C34/$D34</f>
        <v>0.88888888888888884</v>
      </c>
    </row>
    <row r="36" spans="1:5" x14ac:dyDescent="0.2">
      <c r="A36" t="s">
        <v>9</v>
      </c>
      <c r="B36" s="5"/>
      <c r="C36" s="5"/>
      <c r="D36" s="6">
        <f>D34/C32</f>
        <v>37.5</v>
      </c>
    </row>
    <row r="38" spans="1:5" x14ac:dyDescent="0.2">
      <c r="A38" t="s">
        <v>26</v>
      </c>
      <c r="E38" s="9">
        <f>(D$23-D36)/D$23</f>
        <v>9.999999999999995E-2</v>
      </c>
    </row>
    <row r="41" spans="1:5" x14ac:dyDescent="0.2">
      <c r="A41" s="1" t="s">
        <v>12</v>
      </c>
    </row>
    <row r="43" spans="1:5" x14ac:dyDescent="0.2">
      <c r="A43" s="4" t="s">
        <v>0</v>
      </c>
      <c r="B43" s="4">
        <v>1</v>
      </c>
      <c r="C43" s="4">
        <v>2</v>
      </c>
      <c r="D43" s="4" t="s">
        <v>5</v>
      </c>
    </row>
    <row r="44" spans="1:5" x14ac:dyDescent="0.2">
      <c r="A44" t="s">
        <v>2</v>
      </c>
      <c r="B44">
        <v>100</v>
      </c>
      <c r="C44">
        <f>B46</f>
        <v>60</v>
      </c>
    </row>
    <row r="45" spans="1:5" x14ac:dyDescent="0.2">
      <c r="A45" t="s">
        <v>3</v>
      </c>
      <c r="B45" s="3">
        <v>0.6</v>
      </c>
      <c r="C45" s="3">
        <v>0.6</v>
      </c>
    </row>
    <row r="46" spans="1:5" x14ac:dyDescent="0.2">
      <c r="A46" t="s">
        <v>4</v>
      </c>
      <c r="B46">
        <f>B44*B45</f>
        <v>60</v>
      </c>
      <c r="C46">
        <f t="shared" ref="C46" si="4">C44*C45</f>
        <v>36</v>
      </c>
    </row>
    <row r="47" spans="1:5" x14ac:dyDescent="0.2">
      <c r="A47" t="s">
        <v>7</v>
      </c>
      <c r="B47">
        <v>3</v>
      </c>
      <c r="C47">
        <v>10</v>
      </c>
    </row>
    <row r="48" spans="1:5" x14ac:dyDescent="0.2">
      <c r="A48" t="s">
        <v>6</v>
      </c>
      <c r="B48">
        <f>B47*B44</f>
        <v>300</v>
      </c>
      <c r="C48">
        <f t="shared" ref="C48" si="5">C47*C44</f>
        <v>600</v>
      </c>
      <c r="D48">
        <f>SUM(B48:C48)</f>
        <v>900</v>
      </c>
    </row>
    <row r="49" spans="1:5" x14ac:dyDescent="0.2">
      <c r="A49" t="s">
        <v>1</v>
      </c>
      <c r="B49" s="5">
        <f>B48/$D48</f>
        <v>0.33333333333333331</v>
      </c>
      <c r="C49" s="5">
        <f>C48/$D48</f>
        <v>0.66666666666666663</v>
      </c>
    </row>
    <row r="50" spans="1:5" x14ac:dyDescent="0.2">
      <c r="A50" t="s">
        <v>9</v>
      </c>
      <c r="B50" s="5"/>
      <c r="C50" s="5"/>
      <c r="D50" s="6">
        <f>D48/C46</f>
        <v>25</v>
      </c>
    </row>
    <row r="52" spans="1:5" x14ac:dyDescent="0.2">
      <c r="A52" t="s">
        <v>26</v>
      </c>
      <c r="E52" s="9">
        <f>(D$23-D50)/D$23</f>
        <v>0.39999999999999997</v>
      </c>
    </row>
    <row r="54" spans="1:5" x14ac:dyDescent="0.2">
      <c r="A54" s="1" t="s">
        <v>48</v>
      </c>
    </row>
    <row r="56" spans="1:5" x14ac:dyDescent="0.2">
      <c r="A56" s="4" t="s">
        <v>0</v>
      </c>
      <c r="B56" s="4">
        <v>1</v>
      </c>
      <c r="C56" s="4">
        <v>2</v>
      </c>
      <c r="D56" s="4" t="s">
        <v>5</v>
      </c>
    </row>
    <row r="57" spans="1:5" x14ac:dyDescent="0.2">
      <c r="A57" t="s">
        <v>2</v>
      </c>
      <c r="B57">
        <v>100</v>
      </c>
      <c r="C57">
        <f>B59</f>
        <v>90</v>
      </c>
    </row>
    <row r="58" spans="1:5" x14ac:dyDescent="0.2">
      <c r="A58" t="s">
        <v>3</v>
      </c>
      <c r="B58" s="3">
        <v>0.9</v>
      </c>
      <c r="C58" s="3">
        <v>0.6</v>
      </c>
    </row>
    <row r="59" spans="1:5" x14ac:dyDescent="0.2">
      <c r="A59" t="s">
        <v>4</v>
      </c>
      <c r="B59">
        <f>B57*B58</f>
        <v>90</v>
      </c>
      <c r="C59">
        <f t="shared" ref="C59" si="6">C57*C58</f>
        <v>54</v>
      </c>
    </row>
    <row r="60" spans="1:5" x14ac:dyDescent="0.2">
      <c r="A60" t="s">
        <v>7</v>
      </c>
      <c r="B60">
        <v>3</v>
      </c>
      <c r="C60">
        <v>20</v>
      </c>
    </row>
    <row r="61" spans="1:5" x14ac:dyDescent="0.2">
      <c r="A61" t="s">
        <v>6</v>
      </c>
      <c r="B61">
        <f>B60*B57</f>
        <v>300</v>
      </c>
      <c r="C61">
        <f t="shared" ref="C61" si="7">C60*C57</f>
        <v>1800</v>
      </c>
      <c r="D61">
        <f>SUM(B61:C61)</f>
        <v>2100</v>
      </c>
    </row>
    <row r="62" spans="1:5" x14ac:dyDescent="0.2">
      <c r="A62" t="s">
        <v>1</v>
      </c>
      <c r="B62" s="5">
        <f>B61/$D61</f>
        <v>0.14285714285714285</v>
      </c>
      <c r="C62" s="5">
        <f>C61/$D61</f>
        <v>0.8571428571428571</v>
      </c>
    </row>
    <row r="63" spans="1:5" x14ac:dyDescent="0.2">
      <c r="A63" t="s">
        <v>9</v>
      </c>
      <c r="B63" s="5"/>
      <c r="C63" s="5"/>
      <c r="D63" s="6">
        <f>D61/C59</f>
        <v>38.888888888888886</v>
      </c>
    </row>
    <row r="65" spans="1:5" x14ac:dyDescent="0.2">
      <c r="A65" t="s">
        <v>26</v>
      </c>
      <c r="E65" s="9">
        <f>(D$23-D63)/D$23</f>
        <v>6.6666666666666693E-2</v>
      </c>
    </row>
    <row r="68" spans="1:5" x14ac:dyDescent="0.2">
      <c r="A68" s="1" t="s">
        <v>49</v>
      </c>
    </row>
    <row r="70" spans="1:5" x14ac:dyDescent="0.2">
      <c r="A70" s="4" t="s">
        <v>0</v>
      </c>
      <c r="B70" s="4">
        <v>1</v>
      </c>
      <c r="C70" s="4">
        <v>2</v>
      </c>
      <c r="D70" s="4" t="s">
        <v>5</v>
      </c>
    </row>
    <row r="71" spans="1:5" x14ac:dyDescent="0.2">
      <c r="A71" t="s">
        <v>2</v>
      </c>
      <c r="B71">
        <v>100</v>
      </c>
      <c r="C71">
        <f>B73</f>
        <v>60</v>
      </c>
    </row>
    <row r="72" spans="1:5" x14ac:dyDescent="0.2">
      <c r="A72" t="s">
        <v>3</v>
      </c>
      <c r="B72" s="3">
        <v>0.6</v>
      </c>
      <c r="C72" s="3">
        <v>0.9</v>
      </c>
    </row>
    <row r="73" spans="1:5" x14ac:dyDescent="0.2">
      <c r="A73" t="s">
        <v>4</v>
      </c>
      <c r="B73">
        <f>B71*B72</f>
        <v>60</v>
      </c>
      <c r="C73">
        <f t="shared" ref="C73" si="8">C71*C72</f>
        <v>54</v>
      </c>
    </row>
    <row r="74" spans="1:5" x14ac:dyDescent="0.2">
      <c r="A74" t="s">
        <v>7</v>
      </c>
      <c r="B74">
        <v>3</v>
      </c>
      <c r="C74">
        <v>20</v>
      </c>
    </row>
    <row r="75" spans="1:5" x14ac:dyDescent="0.2">
      <c r="A75" t="s">
        <v>6</v>
      </c>
      <c r="B75">
        <f>B74*B71</f>
        <v>300</v>
      </c>
      <c r="C75">
        <f t="shared" ref="C75" si="9">C74*C71</f>
        <v>1200</v>
      </c>
      <c r="D75">
        <f>SUM(B75:C75)</f>
        <v>1500</v>
      </c>
    </row>
    <row r="76" spans="1:5" x14ac:dyDescent="0.2">
      <c r="A76" t="s">
        <v>1</v>
      </c>
      <c r="B76" s="5">
        <f>B75/$D75</f>
        <v>0.2</v>
      </c>
      <c r="C76" s="5">
        <f>C75/$D75</f>
        <v>0.8</v>
      </c>
    </row>
    <row r="77" spans="1:5" x14ac:dyDescent="0.2">
      <c r="A77" t="s">
        <v>9</v>
      </c>
      <c r="B77" s="5"/>
      <c r="C77" s="5"/>
      <c r="D77" s="6">
        <f>D75/C73</f>
        <v>27.777777777777779</v>
      </c>
    </row>
    <row r="79" spans="1:5" x14ac:dyDescent="0.2">
      <c r="A79" t="s">
        <v>26</v>
      </c>
      <c r="E79" s="9">
        <f>(D$23-D77)/D$23</f>
        <v>0.33333333333333326</v>
      </c>
    </row>
    <row r="81" spans="1:5" x14ac:dyDescent="0.2">
      <c r="A81" s="1" t="s">
        <v>105</v>
      </c>
    </row>
    <row r="83" spans="1:5" x14ac:dyDescent="0.2">
      <c r="A83" s="4" t="s">
        <v>0</v>
      </c>
      <c r="B83" s="4">
        <v>1</v>
      </c>
      <c r="C83" s="4">
        <v>2</v>
      </c>
      <c r="D83" s="4" t="s">
        <v>5</v>
      </c>
    </row>
    <row r="84" spans="1:5" x14ac:dyDescent="0.2">
      <c r="A84" t="s">
        <v>2</v>
      </c>
      <c r="B84">
        <v>100</v>
      </c>
      <c r="C84">
        <f>B86</f>
        <v>60</v>
      </c>
    </row>
    <row r="85" spans="1:5" x14ac:dyDescent="0.2">
      <c r="A85" t="s">
        <v>3</v>
      </c>
      <c r="B85" s="3">
        <v>0.6</v>
      </c>
      <c r="C85" s="3">
        <v>0.6</v>
      </c>
    </row>
    <row r="86" spans="1:5" x14ac:dyDescent="0.2">
      <c r="A86" t="s">
        <v>4</v>
      </c>
      <c r="B86">
        <f>B84*B85</f>
        <v>60</v>
      </c>
      <c r="C86">
        <f t="shared" ref="C86" si="10">C84*C85</f>
        <v>36</v>
      </c>
    </row>
    <row r="87" spans="1:5" x14ac:dyDescent="0.2">
      <c r="A87" t="s">
        <v>7</v>
      </c>
      <c r="B87">
        <v>3</v>
      </c>
      <c r="C87">
        <v>10</v>
      </c>
    </row>
    <row r="88" spans="1:5" x14ac:dyDescent="0.2">
      <c r="A88" t="s">
        <v>6</v>
      </c>
      <c r="B88">
        <f>B87*B84</f>
        <v>300</v>
      </c>
      <c r="C88">
        <f t="shared" ref="C88" si="11">C87*C84</f>
        <v>600</v>
      </c>
      <c r="D88">
        <f>SUM(B88:C88)</f>
        <v>900</v>
      </c>
    </row>
    <row r="89" spans="1:5" x14ac:dyDescent="0.2">
      <c r="A89" t="s">
        <v>1</v>
      </c>
      <c r="B89" s="5">
        <f>B88/$D88</f>
        <v>0.33333333333333331</v>
      </c>
      <c r="C89" s="5">
        <f>C88/$D88</f>
        <v>0.66666666666666663</v>
      </c>
    </row>
    <row r="90" spans="1:5" x14ac:dyDescent="0.2">
      <c r="A90" t="s">
        <v>9</v>
      </c>
      <c r="B90" s="5"/>
      <c r="C90" s="5"/>
      <c r="D90" s="6">
        <f>D88/C86</f>
        <v>25</v>
      </c>
    </row>
    <row r="92" spans="1:5" x14ac:dyDescent="0.2">
      <c r="A92" t="s">
        <v>26</v>
      </c>
      <c r="E92" s="9">
        <f>(D$23-D90)/D$23</f>
        <v>0.39999999999999997</v>
      </c>
    </row>
    <row r="93" spans="1:5" x14ac:dyDescent="0.2">
      <c r="E93" s="9"/>
    </row>
    <row r="94" spans="1:5" x14ac:dyDescent="0.2">
      <c r="E94" s="9"/>
    </row>
    <row r="95" spans="1:5" x14ac:dyDescent="0.2">
      <c r="A95" s="1" t="s">
        <v>106</v>
      </c>
    </row>
    <row r="97" spans="1:5" x14ac:dyDescent="0.2">
      <c r="A97" s="4" t="s">
        <v>0</v>
      </c>
      <c r="B97" s="4">
        <v>1</v>
      </c>
      <c r="C97" s="4" t="s">
        <v>5</v>
      </c>
    </row>
    <row r="98" spans="1:5" x14ac:dyDescent="0.2">
      <c r="A98" t="s">
        <v>2</v>
      </c>
      <c r="B98">
        <v>100</v>
      </c>
    </row>
    <row r="99" spans="1:5" x14ac:dyDescent="0.2">
      <c r="A99" t="s">
        <v>3</v>
      </c>
      <c r="B99" s="3">
        <v>0.6</v>
      </c>
    </row>
    <row r="100" spans="1:5" x14ac:dyDescent="0.2">
      <c r="A100" t="s">
        <v>4</v>
      </c>
      <c r="B100">
        <f>B98*B99</f>
        <v>60</v>
      </c>
    </row>
    <row r="101" spans="1:5" x14ac:dyDescent="0.2">
      <c r="A101" t="s">
        <v>7</v>
      </c>
      <c r="B101">
        <v>3</v>
      </c>
    </row>
    <row r="102" spans="1:5" x14ac:dyDescent="0.2">
      <c r="A102" t="s">
        <v>6</v>
      </c>
      <c r="B102">
        <f>B101*B98</f>
        <v>300</v>
      </c>
      <c r="C102">
        <f>SUM(B102:B102)</f>
        <v>300</v>
      </c>
    </row>
    <row r="103" spans="1:5" x14ac:dyDescent="0.2">
      <c r="A103" t="s">
        <v>1</v>
      </c>
      <c r="B103" s="5">
        <f>B102/$C102</f>
        <v>1</v>
      </c>
    </row>
    <row r="104" spans="1:5" x14ac:dyDescent="0.2">
      <c r="A104" t="s">
        <v>9</v>
      </c>
      <c r="B104" s="5"/>
      <c r="C104" s="6">
        <f>C102/B100</f>
        <v>5</v>
      </c>
    </row>
    <row r="106" spans="1:5" x14ac:dyDescent="0.2">
      <c r="A106" t="s">
        <v>26</v>
      </c>
      <c r="D106" s="9">
        <f>(D$23-C104)/D$23</f>
        <v>0.88</v>
      </c>
    </row>
    <row r="107" spans="1:5" x14ac:dyDescent="0.2">
      <c r="E107" s="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741A-65B1-9548-B6E3-19892C06625C}">
  <dimension ref="A1:F151"/>
  <sheetViews>
    <sheetView zoomScale="170" workbookViewId="0">
      <selection activeCell="D132" sqref="D132"/>
    </sheetView>
  </sheetViews>
  <sheetFormatPr baseColWidth="10" defaultRowHeight="16" x14ac:dyDescent="0.2"/>
  <cols>
    <col min="1" max="1" width="14.83203125" customWidth="1"/>
  </cols>
  <sheetData>
    <row r="1" spans="1:5" ht="22" x14ac:dyDescent="0.3">
      <c r="A1" s="2" t="s">
        <v>57</v>
      </c>
    </row>
    <row r="3" spans="1:5" x14ac:dyDescent="0.2">
      <c r="A3" t="s">
        <v>51</v>
      </c>
    </row>
    <row r="12" spans="1:5" x14ac:dyDescent="0.2">
      <c r="A12" t="s">
        <v>10</v>
      </c>
    </row>
    <row r="13" spans="1:5" x14ac:dyDescent="0.2">
      <c r="A13" t="s">
        <v>14</v>
      </c>
    </row>
    <row r="14" spans="1:5" x14ac:dyDescent="0.2">
      <c r="A14" t="s">
        <v>36</v>
      </c>
    </row>
    <row r="16" spans="1:5" x14ac:dyDescent="0.2">
      <c r="A16" s="4" t="s">
        <v>0</v>
      </c>
      <c r="B16" s="4">
        <v>1</v>
      </c>
      <c r="C16" s="4">
        <v>2</v>
      </c>
      <c r="D16" s="4">
        <v>3</v>
      </c>
      <c r="E16" s="4" t="s">
        <v>5</v>
      </c>
    </row>
    <row r="17" spans="1:5" x14ac:dyDescent="0.2">
      <c r="A17" t="s">
        <v>2</v>
      </c>
      <c r="B17">
        <v>100</v>
      </c>
      <c r="C17">
        <f>B19</f>
        <v>60</v>
      </c>
      <c r="D17">
        <f>C19</f>
        <v>36</v>
      </c>
    </row>
    <row r="18" spans="1:5" x14ac:dyDescent="0.2">
      <c r="A18" t="s">
        <v>3</v>
      </c>
      <c r="B18" s="3">
        <v>0.6</v>
      </c>
      <c r="C18" s="3">
        <v>0.6</v>
      </c>
      <c r="D18" s="3">
        <v>0.6</v>
      </c>
    </row>
    <row r="19" spans="1:5" x14ac:dyDescent="0.2">
      <c r="A19" t="s">
        <v>4</v>
      </c>
      <c r="B19">
        <f>B17*B18</f>
        <v>60</v>
      </c>
      <c r="C19">
        <f t="shared" ref="C19:D19" si="0">C17*C18</f>
        <v>36</v>
      </c>
      <c r="D19">
        <f t="shared" si="0"/>
        <v>21.599999999999998</v>
      </c>
    </row>
    <row r="20" spans="1:5" x14ac:dyDescent="0.2">
      <c r="A20" t="s">
        <v>7</v>
      </c>
      <c r="B20">
        <v>14.4</v>
      </c>
      <c r="C20">
        <v>3</v>
      </c>
      <c r="D20">
        <v>5</v>
      </c>
    </row>
    <row r="21" spans="1:5" x14ac:dyDescent="0.2">
      <c r="A21" t="s">
        <v>6</v>
      </c>
      <c r="B21">
        <f>B20*B17</f>
        <v>1440</v>
      </c>
      <c r="C21">
        <f t="shared" ref="C21:D21" si="1">C20*C17</f>
        <v>180</v>
      </c>
      <c r="D21">
        <f t="shared" si="1"/>
        <v>180</v>
      </c>
      <c r="E21">
        <f>SUM(B21:D21)</f>
        <v>1800</v>
      </c>
    </row>
    <row r="22" spans="1:5" x14ac:dyDescent="0.2">
      <c r="A22" t="s">
        <v>1</v>
      </c>
      <c r="B22" s="5">
        <f>B21/$E21</f>
        <v>0.8</v>
      </c>
      <c r="C22" s="5">
        <f>C21/$E21</f>
        <v>0.1</v>
      </c>
      <c r="D22" s="5">
        <f>D21/$E21</f>
        <v>0.1</v>
      </c>
    </row>
    <row r="23" spans="1:5" x14ac:dyDescent="0.2">
      <c r="A23" t="s">
        <v>9</v>
      </c>
      <c r="B23" s="5"/>
      <c r="C23" s="5"/>
      <c r="D23" s="5"/>
      <c r="E23" s="6">
        <f>E21/D19</f>
        <v>83.333333333333343</v>
      </c>
    </row>
    <row r="25" spans="1:5" x14ac:dyDescent="0.2">
      <c r="A25" t="s">
        <v>8</v>
      </c>
    </row>
    <row r="27" spans="1:5" x14ac:dyDescent="0.2">
      <c r="A27" s="1" t="s">
        <v>11</v>
      </c>
    </row>
    <row r="29" spans="1:5" x14ac:dyDescent="0.2">
      <c r="A29" s="4" t="s">
        <v>0</v>
      </c>
      <c r="B29" s="4">
        <v>1</v>
      </c>
      <c r="C29" s="4">
        <v>2</v>
      </c>
      <c r="D29" s="4">
        <v>3</v>
      </c>
      <c r="E29" s="4" t="s">
        <v>5</v>
      </c>
    </row>
    <row r="30" spans="1:5" x14ac:dyDescent="0.2">
      <c r="A30" t="s">
        <v>2</v>
      </c>
      <c r="B30">
        <v>100</v>
      </c>
      <c r="C30">
        <f>B32</f>
        <v>60</v>
      </c>
      <c r="D30">
        <f>C32</f>
        <v>36</v>
      </c>
    </row>
    <row r="31" spans="1:5" x14ac:dyDescent="0.2">
      <c r="A31" t="s">
        <v>3</v>
      </c>
      <c r="B31" s="3">
        <v>0.6</v>
      </c>
      <c r="C31" s="3">
        <v>0.6</v>
      </c>
      <c r="D31" s="3">
        <v>0.6</v>
      </c>
    </row>
    <row r="32" spans="1:5" x14ac:dyDescent="0.2">
      <c r="A32" t="s">
        <v>4</v>
      </c>
      <c r="B32">
        <f>B30*B31</f>
        <v>60</v>
      </c>
      <c r="C32">
        <f t="shared" ref="C32:D32" si="2">C30*C31</f>
        <v>36</v>
      </c>
      <c r="D32">
        <f t="shared" si="2"/>
        <v>21.599999999999998</v>
      </c>
    </row>
    <row r="33" spans="1:6" x14ac:dyDescent="0.2">
      <c r="A33" t="s">
        <v>7</v>
      </c>
      <c r="B33">
        <v>7.2</v>
      </c>
      <c r="C33">
        <v>3</v>
      </c>
      <c r="D33">
        <v>5</v>
      </c>
    </row>
    <row r="34" spans="1:6" x14ac:dyDescent="0.2">
      <c r="A34" t="s">
        <v>6</v>
      </c>
      <c r="B34">
        <f>B33*B30</f>
        <v>720</v>
      </c>
      <c r="C34">
        <f t="shared" ref="C34:D34" si="3">C33*C30</f>
        <v>180</v>
      </c>
      <c r="D34">
        <f t="shared" si="3"/>
        <v>180</v>
      </c>
      <c r="E34">
        <f>SUM(B34:D34)</f>
        <v>1080</v>
      </c>
    </row>
    <row r="35" spans="1:6" x14ac:dyDescent="0.2">
      <c r="A35" t="s">
        <v>1</v>
      </c>
      <c r="B35" s="5">
        <f>B34/$E34</f>
        <v>0.66666666666666663</v>
      </c>
      <c r="C35" s="5">
        <f>C34/$E34</f>
        <v>0.16666666666666666</v>
      </c>
      <c r="D35" s="5">
        <f>D34/$E34</f>
        <v>0.16666666666666666</v>
      </c>
    </row>
    <row r="36" spans="1:6" x14ac:dyDescent="0.2">
      <c r="A36" t="s">
        <v>9</v>
      </c>
      <c r="B36" s="5"/>
      <c r="C36" s="5"/>
      <c r="D36" s="5"/>
      <c r="E36" s="6">
        <f>E34/D32</f>
        <v>50.000000000000007</v>
      </c>
    </row>
    <row r="38" spans="1:6" x14ac:dyDescent="0.2">
      <c r="A38" t="s">
        <v>26</v>
      </c>
      <c r="F38" s="9">
        <f>(E$23-E36)/E$23</f>
        <v>0.39999999999999997</v>
      </c>
    </row>
    <row r="41" spans="1:6" x14ac:dyDescent="0.2">
      <c r="A41" s="1" t="s">
        <v>12</v>
      </c>
    </row>
    <row r="43" spans="1:6" x14ac:dyDescent="0.2">
      <c r="A43" s="4" t="s">
        <v>0</v>
      </c>
      <c r="B43" s="4">
        <v>1</v>
      </c>
      <c r="C43" s="4">
        <v>2</v>
      </c>
      <c r="D43" s="4">
        <v>3</v>
      </c>
      <c r="E43" s="4" t="s">
        <v>5</v>
      </c>
    </row>
    <row r="44" spans="1:6" x14ac:dyDescent="0.2">
      <c r="A44" t="s">
        <v>2</v>
      </c>
      <c r="B44">
        <v>100</v>
      </c>
      <c r="C44">
        <f>B46</f>
        <v>60</v>
      </c>
      <c r="D44">
        <f>C46</f>
        <v>36</v>
      </c>
    </row>
    <row r="45" spans="1:6" x14ac:dyDescent="0.2">
      <c r="A45" t="s">
        <v>3</v>
      </c>
      <c r="B45" s="3">
        <v>0.6</v>
      </c>
      <c r="C45" s="3">
        <v>0.6</v>
      </c>
      <c r="D45" s="3">
        <v>0.6</v>
      </c>
    </row>
    <row r="46" spans="1:6" x14ac:dyDescent="0.2">
      <c r="A46" t="s">
        <v>4</v>
      </c>
      <c r="B46">
        <f>B44*B45</f>
        <v>60</v>
      </c>
      <c r="C46">
        <f t="shared" ref="C46:D46" si="4">C44*C45</f>
        <v>36</v>
      </c>
      <c r="D46">
        <f t="shared" si="4"/>
        <v>21.599999999999998</v>
      </c>
    </row>
    <row r="47" spans="1:6" x14ac:dyDescent="0.2">
      <c r="A47" t="s">
        <v>7</v>
      </c>
      <c r="B47">
        <v>14.4</v>
      </c>
      <c r="C47">
        <v>1.5</v>
      </c>
      <c r="D47">
        <v>5</v>
      </c>
    </row>
    <row r="48" spans="1:6" x14ac:dyDescent="0.2">
      <c r="A48" t="s">
        <v>6</v>
      </c>
      <c r="B48">
        <f>B47*B44</f>
        <v>1440</v>
      </c>
      <c r="C48">
        <f t="shared" ref="C48:D48" si="5">C47*C44</f>
        <v>90</v>
      </c>
      <c r="D48">
        <f t="shared" si="5"/>
        <v>180</v>
      </c>
      <c r="E48">
        <f>SUM(B48:D48)</f>
        <v>1710</v>
      </c>
    </row>
    <row r="49" spans="1:6" x14ac:dyDescent="0.2">
      <c r="A49" t="s">
        <v>1</v>
      </c>
      <c r="B49" s="5">
        <f>B48/$E48</f>
        <v>0.84210526315789469</v>
      </c>
      <c r="C49" s="5">
        <f>C48/$E48</f>
        <v>5.2631578947368418E-2</v>
      </c>
      <c r="D49" s="5">
        <f>D48/$E48</f>
        <v>0.10526315789473684</v>
      </c>
    </row>
    <row r="50" spans="1:6" x14ac:dyDescent="0.2">
      <c r="A50" t="s">
        <v>9</v>
      </c>
      <c r="B50" s="5"/>
      <c r="C50" s="5"/>
      <c r="D50" s="5"/>
      <c r="E50" s="6">
        <f>E48/D46</f>
        <v>79.166666666666671</v>
      </c>
    </row>
    <row r="52" spans="1:6" x14ac:dyDescent="0.2">
      <c r="A52" t="s">
        <v>26</v>
      </c>
      <c r="F52" s="9">
        <f>(E$23-E50)/E$23</f>
        <v>5.0000000000000051E-2</v>
      </c>
    </row>
    <row r="53" spans="1:6" x14ac:dyDescent="0.2">
      <c r="F53" s="9"/>
    </row>
    <row r="54" spans="1:6" x14ac:dyDescent="0.2">
      <c r="F54" s="9"/>
    </row>
    <row r="55" spans="1:6" x14ac:dyDescent="0.2">
      <c r="A55" s="1" t="s">
        <v>13</v>
      </c>
    </row>
    <row r="57" spans="1:6" x14ac:dyDescent="0.2">
      <c r="A57" s="4" t="s">
        <v>0</v>
      </c>
      <c r="B57" s="4">
        <v>1</v>
      </c>
      <c r="C57" s="4">
        <v>2</v>
      </c>
      <c r="D57" s="4">
        <v>3</v>
      </c>
      <c r="E57" s="4" t="s">
        <v>5</v>
      </c>
    </row>
    <row r="58" spans="1:6" x14ac:dyDescent="0.2">
      <c r="A58" t="s">
        <v>2</v>
      </c>
      <c r="B58">
        <v>100</v>
      </c>
      <c r="C58">
        <f>B60</f>
        <v>60</v>
      </c>
      <c r="D58">
        <f>C60</f>
        <v>36</v>
      </c>
    </row>
    <row r="59" spans="1:6" x14ac:dyDescent="0.2">
      <c r="A59" t="s">
        <v>3</v>
      </c>
      <c r="B59" s="3">
        <v>0.6</v>
      </c>
      <c r="C59" s="3">
        <v>0.6</v>
      </c>
      <c r="D59" s="3">
        <v>0.6</v>
      </c>
    </row>
    <row r="60" spans="1:6" x14ac:dyDescent="0.2">
      <c r="A60" t="s">
        <v>4</v>
      </c>
      <c r="B60">
        <f>B58*B59</f>
        <v>60</v>
      </c>
      <c r="C60">
        <f t="shared" ref="C60:D60" si="6">C58*C59</f>
        <v>36</v>
      </c>
      <c r="D60">
        <f t="shared" si="6"/>
        <v>21.599999999999998</v>
      </c>
    </row>
    <row r="61" spans="1:6" x14ac:dyDescent="0.2">
      <c r="A61" t="s">
        <v>7</v>
      </c>
      <c r="B61">
        <v>14.4</v>
      </c>
      <c r="C61">
        <v>3</v>
      </c>
      <c r="D61">
        <v>2.5</v>
      </c>
    </row>
    <row r="62" spans="1:6" x14ac:dyDescent="0.2">
      <c r="A62" t="s">
        <v>6</v>
      </c>
      <c r="B62">
        <f>B61*B58</f>
        <v>1440</v>
      </c>
      <c r="C62">
        <f t="shared" ref="C62:D62" si="7">C61*C58</f>
        <v>180</v>
      </c>
      <c r="D62">
        <f t="shared" si="7"/>
        <v>90</v>
      </c>
      <c r="E62">
        <f>SUM(B62:D62)</f>
        <v>1710</v>
      </c>
    </row>
    <row r="63" spans="1:6" x14ac:dyDescent="0.2">
      <c r="A63" t="s">
        <v>1</v>
      </c>
      <c r="B63" s="5">
        <f>B62/$E62</f>
        <v>0.84210526315789469</v>
      </c>
      <c r="C63" s="5">
        <f>C62/$E62</f>
        <v>0.10526315789473684</v>
      </c>
      <c r="D63" s="5">
        <f>D62/$E62</f>
        <v>5.2631578947368418E-2</v>
      </c>
    </row>
    <row r="64" spans="1:6" x14ac:dyDescent="0.2">
      <c r="A64" t="s">
        <v>9</v>
      </c>
      <c r="B64" s="5"/>
      <c r="C64" s="5"/>
      <c r="D64" s="5"/>
      <c r="E64" s="6">
        <f>E62/D60</f>
        <v>79.166666666666671</v>
      </c>
    </row>
    <row r="66" spans="1:6" x14ac:dyDescent="0.2">
      <c r="A66" t="s">
        <v>26</v>
      </c>
      <c r="F66" s="9">
        <f>(E$23-E64)/E$23</f>
        <v>5.0000000000000051E-2</v>
      </c>
    </row>
    <row r="68" spans="1:6" x14ac:dyDescent="0.2">
      <c r="A68" s="1" t="s">
        <v>52</v>
      </c>
    </row>
    <row r="70" spans="1:6" x14ac:dyDescent="0.2">
      <c r="A70" s="4" t="s">
        <v>0</v>
      </c>
      <c r="B70" s="4">
        <v>1</v>
      </c>
      <c r="C70" s="4">
        <v>2</v>
      </c>
      <c r="D70" s="4">
        <v>3</v>
      </c>
      <c r="E70" s="4" t="s">
        <v>5</v>
      </c>
    </row>
    <row r="71" spans="1:6" x14ac:dyDescent="0.2">
      <c r="A71" t="s">
        <v>2</v>
      </c>
      <c r="B71">
        <v>100</v>
      </c>
      <c r="C71">
        <f>B73</f>
        <v>90</v>
      </c>
      <c r="D71">
        <f>C73</f>
        <v>54</v>
      </c>
    </row>
    <row r="72" spans="1:6" x14ac:dyDescent="0.2">
      <c r="A72" t="s">
        <v>3</v>
      </c>
      <c r="B72" s="3">
        <v>0.9</v>
      </c>
      <c r="C72" s="3">
        <v>0.6</v>
      </c>
      <c r="D72" s="3">
        <v>0.6</v>
      </c>
    </row>
    <row r="73" spans="1:6" x14ac:dyDescent="0.2">
      <c r="A73" t="s">
        <v>4</v>
      </c>
      <c r="B73">
        <f>B71*B72</f>
        <v>90</v>
      </c>
      <c r="C73">
        <f t="shared" ref="C73:D73" si="8">C71*C72</f>
        <v>54</v>
      </c>
      <c r="D73">
        <f t="shared" si="8"/>
        <v>32.4</v>
      </c>
    </row>
    <row r="74" spans="1:6" x14ac:dyDescent="0.2">
      <c r="A74" t="s">
        <v>7</v>
      </c>
      <c r="B74">
        <v>14.4</v>
      </c>
      <c r="C74">
        <v>3</v>
      </c>
      <c r="D74">
        <v>5</v>
      </c>
    </row>
    <row r="75" spans="1:6" x14ac:dyDescent="0.2">
      <c r="A75" t="s">
        <v>6</v>
      </c>
      <c r="B75">
        <f>B74*B71</f>
        <v>1440</v>
      </c>
      <c r="C75">
        <f t="shared" ref="C75:D75" si="9">C74*C71</f>
        <v>270</v>
      </c>
      <c r="D75">
        <f t="shared" si="9"/>
        <v>270</v>
      </c>
      <c r="E75">
        <f>SUM(B75:D75)</f>
        <v>1980</v>
      </c>
    </row>
    <row r="76" spans="1:6" x14ac:dyDescent="0.2">
      <c r="A76" t="s">
        <v>1</v>
      </c>
      <c r="B76" s="5">
        <f>B75/$E75</f>
        <v>0.72727272727272729</v>
      </c>
      <c r="C76" s="5">
        <f>C75/$E75</f>
        <v>0.13636363636363635</v>
      </c>
      <c r="D76" s="5">
        <f>D75/$E75</f>
        <v>0.13636363636363635</v>
      </c>
    </row>
    <row r="77" spans="1:6" x14ac:dyDescent="0.2">
      <c r="A77" t="s">
        <v>9</v>
      </c>
      <c r="B77" s="5"/>
      <c r="C77" s="5"/>
      <c r="D77" s="5"/>
      <c r="E77" s="6">
        <f>E75/D73</f>
        <v>61.111111111111114</v>
      </c>
    </row>
    <row r="79" spans="1:6" x14ac:dyDescent="0.2">
      <c r="A79" t="s">
        <v>26</v>
      </c>
      <c r="F79" s="9">
        <f>(E$23-E77)/E$23</f>
        <v>0.26666666666666672</v>
      </c>
    </row>
    <row r="82" spans="1:6" x14ac:dyDescent="0.2">
      <c r="A82" s="1" t="s">
        <v>53</v>
      </c>
    </row>
    <row r="84" spans="1:6" x14ac:dyDescent="0.2">
      <c r="A84" s="4" t="s">
        <v>0</v>
      </c>
      <c r="B84" s="4">
        <v>1</v>
      </c>
      <c r="C84" s="4">
        <v>2</v>
      </c>
      <c r="D84" s="4">
        <v>3</v>
      </c>
      <c r="E84" s="4" t="s">
        <v>5</v>
      </c>
    </row>
    <row r="85" spans="1:6" x14ac:dyDescent="0.2">
      <c r="A85" t="s">
        <v>2</v>
      </c>
      <c r="B85">
        <v>100</v>
      </c>
      <c r="C85">
        <f>B87</f>
        <v>60</v>
      </c>
      <c r="D85">
        <f>C87</f>
        <v>54</v>
      </c>
    </row>
    <row r="86" spans="1:6" x14ac:dyDescent="0.2">
      <c r="A86" t="s">
        <v>3</v>
      </c>
      <c r="B86" s="3">
        <v>0.6</v>
      </c>
      <c r="C86" s="3">
        <v>0.9</v>
      </c>
      <c r="D86" s="3">
        <v>0.6</v>
      </c>
    </row>
    <row r="87" spans="1:6" x14ac:dyDescent="0.2">
      <c r="A87" t="s">
        <v>4</v>
      </c>
      <c r="B87">
        <f>B85*B86</f>
        <v>60</v>
      </c>
      <c r="C87">
        <f t="shared" ref="C87:D87" si="10">C85*C86</f>
        <v>54</v>
      </c>
      <c r="D87">
        <f t="shared" si="10"/>
        <v>32.4</v>
      </c>
    </row>
    <row r="88" spans="1:6" x14ac:dyDescent="0.2">
      <c r="A88" t="s">
        <v>7</v>
      </c>
      <c r="B88">
        <v>14.4</v>
      </c>
      <c r="C88">
        <v>3</v>
      </c>
      <c r="D88">
        <v>5</v>
      </c>
    </row>
    <row r="89" spans="1:6" x14ac:dyDescent="0.2">
      <c r="A89" t="s">
        <v>6</v>
      </c>
      <c r="B89">
        <f>B88*B85</f>
        <v>1440</v>
      </c>
      <c r="C89">
        <f t="shared" ref="C89:D89" si="11">C88*C85</f>
        <v>180</v>
      </c>
      <c r="D89">
        <f t="shared" si="11"/>
        <v>270</v>
      </c>
      <c r="E89">
        <f>SUM(B89:D89)</f>
        <v>1890</v>
      </c>
    </row>
    <row r="90" spans="1:6" x14ac:dyDescent="0.2">
      <c r="A90" t="s">
        <v>1</v>
      </c>
      <c r="B90" s="5">
        <f>B89/$E89</f>
        <v>0.76190476190476186</v>
      </c>
      <c r="C90" s="5">
        <f>C89/$E89</f>
        <v>9.5238095238095233E-2</v>
      </c>
      <c r="D90" s="5">
        <f>D89/$E89</f>
        <v>0.14285714285714285</v>
      </c>
    </row>
    <row r="91" spans="1:6" x14ac:dyDescent="0.2">
      <c r="A91" t="s">
        <v>9</v>
      </c>
      <c r="B91" s="5"/>
      <c r="C91" s="5"/>
      <c r="D91" s="5"/>
      <c r="E91" s="6">
        <f>E89/D87</f>
        <v>58.333333333333336</v>
      </c>
    </row>
    <row r="93" spans="1:6" x14ac:dyDescent="0.2">
      <c r="A93" t="s">
        <v>26</v>
      </c>
      <c r="F93" s="9">
        <f>(E$23-E91)/E$23</f>
        <v>0.30000000000000004</v>
      </c>
    </row>
    <row r="94" spans="1:6" x14ac:dyDescent="0.2">
      <c r="F94" s="9"/>
    </row>
    <row r="95" spans="1:6" x14ac:dyDescent="0.2">
      <c r="F95" s="9"/>
    </row>
    <row r="96" spans="1:6" x14ac:dyDescent="0.2">
      <c r="A96" s="1" t="s">
        <v>54</v>
      </c>
    </row>
    <row r="98" spans="1:6" x14ac:dyDescent="0.2">
      <c r="A98" s="4" t="s">
        <v>0</v>
      </c>
      <c r="B98" s="4">
        <v>1</v>
      </c>
      <c r="C98" s="4">
        <v>2</v>
      </c>
      <c r="D98" s="4">
        <v>3</v>
      </c>
      <c r="E98" s="4" t="s">
        <v>5</v>
      </c>
    </row>
    <row r="99" spans="1:6" x14ac:dyDescent="0.2">
      <c r="A99" t="s">
        <v>2</v>
      </c>
      <c r="B99">
        <v>100</v>
      </c>
      <c r="C99">
        <f>B101</f>
        <v>60</v>
      </c>
      <c r="D99">
        <f>C101</f>
        <v>36</v>
      </c>
    </row>
    <row r="100" spans="1:6" x14ac:dyDescent="0.2">
      <c r="A100" t="s">
        <v>3</v>
      </c>
      <c r="B100" s="3">
        <v>0.6</v>
      </c>
      <c r="C100" s="3">
        <v>0.6</v>
      </c>
      <c r="D100" s="3">
        <v>0.9</v>
      </c>
    </row>
    <row r="101" spans="1:6" x14ac:dyDescent="0.2">
      <c r="A101" t="s">
        <v>4</v>
      </c>
      <c r="B101">
        <f>B99*B100</f>
        <v>60</v>
      </c>
      <c r="C101">
        <f t="shared" ref="C101:D101" si="12">C99*C100</f>
        <v>36</v>
      </c>
      <c r="D101">
        <f t="shared" si="12"/>
        <v>32.4</v>
      </c>
    </row>
    <row r="102" spans="1:6" x14ac:dyDescent="0.2">
      <c r="A102" t="s">
        <v>7</v>
      </c>
      <c r="B102">
        <v>14.4</v>
      </c>
      <c r="C102">
        <v>3</v>
      </c>
      <c r="D102">
        <v>5</v>
      </c>
    </row>
    <row r="103" spans="1:6" x14ac:dyDescent="0.2">
      <c r="A103" t="s">
        <v>6</v>
      </c>
      <c r="B103">
        <f>B102*B99</f>
        <v>1440</v>
      </c>
      <c r="C103">
        <f t="shared" ref="C103:D103" si="13">C102*C99</f>
        <v>180</v>
      </c>
      <c r="D103">
        <f t="shared" si="13"/>
        <v>180</v>
      </c>
      <c r="E103">
        <f>SUM(B103:D103)</f>
        <v>1800</v>
      </c>
    </row>
    <row r="104" spans="1:6" x14ac:dyDescent="0.2">
      <c r="A104" t="s">
        <v>1</v>
      </c>
      <c r="B104" s="5">
        <f>B103/$E103</f>
        <v>0.8</v>
      </c>
      <c r="C104" s="5">
        <f>C103/$E103</f>
        <v>0.1</v>
      </c>
      <c r="D104" s="5">
        <f>D103/$E103</f>
        <v>0.1</v>
      </c>
    </row>
    <row r="105" spans="1:6" x14ac:dyDescent="0.2">
      <c r="A105" t="s">
        <v>9</v>
      </c>
      <c r="B105" s="5"/>
      <c r="C105" s="5"/>
      <c r="D105" s="5"/>
      <c r="E105" s="6">
        <f>E103/D101</f>
        <v>55.555555555555557</v>
      </c>
    </row>
    <row r="107" spans="1:6" x14ac:dyDescent="0.2">
      <c r="A107" t="s">
        <v>26</v>
      </c>
      <c r="F107" s="9">
        <f>(E$23-E105)/E$23</f>
        <v>0.33333333333333337</v>
      </c>
    </row>
    <row r="108" spans="1:6" x14ac:dyDescent="0.2">
      <c r="F108" s="9"/>
    </row>
    <row r="109" spans="1:6" x14ac:dyDescent="0.2">
      <c r="F109" s="9"/>
    </row>
    <row r="111" spans="1:6" x14ac:dyDescent="0.2">
      <c r="A111" s="1" t="s">
        <v>55</v>
      </c>
    </row>
    <row r="113" spans="1:6" x14ac:dyDescent="0.2">
      <c r="A113" s="4" t="s">
        <v>0</v>
      </c>
      <c r="B113" s="4">
        <v>1</v>
      </c>
      <c r="C113" s="4">
        <v>2</v>
      </c>
      <c r="D113" s="4">
        <v>3</v>
      </c>
      <c r="E113" s="4" t="s">
        <v>5</v>
      </c>
    </row>
    <row r="114" spans="1:6" x14ac:dyDescent="0.2">
      <c r="A114" t="s">
        <v>2</v>
      </c>
      <c r="B114">
        <v>100</v>
      </c>
      <c r="C114">
        <f>B116</f>
        <v>60</v>
      </c>
      <c r="D114">
        <f>C116</f>
        <v>36</v>
      </c>
    </row>
    <row r="115" spans="1:6" x14ac:dyDescent="0.2">
      <c r="A115" t="s">
        <v>3</v>
      </c>
      <c r="B115" s="3">
        <v>0.6</v>
      </c>
      <c r="C115" s="3">
        <v>0.6</v>
      </c>
      <c r="D115" s="3">
        <v>0.6</v>
      </c>
    </row>
    <row r="116" spans="1:6" x14ac:dyDescent="0.2">
      <c r="A116" t="s">
        <v>4</v>
      </c>
      <c r="B116">
        <f>B114*B115</f>
        <v>60</v>
      </c>
      <c r="C116">
        <f t="shared" ref="C116:D116" si="14">C114*C115</f>
        <v>36</v>
      </c>
      <c r="D116">
        <f t="shared" si="14"/>
        <v>21.599999999999998</v>
      </c>
    </row>
    <row r="117" spans="1:6" x14ac:dyDescent="0.2">
      <c r="A117" t="s">
        <v>7</v>
      </c>
      <c r="B117">
        <v>14.4</v>
      </c>
      <c r="C117">
        <v>3</v>
      </c>
      <c r="D117">
        <v>2.5</v>
      </c>
    </row>
    <row r="118" spans="1:6" x14ac:dyDescent="0.2">
      <c r="A118" t="s">
        <v>6</v>
      </c>
      <c r="B118">
        <f>B117*B114</f>
        <v>1440</v>
      </c>
      <c r="C118">
        <f t="shared" ref="C118:D118" si="15">C117*C114</f>
        <v>180</v>
      </c>
      <c r="D118">
        <f t="shared" si="15"/>
        <v>90</v>
      </c>
      <c r="E118">
        <f>SUM(B118:D118)</f>
        <v>1710</v>
      </c>
    </row>
    <row r="119" spans="1:6" x14ac:dyDescent="0.2">
      <c r="A119" t="s">
        <v>1</v>
      </c>
      <c r="B119" s="5">
        <f>B118/$E118</f>
        <v>0.84210526315789469</v>
      </c>
      <c r="C119" s="5">
        <f>C118/$E118</f>
        <v>0.10526315789473684</v>
      </c>
      <c r="D119" s="5">
        <f>D118/$E118</f>
        <v>5.2631578947368418E-2</v>
      </c>
    </row>
    <row r="120" spans="1:6" x14ac:dyDescent="0.2">
      <c r="A120" t="s">
        <v>9</v>
      </c>
      <c r="B120" s="5"/>
      <c r="C120" s="5"/>
      <c r="D120" s="5"/>
      <c r="E120" s="6">
        <f>E118/D116</f>
        <v>79.166666666666671</v>
      </c>
    </row>
    <row r="122" spans="1:6" x14ac:dyDescent="0.2">
      <c r="A122" t="s">
        <v>26</v>
      </c>
      <c r="F122" s="9">
        <f>(E$23-E120)/E$23</f>
        <v>5.0000000000000051E-2</v>
      </c>
    </row>
    <row r="123" spans="1:6" x14ac:dyDescent="0.2">
      <c r="F123" s="9"/>
    </row>
    <row r="124" spans="1:6" x14ac:dyDescent="0.2">
      <c r="F124" s="9"/>
    </row>
    <row r="125" spans="1:6" x14ac:dyDescent="0.2">
      <c r="A125" s="1" t="s">
        <v>56</v>
      </c>
    </row>
    <row r="127" spans="1:6" x14ac:dyDescent="0.2">
      <c r="A127" s="4" t="s">
        <v>0</v>
      </c>
      <c r="B127" s="4">
        <v>1</v>
      </c>
      <c r="C127" s="4">
        <v>2</v>
      </c>
      <c r="D127" s="4">
        <v>3</v>
      </c>
      <c r="E127" s="4" t="s">
        <v>5</v>
      </c>
    </row>
    <row r="128" spans="1:6" x14ac:dyDescent="0.2">
      <c r="A128" t="s">
        <v>2</v>
      </c>
      <c r="B128">
        <v>100</v>
      </c>
      <c r="C128">
        <f>B130</f>
        <v>60</v>
      </c>
      <c r="D128">
        <f>C130</f>
        <v>36</v>
      </c>
    </row>
    <row r="129" spans="1:6" x14ac:dyDescent="0.2">
      <c r="A129" t="s">
        <v>3</v>
      </c>
      <c r="B129" s="3">
        <v>0.6</v>
      </c>
      <c r="C129" s="3">
        <v>0.6</v>
      </c>
      <c r="D129" s="3">
        <v>0.9</v>
      </c>
    </row>
    <row r="130" spans="1:6" x14ac:dyDescent="0.2">
      <c r="A130" t="s">
        <v>4</v>
      </c>
      <c r="B130">
        <f>B128*B129</f>
        <v>60</v>
      </c>
      <c r="C130">
        <f t="shared" ref="C130:D130" si="16">C128*C129</f>
        <v>36</v>
      </c>
      <c r="D130">
        <f t="shared" si="16"/>
        <v>32.4</v>
      </c>
    </row>
    <row r="131" spans="1:6" x14ac:dyDescent="0.2">
      <c r="A131" t="s">
        <v>7</v>
      </c>
      <c r="B131">
        <v>14.4</v>
      </c>
      <c r="C131">
        <v>3</v>
      </c>
      <c r="D131">
        <v>5</v>
      </c>
    </row>
    <row r="132" spans="1:6" x14ac:dyDescent="0.2">
      <c r="A132" t="s">
        <v>6</v>
      </c>
      <c r="B132">
        <f>B131*B128</f>
        <v>1440</v>
      </c>
      <c r="C132">
        <f t="shared" ref="C132:D132" si="17">C131*C128</f>
        <v>180</v>
      </c>
      <c r="D132">
        <f t="shared" si="17"/>
        <v>180</v>
      </c>
      <c r="E132">
        <f>SUM(B132:D132)</f>
        <v>1800</v>
      </c>
    </row>
    <row r="133" spans="1:6" x14ac:dyDescent="0.2">
      <c r="A133" t="s">
        <v>1</v>
      </c>
      <c r="B133" s="5">
        <f>B132/$E132</f>
        <v>0.8</v>
      </c>
      <c r="C133" s="5">
        <f>C132/$E132</f>
        <v>0.1</v>
      </c>
      <c r="D133" s="5">
        <f>D132/$E132</f>
        <v>0.1</v>
      </c>
    </row>
    <row r="134" spans="1:6" x14ac:dyDescent="0.2">
      <c r="A134" t="s">
        <v>9</v>
      </c>
      <c r="B134" s="5"/>
      <c r="C134" s="5"/>
      <c r="D134" s="5"/>
      <c r="E134" s="6">
        <f>E132/D130</f>
        <v>55.555555555555557</v>
      </c>
    </row>
    <row r="136" spans="1:6" x14ac:dyDescent="0.2">
      <c r="A136" t="s">
        <v>26</v>
      </c>
      <c r="F136" s="9">
        <f>(E$23-E134)/E$23</f>
        <v>0.33333333333333337</v>
      </c>
    </row>
    <row r="137" spans="1:6" x14ac:dyDescent="0.2">
      <c r="F137" s="9"/>
    </row>
    <row r="138" spans="1:6" x14ac:dyDescent="0.2">
      <c r="A138" s="1" t="s">
        <v>60</v>
      </c>
    </row>
    <row r="140" spans="1:6" x14ac:dyDescent="0.2">
      <c r="A140" s="4" t="s">
        <v>0</v>
      </c>
      <c r="B140" s="4">
        <v>1</v>
      </c>
      <c r="C140" s="4">
        <v>2</v>
      </c>
      <c r="D140" s="4">
        <v>3</v>
      </c>
      <c r="E140" s="4" t="s">
        <v>5</v>
      </c>
    </row>
    <row r="141" spans="1:6" x14ac:dyDescent="0.2">
      <c r="A141" t="s">
        <v>2</v>
      </c>
      <c r="B141">
        <v>100</v>
      </c>
      <c r="C141">
        <f>B143</f>
        <v>60</v>
      </c>
      <c r="D141">
        <f>C143</f>
        <v>36</v>
      </c>
    </row>
    <row r="142" spans="1:6" x14ac:dyDescent="0.2">
      <c r="A142" t="s">
        <v>3</v>
      </c>
      <c r="B142" s="3">
        <v>0.6</v>
      </c>
      <c r="C142" s="3">
        <v>0.6</v>
      </c>
      <c r="D142" s="3">
        <v>1</v>
      </c>
    </row>
    <row r="143" spans="1:6" x14ac:dyDescent="0.2">
      <c r="A143" t="s">
        <v>4</v>
      </c>
      <c r="B143">
        <f>B141*B142</f>
        <v>60</v>
      </c>
      <c r="C143">
        <f t="shared" ref="C143:D143" si="18">C141*C142</f>
        <v>36</v>
      </c>
      <c r="D143">
        <f t="shared" si="18"/>
        <v>36</v>
      </c>
    </row>
    <row r="144" spans="1:6" x14ac:dyDescent="0.2">
      <c r="A144" t="s">
        <v>7</v>
      </c>
      <c r="B144">
        <v>14.4</v>
      </c>
      <c r="C144">
        <v>3</v>
      </c>
      <c r="D144">
        <v>0</v>
      </c>
    </row>
    <row r="145" spans="1:6" x14ac:dyDescent="0.2">
      <c r="A145" t="s">
        <v>6</v>
      </c>
      <c r="B145">
        <f>B144*B141</f>
        <v>1440</v>
      </c>
      <c r="C145">
        <f t="shared" ref="C145:D145" si="19">C144*C141</f>
        <v>180</v>
      </c>
      <c r="D145">
        <f t="shared" si="19"/>
        <v>0</v>
      </c>
      <c r="E145">
        <f>SUM(B145:D145)</f>
        <v>1620</v>
      </c>
    </row>
    <row r="146" spans="1:6" x14ac:dyDescent="0.2">
      <c r="A146" t="s">
        <v>1</v>
      </c>
      <c r="B146" s="5">
        <f>B145/$E145</f>
        <v>0.88888888888888884</v>
      </c>
      <c r="C146" s="5">
        <f>C145/$E145</f>
        <v>0.1111111111111111</v>
      </c>
      <c r="D146" s="5">
        <f>D145/$E145</f>
        <v>0</v>
      </c>
    </row>
    <row r="147" spans="1:6" x14ac:dyDescent="0.2">
      <c r="A147" t="s">
        <v>9</v>
      </c>
      <c r="B147" s="5"/>
      <c r="C147" s="5"/>
      <c r="D147" s="5"/>
      <c r="E147" s="6">
        <f>E145/D143</f>
        <v>45</v>
      </c>
    </row>
    <row r="149" spans="1:6" x14ac:dyDescent="0.2">
      <c r="A149" t="s">
        <v>26</v>
      </c>
      <c r="E149" s="9">
        <f>(E$23-E147)/E$23</f>
        <v>0.46000000000000008</v>
      </c>
    </row>
    <row r="150" spans="1:6" x14ac:dyDescent="0.2">
      <c r="F150" s="9"/>
    </row>
    <row r="151" spans="1:6" x14ac:dyDescent="0.2">
      <c r="F151" s="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43E4-2243-BF4A-B8D7-CA536FDED8B2}">
  <dimension ref="A1:F151"/>
  <sheetViews>
    <sheetView zoomScale="179" workbookViewId="0">
      <selection activeCell="G15" sqref="G15"/>
    </sheetView>
  </sheetViews>
  <sheetFormatPr baseColWidth="10" defaultRowHeight="16" x14ac:dyDescent="0.2"/>
  <cols>
    <col min="1" max="1" width="14.83203125" customWidth="1"/>
  </cols>
  <sheetData>
    <row r="1" spans="1:5" ht="22" x14ac:dyDescent="0.3">
      <c r="A1" s="2" t="s">
        <v>50</v>
      </c>
    </row>
    <row r="3" spans="1:5" x14ac:dyDescent="0.2">
      <c r="A3" t="s">
        <v>59</v>
      </c>
    </row>
    <row r="12" spans="1:5" x14ac:dyDescent="0.2">
      <c r="A12" t="s">
        <v>10</v>
      </c>
    </row>
    <row r="13" spans="1:5" x14ac:dyDescent="0.2">
      <c r="A13" t="s">
        <v>14</v>
      </c>
    </row>
    <row r="14" spans="1:5" x14ac:dyDescent="0.2">
      <c r="A14" t="s">
        <v>36</v>
      </c>
    </row>
    <row r="16" spans="1:5" x14ac:dyDescent="0.2">
      <c r="A16" s="4" t="s">
        <v>0</v>
      </c>
      <c r="B16" s="4">
        <v>1</v>
      </c>
      <c r="C16" s="4">
        <v>2</v>
      </c>
      <c r="D16" s="4">
        <v>3</v>
      </c>
      <c r="E16" s="4" t="s">
        <v>5</v>
      </c>
    </row>
    <row r="17" spans="1:5" x14ac:dyDescent="0.2">
      <c r="A17" t="s">
        <v>2</v>
      </c>
      <c r="B17">
        <v>100</v>
      </c>
      <c r="C17">
        <f>B19</f>
        <v>60</v>
      </c>
      <c r="D17">
        <f>C19</f>
        <v>36</v>
      </c>
    </row>
    <row r="18" spans="1:5" x14ac:dyDescent="0.2">
      <c r="A18" t="s">
        <v>3</v>
      </c>
      <c r="B18" s="3">
        <v>0.6</v>
      </c>
      <c r="C18" s="3">
        <v>0.6</v>
      </c>
      <c r="D18" s="3">
        <v>0.6</v>
      </c>
    </row>
    <row r="19" spans="1:5" x14ac:dyDescent="0.2">
      <c r="A19" t="s">
        <v>4</v>
      </c>
      <c r="B19">
        <f>B17*B18</f>
        <v>60</v>
      </c>
      <c r="C19">
        <f t="shared" ref="C19:D19" si="0">C17*C18</f>
        <v>36</v>
      </c>
      <c r="D19">
        <f t="shared" si="0"/>
        <v>21.599999999999998</v>
      </c>
    </row>
    <row r="20" spans="1:5" x14ac:dyDescent="0.2">
      <c r="A20" t="s">
        <v>7</v>
      </c>
      <c r="B20">
        <v>3</v>
      </c>
      <c r="C20">
        <v>5</v>
      </c>
      <c r="D20">
        <v>66.66</v>
      </c>
    </row>
    <row r="21" spans="1:5" x14ac:dyDescent="0.2">
      <c r="A21" t="s">
        <v>6</v>
      </c>
      <c r="B21">
        <f>B20*B17</f>
        <v>300</v>
      </c>
      <c r="C21">
        <f t="shared" ref="C21:D21" si="1">C20*C17</f>
        <v>300</v>
      </c>
      <c r="D21">
        <f t="shared" si="1"/>
        <v>2399.7599999999998</v>
      </c>
      <c r="E21">
        <f>SUM(B21:D21)</f>
        <v>2999.7599999999998</v>
      </c>
    </row>
    <row r="22" spans="1:5" x14ac:dyDescent="0.2">
      <c r="A22" t="s">
        <v>1</v>
      </c>
      <c r="B22" s="5">
        <f>B21/$E21</f>
        <v>0.10000800064005121</v>
      </c>
      <c r="C22" s="5">
        <f>C21/$E21</f>
        <v>0.10000800064005121</v>
      </c>
      <c r="D22" s="5">
        <f>D21/$E21</f>
        <v>0.79998399871989756</v>
      </c>
    </row>
    <row r="23" spans="1:5" x14ac:dyDescent="0.2">
      <c r="A23" t="s">
        <v>9</v>
      </c>
      <c r="B23" s="5"/>
      <c r="C23" s="5"/>
      <c r="D23" s="5"/>
      <c r="E23" s="6">
        <f>E21/D19</f>
        <v>138.87777777777779</v>
      </c>
    </row>
    <row r="25" spans="1:5" x14ac:dyDescent="0.2">
      <c r="A25" t="s">
        <v>8</v>
      </c>
    </row>
    <row r="27" spans="1:5" x14ac:dyDescent="0.2">
      <c r="A27" s="1" t="s">
        <v>11</v>
      </c>
    </row>
    <row r="29" spans="1:5" x14ac:dyDescent="0.2">
      <c r="A29" s="4" t="s">
        <v>0</v>
      </c>
      <c r="B29" s="4">
        <v>1</v>
      </c>
      <c r="C29" s="4">
        <v>2</v>
      </c>
      <c r="D29" s="4">
        <v>3</v>
      </c>
      <c r="E29" s="4" t="s">
        <v>5</v>
      </c>
    </row>
    <row r="30" spans="1:5" x14ac:dyDescent="0.2">
      <c r="A30" t="s">
        <v>2</v>
      </c>
      <c r="B30">
        <v>100</v>
      </c>
      <c r="C30">
        <f>B32</f>
        <v>60</v>
      </c>
      <c r="D30">
        <f>C32</f>
        <v>36</v>
      </c>
    </row>
    <row r="31" spans="1:5" x14ac:dyDescent="0.2">
      <c r="A31" t="s">
        <v>3</v>
      </c>
      <c r="B31" s="3">
        <v>0.6</v>
      </c>
      <c r="C31" s="3">
        <v>0.6</v>
      </c>
      <c r="D31" s="3">
        <v>0.6</v>
      </c>
    </row>
    <row r="32" spans="1:5" x14ac:dyDescent="0.2">
      <c r="A32" t="s">
        <v>4</v>
      </c>
      <c r="B32">
        <f>B30*B31</f>
        <v>60</v>
      </c>
      <c r="C32">
        <f t="shared" ref="C32:D32" si="2">C30*C31</f>
        <v>36</v>
      </c>
      <c r="D32">
        <f t="shared" si="2"/>
        <v>21.599999999999998</v>
      </c>
    </row>
    <row r="33" spans="1:6" x14ac:dyDescent="0.2">
      <c r="A33" t="s">
        <v>7</v>
      </c>
      <c r="B33">
        <v>1.5</v>
      </c>
      <c r="C33">
        <v>5</v>
      </c>
      <c r="D33">
        <v>66.66</v>
      </c>
    </row>
    <row r="34" spans="1:6" x14ac:dyDescent="0.2">
      <c r="A34" t="s">
        <v>6</v>
      </c>
      <c r="B34">
        <f>B33*B30</f>
        <v>150</v>
      </c>
      <c r="C34">
        <f t="shared" ref="C34:D34" si="3">C33*C30</f>
        <v>300</v>
      </c>
      <c r="D34">
        <f t="shared" si="3"/>
        <v>2399.7599999999998</v>
      </c>
      <c r="E34">
        <f>SUM(B34:D34)</f>
        <v>2849.7599999999998</v>
      </c>
    </row>
    <row r="35" spans="1:6" x14ac:dyDescent="0.2">
      <c r="A35" t="s">
        <v>1</v>
      </c>
      <c r="B35" s="5">
        <f>B34/$E34</f>
        <v>5.2636011453596095E-2</v>
      </c>
      <c r="C35" s="5">
        <f>C34/$E34</f>
        <v>0.10527202290719219</v>
      </c>
      <c r="D35" s="5">
        <f>D34/$E34</f>
        <v>0.84209196563921174</v>
      </c>
    </row>
    <row r="36" spans="1:6" x14ac:dyDescent="0.2">
      <c r="A36" t="s">
        <v>9</v>
      </c>
      <c r="B36" s="5"/>
      <c r="C36" s="5"/>
      <c r="D36" s="5"/>
      <c r="E36" s="6">
        <f>E34/D32</f>
        <v>131.93333333333334</v>
      </c>
    </row>
    <row r="38" spans="1:6" x14ac:dyDescent="0.2">
      <c r="A38" t="s">
        <v>26</v>
      </c>
      <c r="F38" s="9">
        <f>(E$23-E36)/E$23</f>
        <v>5.0004000320025686E-2</v>
      </c>
    </row>
    <row r="41" spans="1:6" x14ac:dyDescent="0.2">
      <c r="A41" s="1" t="s">
        <v>12</v>
      </c>
    </row>
    <row r="43" spans="1:6" x14ac:dyDescent="0.2">
      <c r="A43" s="4" t="s">
        <v>0</v>
      </c>
      <c r="B43" s="4">
        <v>1</v>
      </c>
      <c r="C43" s="4">
        <v>2</v>
      </c>
      <c r="D43" s="4">
        <v>3</v>
      </c>
      <c r="E43" s="4" t="s">
        <v>5</v>
      </c>
    </row>
    <row r="44" spans="1:6" x14ac:dyDescent="0.2">
      <c r="A44" t="s">
        <v>2</v>
      </c>
      <c r="B44">
        <v>100</v>
      </c>
      <c r="C44">
        <f>B46</f>
        <v>60</v>
      </c>
      <c r="D44">
        <f>C46</f>
        <v>36</v>
      </c>
    </row>
    <row r="45" spans="1:6" x14ac:dyDescent="0.2">
      <c r="A45" t="s">
        <v>3</v>
      </c>
      <c r="B45" s="3">
        <v>0.6</v>
      </c>
      <c r="C45" s="3">
        <v>0.6</v>
      </c>
      <c r="D45" s="3">
        <v>0.6</v>
      </c>
    </row>
    <row r="46" spans="1:6" x14ac:dyDescent="0.2">
      <c r="A46" t="s">
        <v>4</v>
      </c>
      <c r="B46">
        <f>B44*B45</f>
        <v>60</v>
      </c>
      <c r="C46">
        <f t="shared" ref="C46:D46" si="4">C44*C45</f>
        <v>36</v>
      </c>
      <c r="D46">
        <f t="shared" si="4"/>
        <v>21.599999999999998</v>
      </c>
    </row>
    <row r="47" spans="1:6" x14ac:dyDescent="0.2">
      <c r="A47" t="s">
        <v>7</v>
      </c>
      <c r="B47">
        <v>3</v>
      </c>
      <c r="C47">
        <v>2.5</v>
      </c>
      <c r="D47">
        <v>66.66</v>
      </c>
    </row>
    <row r="48" spans="1:6" x14ac:dyDescent="0.2">
      <c r="A48" t="s">
        <v>6</v>
      </c>
      <c r="B48">
        <f>B47*B44</f>
        <v>300</v>
      </c>
      <c r="C48">
        <f t="shared" ref="C48:D48" si="5">C47*C44</f>
        <v>150</v>
      </c>
      <c r="D48">
        <f t="shared" si="5"/>
        <v>2399.7599999999998</v>
      </c>
      <c r="E48">
        <f>SUM(B48:D48)</f>
        <v>2849.7599999999998</v>
      </c>
    </row>
    <row r="49" spans="1:6" x14ac:dyDescent="0.2">
      <c r="A49" t="s">
        <v>1</v>
      </c>
      <c r="B49" s="5">
        <f>B48/$E48</f>
        <v>0.10527202290719219</v>
      </c>
      <c r="C49" s="5">
        <f>C48/$E48</f>
        <v>5.2636011453596095E-2</v>
      </c>
      <c r="D49" s="5">
        <f>D48/$E48</f>
        <v>0.84209196563921174</v>
      </c>
    </row>
    <row r="50" spans="1:6" x14ac:dyDescent="0.2">
      <c r="A50" t="s">
        <v>9</v>
      </c>
      <c r="B50" s="5"/>
      <c r="C50" s="5"/>
      <c r="D50" s="5"/>
      <c r="E50" s="6">
        <f>E48/D46</f>
        <v>131.93333333333334</v>
      </c>
    </row>
    <row r="52" spans="1:6" x14ac:dyDescent="0.2">
      <c r="A52" t="s">
        <v>26</v>
      </c>
      <c r="F52" s="9">
        <f>(E$23-E50)/E$23</f>
        <v>5.0004000320025686E-2</v>
      </c>
    </row>
    <row r="53" spans="1:6" x14ac:dyDescent="0.2">
      <c r="F53" s="9"/>
    </row>
    <row r="54" spans="1:6" x14ac:dyDescent="0.2">
      <c r="F54" s="9"/>
    </row>
    <row r="55" spans="1:6" x14ac:dyDescent="0.2">
      <c r="A55" s="1" t="s">
        <v>13</v>
      </c>
    </row>
    <row r="57" spans="1:6" x14ac:dyDescent="0.2">
      <c r="A57" s="4" t="s">
        <v>0</v>
      </c>
      <c r="B57" s="4">
        <v>1</v>
      </c>
      <c r="C57" s="4">
        <v>2</v>
      </c>
      <c r="D57" s="4">
        <v>3</v>
      </c>
      <c r="E57" s="4" t="s">
        <v>5</v>
      </c>
    </row>
    <row r="58" spans="1:6" x14ac:dyDescent="0.2">
      <c r="A58" t="s">
        <v>2</v>
      </c>
      <c r="B58">
        <v>100</v>
      </c>
      <c r="C58">
        <f>B60</f>
        <v>60</v>
      </c>
      <c r="D58">
        <f>C60</f>
        <v>36</v>
      </c>
    </row>
    <row r="59" spans="1:6" x14ac:dyDescent="0.2">
      <c r="A59" t="s">
        <v>3</v>
      </c>
      <c r="B59" s="3">
        <v>0.6</v>
      </c>
      <c r="C59" s="3">
        <v>0.6</v>
      </c>
      <c r="D59" s="3">
        <v>0.6</v>
      </c>
    </row>
    <row r="60" spans="1:6" x14ac:dyDescent="0.2">
      <c r="A60" t="s">
        <v>4</v>
      </c>
      <c r="B60">
        <f>B58*B59</f>
        <v>60</v>
      </c>
      <c r="C60">
        <f t="shared" ref="C60:D60" si="6">C58*C59</f>
        <v>36</v>
      </c>
      <c r="D60">
        <f t="shared" si="6"/>
        <v>21.599999999999998</v>
      </c>
    </row>
    <row r="61" spans="1:6" x14ac:dyDescent="0.2">
      <c r="A61" t="s">
        <v>7</v>
      </c>
      <c r="B61">
        <v>3</v>
      </c>
      <c r="C61">
        <v>5</v>
      </c>
      <c r="D61">
        <v>33.33</v>
      </c>
    </row>
    <row r="62" spans="1:6" x14ac:dyDescent="0.2">
      <c r="A62" t="s">
        <v>6</v>
      </c>
      <c r="B62">
        <f>B61*B58</f>
        <v>300</v>
      </c>
      <c r="C62">
        <f t="shared" ref="C62:D62" si="7">C61*C58</f>
        <v>300</v>
      </c>
      <c r="D62">
        <f t="shared" si="7"/>
        <v>1199.8799999999999</v>
      </c>
      <c r="E62">
        <f>SUM(B62:D62)</f>
        <v>1799.8799999999999</v>
      </c>
    </row>
    <row r="63" spans="1:6" x14ac:dyDescent="0.2">
      <c r="A63" t="s">
        <v>1</v>
      </c>
      <c r="B63" s="5">
        <f>B62/$E62</f>
        <v>0.16667777851856791</v>
      </c>
      <c r="C63" s="5">
        <f>C62/$E62</f>
        <v>0.16667777851856791</v>
      </c>
      <c r="D63" s="5">
        <f>D62/$E62</f>
        <v>0.66664444296286418</v>
      </c>
    </row>
    <row r="64" spans="1:6" x14ac:dyDescent="0.2">
      <c r="A64" t="s">
        <v>9</v>
      </c>
      <c r="B64" s="5"/>
      <c r="C64" s="5"/>
      <c r="D64" s="5"/>
      <c r="E64" s="6">
        <f>E62/D60</f>
        <v>83.327777777777783</v>
      </c>
    </row>
    <row r="66" spans="1:6" x14ac:dyDescent="0.2">
      <c r="A66" t="s">
        <v>26</v>
      </c>
      <c r="F66" s="9">
        <f>(E$23-E64)/E$23</f>
        <v>0.39999199935994884</v>
      </c>
    </row>
    <row r="68" spans="1:6" x14ac:dyDescent="0.2">
      <c r="A68" s="1" t="s">
        <v>52</v>
      </c>
    </row>
    <row r="70" spans="1:6" x14ac:dyDescent="0.2">
      <c r="A70" s="4" t="s">
        <v>0</v>
      </c>
      <c r="B70" s="4">
        <v>1</v>
      </c>
      <c r="C70" s="4">
        <v>2</v>
      </c>
      <c r="D70" s="4">
        <v>3</v>
      </c>
      <c r="E70" s="4" t="s">
        <v>5</v>
      </c>
    </row>
    <row r="71" spans="1:6" x14ac:dyDescent="0.2">
      <c r="A71" t="s">
        <v>2</v>
      </c>
      <c r="B71">
        <v>100</v>
      </c>
      <c r="C71">
        <f>B73</f>
        <v>90</v>
      </c>
      <c r="D71">
        <f>C73</f>
        <v>54</v>
      </c>
    </row>
    <row r="72" spans="1:6" x14ac:dyDescent="0.2">
      <c r="A72" t="s">
        <v>3</v>
      </c>
      <c r="B72" s="3">
        <v>0.9</v>
      </c>
      <c r="C72" s="3">
        <v>0.6</v>
      </c>
      <c r="D72" s="3">
        <v>0.6</v>
      </c>
    </row>
    <row r="73" spans="1:6" x14ac:dyDescent="0.2">
      <c r="A73" t="s">
        <v>4</v>
      </c>
      <c r="B73">
        <f>B71*B72</f>
        <v>90</v>
      </c>
      <c r="C73">
        <f t="shared" ref="C73:D73" si="8">C71*C72</f>
        <v>54</v>
      </c>
      <c r="D73">
        <f t="shared" si="8"/>
        <v>32.4</v>
      </c>
    </row>
    <row r="74" spans="1:6" x14ac:dyDescent="0.2">
      <c r="A74" t="s">
        <v>7</v>
      </c>
      <c r="B74">
        <v>3</v>
      </c>
      <c r="C74">
        <v>5</v>
      </c>
      <c r="D74">
        <v>66.66</v>
      </c>
    </row>
    <row r="75" spans="1:6" x14ac:dyDescent="0.2">
      <c r="A75" t="s">
        <v>6</v>
      </c>
      <c r="B75">
        <f>B74*B71</f>
        <v>300</v>
      </c>
      <c r="C75">
        <f t="shared" ref="C75:D75" si="9">C74*C71</f>
        <v>450</v>
      </c>
      <c r="D75">
        <f t="shared" si="9"/>
        <v>3599.64</v>
      </c>
      <c r="E75">
        <f>SUM(B75:D75)</f>
        <v>4349.6399999999994</v>
      </c>
    </row>
    <row r="76" spans="1:6" x14ac:dyDescent="0.2">
      <c r="A76" t="s">
        <v>1</v>
      </c>
      <c r="B76" s="5">
        <f>B75/$E75</f>
        <v>6.8971225204844541E-2</v>
      </c>
      <c r="C76" s="5">
        <f>C75/$E75</f>
        <v>0.10345683780726682</v>
      </c>
      <c r="D76" s="5">
        <f>D75/$E75</f>
        <v>0.82757193698788878</v>
      </c>
    </row>
    <row r="77" spans="1:6" x14ac:dyDescent="0.2">
      <c r="A77" t="s">
        <v>9</v>
      </c>
      <c r="B77" s="5"/>
      <c r="C77" s="5"/>
      <c r="D77" s="5"/>
      <c r="E77" s="6">
        <f>E75/D73</f>
        <v>134.24814814814815</v>
      </c>
    </row>
    <row r="79" spans="1:6" x14ac:dyDescent="0.2">
      <c r="A79" t="s">
        <v>26</v>
      </c>
      <c r="F79" s="9">
        <f>(E$23-E77)/E$23</f>
        <v>3.3336000213350529E-2</v>
      </c>
    </row>
    <row r="82" spans="1:6" x14ac:dyDescent="0.2">
      <c r="A82" s="1" t="s">
        <v>53</v>
      </c>
    </row>
    <row r="84" spans="1:6" x14ac:dyDescent="0.2">
      <c r="A84" s="4" t="s">
        <v>0</v>
      </c>
      <c r="B84" s="4">
        <v>1</v>
      </c>
      <c r="C84" s="4">
        <v>2</v>
      </c>
      <c r="D84" s="4">
        <v>3</v>
      </c>
      <c r="E84" s="4" t="s">
        <v>5</v>
      </c>
    </row>
    <row r="85" spans="1:6" x14ac:dyDescent="0.2">
      <c r="A85" t="s">
        <v>2</v>
      </c>
      <c r="B85">
        <v>100</v>
      </c>
      <c r="C85">
        <f>B87</f>
        <v>60</v>
      </c>
      <c r="D85">
        <f>C87</f>
        <v>54</v>
      </c>
    </row>
    <row r="86" spans="1:6" x14ac:dyDescent="0.2">
      <c r="A86" t="s">
        <v>3</v>
      </c>
      <c r="B86" s="3">
        <v>0.6</v>
      </c>
      <c r="C86" s="3">
        <v>0.9</v>
      </c>
      <c r="D86" s="3">
        <v>0.6</v>
      </c>
    </row>
    <row r="87" spans="1:6" x14ac:dyDescent="0.2">
      <c r="A87" t="s">
        <v>4</v>
      </c>
      <c r="B87">
        <f>B85*B86</f>
        <v>60</v>
      </c>
      <c r="C87">
        <f t="shared" ref="C87:D87" si="10">C85*C86</f>
        <v>54</v>
      </c>
      <c r="D87">
        <f t="shared" si="10"/>
        <v>32.4</v>
      </c>
    </row>
    <row r="88" spans="1:6" x14ac:dyDescent="0.2">
      <c r="A88" t="s">
        <v>7</v>
      </c>
      <c r="B88">
        <v>3</v>
      </c>
      <c r="C88">
        <v>5</v>
      </c>
      <c r="D88">
        <v>66.66</v>
      </c>
    </row>
    <row r="89" spans="1:6" x14ac:dyDescent="0.2">
      <c r="A89" t="s">
        <v>6</v>
      </c>
      <c r="B89">
        <f>B88*B85</f>
        <v>300</v>
      </c>
      <c r="C89">
        <f t="shared" ref="C89:D89" si="11">C88*C85</f>
        <v>300</v>
      </c>
      <c r="D89">
        <f t="shared" si="11"/>
        <v>3599.64</v>
      </c>
      <c r="E89">
        <f>SUM(B89:D89)</f>
        <v>4199.6399999999994</v>
      </c>
    </row>
    <row r="90" spans="1:6" x14ac:dyDescent="0.2">
      <c r="A90" t="s">
        <v>1</v>
      </c>
      <c r="B90" s="5">
        <f>B89/$E89</f>
        <v>7.1434694402377361E-2</v>
      </c>
      <c r="C90" s="5">
        <f>C89/$E89</f>
        <v>7.1434694402377361E-2</v>
      </c>
      <c r="D90" s="5">
        <f>D89/$E89</f>
        <v>0.85713061119524536</v>
      </c>
    </row>
    <row r="91" spans="1:6" x14ac:dyDescent="0.2">
      <c r="A91" t="s">
        <v>9</v>
      </c>
      <c r="B91" s="5"/>
      <c r="C91" s="5"/>
      <c r="D91" s="5"/>
      <c r="E91" s="6">
        <f>E89/D87</f>
        <v>129.6185185185185</v>
      </c>
    </row>
    <row r="93" spans="1:6" x14ac:dyDescent="0.2">
      <c r="A93" t="s">
        <v>26</v>
      </c>
      <c r="F93" s="9">
        <f>(E$23-E91)/E$23</f>
        <v>6.6672000426701059E-2</v>
      </c>
    </row>
    <row r="94" spans="1:6" x14ac:dyDescent="0.2">
      <c r="F94" s="9"/>
    </row>
    <row r="95" spans="1:6" x14ac:dyDescent="0.2">
      <c r="F95" s="9"/>
    </row>
    <row r="96" spans="1:6" x14ac:dyDescent="0.2">
      <c r="A96" s="1" t="s">
        <v>54</v>
      </c>
    </row>
    <row r="98" spans="1:6" x14ac:dyDescent="0.2">
      <c r="A98" s="4" t="s">
        <v>0</v>
      </c>
      <c r="B98" s="4">
        <v>1</v>
      </c>
      <c r="C98" s="4">
        <v>2</v>
      </c>
      <c r="D98" s="4">
        <v>3</v>
      </c>
      <c r="E98" s="4" t="s">
        <v>5</v>
      </c>
    </row>
    <row r="99" spans="1:6" x14ac:dyDescent="0.2">
      <c r="A99" t="s">
        <v>2</v>
      </c>
      <c r="B99">
        <v>100</v>
      </c>
      <c r="C99">
        <f>B101</f>
        <v>60</v>
      </c>
      <c r="D99">
        <f>C101</f>
        <v>36</v>
      </c>
    </row>
    <row r="100" spans="1:6" x14ac:dyDescent="0.2">
      <c r="A100" t="s">
        <v>3</v>
      </c>
      <c r="B100" s="3">
        <v>0.6</v>
      </c>
      <c r="C100" s="3">
        <v>0.6</v>
      </c>
      <c r="D100" s="3">
        <v>0.9</v>
      </c>
    </row>
    <row r="101" spans="1:6" x14ac:dyDescent="0.2">
      <c r="A101" t="s">
        <v>4</v>
      </c>
      <c r="B101">
        <f>B99*B100</f>
        <v>60</v>
      </c>
      <c r="C101">
        <f t="shared" ref="C101:D101" si="12">C99*C100</f>
        <v>36</v>
      </c>
      <c r="D101">
        <f t="shared" si="12"/>
        <v>32.4</v>
      </c>
    </row>
    <row r="102" spans="1:6" x14ac:dyDescent="0.2">
      <c r="A102" t="s">
        <v>7</v>
      </c>
      <c r="B102">
        <v>3</v>
      </c>
      <c r="C102">
        <v>5</v>
      </c>
      <c r="D102">
        <v>66.66</v>
      </c>
    </row>
    <row r="103" spans="1:6" x14ac:dyDescent="0.2">
      <c r="A103" t="s">
        <v>6</v>
      </c>
      <c r="B103">
        <f>B102*B99</f>
        <v>300</v>
      </c>
      <c r="C103">
        <f t="shared" ref="C103:D103" si="13">C102*C99</f>
        <v>300</v>
      </c>
      <c r="D103">
        <f t="shared" si="13"/>
        <v>2399.7599999999998</v>
      </c>
      <c r="E103">
        <f>SUM(B103:D103)</f>
        <v>2999.7599999999998</v>
      </c>
    </row>
    <row r="104" spans="1:6" x14ac:dyDescent="0.2">
      <c r="A104" t="s">
        <v>1</v>
      </c>
      <c r="B104" s="5">
        <f>B103/$E103</f>
        <v>0.10000800064005121</v>
      </c>
      <c r="C104" s="5">
        <f>C103/$E103</f>
        <v>0.10000800064005121</v>
      </c>
      <c r="D104" s="5">
        <f>D103/$E103</f>
        <v>0.79998399871989756</v>
      </c>
    </row>
    <row r="105" spans="1:6" x14ac:dyDescent="0.2">
      <c r="A105" t="s">
        <v>9</v>
      </c>
      <c r="B105" s="5"/>
      <c r="C105" s="5"/>
      <c r="D105" s="5"/>
      <c r="E105" s="6">
        <f>E103/D101</f>
        <v>92.585185185185182</v>
      </c>
    </row>
    <row r="107" spans="1:6" x14ac:dyDescent="0.2">
      <c r="A107" t="s">
        <v>26</v>
      </c>
      <c r="F107" s="9">
        <f>(E$23-E105)/E$23</f>
        <v>0.33333333333333343</v>
      </c>
    </row>
    <row r="108" spans="1:6" x14ac:dyDescent="0.2">
      <c r="F108" s="9"/>
    </row>
    <row r="109" spans="1:6" x14ac:dyDescent="0.2">
      <c r="F109" s="9"/>
    </row>
    <row r="111" spans="1:6" x14ac:dyDescent="0.2">
      <c r="A111" s="1" t="s">
        <v>61</v>
      </c>
    </row>
    <row r="113" spans="1:6" x14ac:dyDescent="0.2">
      <c r="A113" s="4" t="s">
        <v>0</v>
      </c>
      <c r="B113" s="4">
        <v>1</v>
      </c>
      <c r="C113" s="4">
        <v>2</v>
      </c>
      <c r="D113" s="4">
        <v>3</v>
      </c>
      <c r="E113" s="4" t="s">
        <v>5</v>
      </c>
    </row>
    <row r="114" spans="1:6" x14ac:dyDescent="0.2">
      <c r="A114" t="s">
        <v>2</v>
      </c>
      <c r="B114">
        <v>100</v>
      </c>
      <c r="C114">
        <f>B116</f>
        <v>60</v>
      </c>
      <c r="D114">
        <f>C116</f>
        <v>36</v>
      </c>
    </row>
    <row r="115" spans="1:6" x14ac:dyDescent="0.2">
      <c r="A115" t="s">
        <v>3</v>
      </c>
      <c r="B115" s="3">
        <v>0.6</v>
      </c>
      <c r="C115" s="3">
        <v>0.6</v>
      </c>
      <c r="D115" s="3">
        <v>0.6</v>
      </c>
    </row>
    <row r="116" spans="1:6" x14ac:dyDescent="0.2">
      <c r="A116" t="s">
        <v>4</v>
      </c>
      <c r="B116">
        <f>B114*B115</f>
        <v>60</v>
      </c>
      <c r="C116">
        <f t="shared" ref="C116:D116" si="14">C114*C115</f>
        <v>36</v>
      </c>
      <c r="D116">
        <f t="shared" si="14"/>
        <v>21.599999999999998</v>
      </c>
    </row>
    <row r="117" spans="1:6" x14ac:dyDescent="0.2">
      <c r="A117" t="s">
        <v>7</v>
      </c>
      <c r="B117">
        <v>3</v>
      </c>
      <c r="C117">
        <v>2.5</v>
      </c>
      <c r="D117">
        <v>66.66</v>
      </c>
    </row>
    <row r="118" spans="1:6" x14ac:dyDescent="0.2">
      <c r="A118" t="s">
        <v>6</v>
      </c>
      <c r="B118">
        <f>B117*B114</f>
        <v>300</v>
      </c>
      <c r="C118">
        <f t="shared" ref="C118:D118" si="15">C117*C114</f>
        <v>150</v>
      </c>
      <c r="D118">
        <f t="shared" si="15"/>
        <v>2399.7599999999998</v>
      </c>
      <c r="E118">
        <f>SUM(B118:D118)</f>
        <v>2849.7599999999998</v>
      </c>
    </row>
    <row r="119" spans="1:6" x14ac:dyDescent="0.2">
      <c r="A119" t="s">
        <v>1</v>
      </c>
      <c r="B119" s="5">
        <f>B118/$E118</f>
        <v>0.10527202290719219</v>
      </c>
      <c r="C119" s="5">
        <f>C118/$E118</f>
        <v>5.2636011453596095E-2</v>
      </c>
      <c r="D119" s="5">
        <f>D118/$E118</f>
        <v>0.84209196563921174</v>
      </c>
    </row>
    <row r="120" spans="1:6" x14ac:dyDescent="0.2">
      <c r="A120" t="s">
        <v>9</v>
      </c>
      <c r="B120" s="5"/>
      <c r="C120" s="5"/>
      <c r="D120" s="5"/>
      <c r="E120" s="6">
        <f>E118/D116</f>
        <v>131.93333333333334</v>
      </c>
    </row>
    <row r="122" spans="1:6" x14ac:dyDescent="0.2">
      <c r="A122" t="s">
        <v>26</v>
      </c>
      <c r="F122" s="9">
        <f>(E$23-E120)/E$23</f>
        <v>5.0004000320025686E-2</v>
      </c>
    </row>
    <row r="123" spans="1:6" x14ac:dyDescent="0.2">
      <c r="F123" s="9"/>
    </row>
    <row r="124" spans="1:6" x14ac:dyDescent="0.2">
      <c r="F124" s="9"/>
    </row>
    <row r="125" spans="1:6" x14ac:dyDescent="0.2">
      <c r="A125" s="1" t="s">
        <v>62</v>
      </c>
    </row>
    <row r="127" spans="1:6" x14ac:dyDescent="0.2">
      <c r="A127" s="4" t="s">
        <v>0</v>
      </c>
      <c r="B127" s="4">
        <v>1</v>
      </c>
      <c r="C127" s="4">
        <v>2</v>
      </c>
      <c r="D127" s="4">
        <v>3</v>
      </c>
      <c r="E127" s="4" t="s">
        <v>5</v>
      </c>
    </row>
    <row r="128" spans="1:6" x14ac:dyDescent="0.2">
      <c r="A128" t="s">
        <v>2</v>
      </c>
      <c r="B128">
        <v>100</v>
      </c>
      <c r="C128">
        <f>B130</f>
        <v>60</v>
      </c>
      <c r="D128">
        <f>C130</f>
        <v>54</v>
      </c>
    </row>
    <row r="129" spans="1:6" x14ac:dyDescent="0.2">
      <c r="A129" t="s">
        <v>3</v>
      </c>
      <c r="B129" s="3">
        <v>0.6</v>
      </c>
      <c r="C129" s="3">
        <v>0.9</v>
      </c>
      <c r="D129" s="3">
        <v>0.6</v>
      </c>
    </row>
    <row r="130" spans="1:6" x14ac:dyDescent="0.2">
      <c r="A130" t="s">
        <v>4</v>
      </c>
      <c r="B130">
        <f>B128*B129</f>
        <v>60</v>
      </c>
      <c r="C130">
        <f t="shared" ref="C130:D130" si="16">C128*C129</f>
        <v>54</v>
      </c>
      <c r="D130">
        <f t="shared" si="16"/>
        <v>32.4</v>
      </c>
    </row>
    <row r="131" spans="1:6" x14ac:dyDescent="0.2">
      <c r="A131" t="s">
        <v>7</v>
      </c>
      <c r="B131">
        <v>3</v>
      </c>
      <c r="C131">
        <v>5</v>
      </c>
      <c r="D131">
        <v>66.66</v>
      </c>
    </row>
    <row r="132" spans="1:6" x14ac:dyDescent="0.2">
      <c r="A132" t="s">
        <v>6</v>
      </c>
      <c r="B132">
        <f>B131*B128</f>
        <v>300</v>
      </c>
      <c r="C132">
        <f t="shared" ref="C132:D132" si="17">C131*C128</f>
        <v>300</v>
      </c>
      <c r="D132">
        <f t="shared" si="17"/>
        <v>3599.64</v>
      </c>
      <c r="E132">
        <f>SUM(B132:D132)</f>
        <v>4199.6399999999994</v>
      </c>
    </row>
    <row r="133" spans="1:6" x14ac:dyDescent="0.2">
      <c r="A133" t="s">
        <v>1</v>
      </c>
      <c r="B133" s="5">
        <f>B132/$E132</f>
        <v>7.1434694402377361E-2</v>
      </c>
      <c r="C133" s="5">
        <f>C132/$E132</f>
        <v>7.1434694402377361E-2</v>
      </c>
      <c r="D133" s="5">
        <f>D132/$E132</f>
        <v>0.85713061119524536</v>
      </c>
    </row>
    <row r="134" spans="1:6" x14ac:dyDescent="0.2">
      <c r="A134" t="s">
        <v>9</v>
      </c>
      <c r="B134" s="5"/>
      <c r="C134" s="5"/>
      <c r="D134" s="5"/>
      <c r="E134" s="6">
        <f>E132/D130</f>
        <v>129.6185185185185</v>
      </c>
    </row>
    <row r="136" spans="1:6" x14ac:dyDescent="0.2">
      <c r="A136" t="s">
        <v>26</v>
      </c>
      <c r="F136" s="9">
        <f>(E$23-E134)/E$23</f>
        <v>6.6672000426701059E-2</v>
      </c>
    </row>
    <row r="137" spans="1:6" x14ac:dyDescent="0.2">
      <c r="F137" s="9"/>
    </row>
    <row r="138" spans="1:6" x14ac:dyDescent="0.2">
      <c r="F138" s="9"/>
    </row>
    <row r="139" spans="1:6" x14ac:dyDescent="0.2">
      <c r="A139" s="1" t="s">
        <v>63</v>
      </c>
    </row>
    <row r="141" spans="1:6" x14ac:dyDescent="0.2">
      <c r="A141" s="4" t="s">
        <v>0</v>
      </c>
      <c r="B141" s="4">
        <v>1</v>
      </c>
      <c r="C141" s="4">
        <v>2</v>
      </c>
      <c r="D141" s="4">
        <v>3</v>
      </c>
      <c r="E141" s="4" t="s">
        <v>5</v>
      </c>
    </row>
    <row r="142" spans="1:6" x14ac:dyDescent="0.2">
      <c r="A142" t="s">
        <v>2</v>
      </c>
      <c r="B142">
        <v>100</v>
      </c>
      <c r="C142">
        <f>B144</f>
        <v>60</v>
      </c>
      <c r="D142">
        <f>C144</f>
        <v>60</v>
      </c>
    </row>
    <row r="143" spans="1:6" x14ac:dyDescent="0.2">
      <c r="A143" t="s">
        <v>3</v>
      </c>
      <c r="B143" s="3">
        <v>0.6</v>
      </c>
      <c r="C143" s="3">
        <v>1</v>
      </c>
      <c r="D143" s="3">
        <v>0.6</v>
      </c>
    </row>
    <row r="144" spans="1:6" x14ac:dyDescent="0.2">
      <c r="A144" t="s">
        <v>4</v>
      </c>
      <c r="B144">
        <f>B142*B143</f>
        <v>60</v>
      </c>
      <c r="C144">
        <f t="shared" ref="C144:D144" si="18">C142*C143</f>
        <v>60</v>
      </c>
      <c r="D144">
        <f t="shared" si="18"/>
        <v>36</v>
      </c>
    </row>
    <row r="145" spans="1:6" x14ac:dyDescent="0.2">
      <c r="A145" t="s">
        <v>7</v>
      </c>
      <c r="B145">
        <v>3</v>
      </c>
      <c r="C145">
        <v>0</v>
      </c>
      <c r="D145">
        <v>66.66</v>
      </c>
    </row>
    <row r="146" spans="1:6" x14ac:dyDescent="0.2">
      <c r="A146" t="s">
        <v>6</v>
      </c>
      <c r="B146">
        <f>B145*B142</f>
        <v>300</v>
      </c>
      <c r="C146">
        <f t="shared" ref="C146:D146" si="19">C145*C142</f>
        <v>0</v>
      </c>
      <c r="D146">
        <f t="shared" si="19"/>
        <v>3999.6</v>
      </c>
      <c r="E146">
        <f>SUM(B146:D146)</f>
        <v>4299.6000000000004</v>
      </c>
    </row>
    <row r="147" spans="1:6" x14ac:dyDescent="0.2">
      <c r="A147" t="s">
        <v>1</v>
      </c>
      <c r="B147" s="5">
        <f>B146/$E146</f>
        <v>6.9773932458833371E-2</v>
      </c>
      <c r="C147" s="5">
        <f>C146/$E146</f>
        <v>0</v>
      </c>
      <c r="D147" s="5">
        <f>D146/$E146</f>
        <v>0.93022606754116655</v>
      </c>
    </row>
    <row r="148" spans="1:6" x14ac:dyDescent="0.2">
      <c r="A148" t="s">
        <v>9</v>
      </c>
      <c r="B148" s="5"/>
      <c r="C148" s="5"/>
      <c r="D148" s="5"/>
      <c r="E148" s="6">
        <f>E146/D144</f>
        <v>119.43333333333334</v>
      </c>
    </row>
    <row r="150" spans="1:6" x14ac:dyDescent="0.2">
      <c r="A150" t="s">
        <v>26</v>
      </c>
      <c r="E150" s="9">
        <f>(E$23-E148)/E$23</f>
        <v>0.14001120089607175</v>
      </c>
    </row>
    <row r="151" spans="1:6" x14ac:dyDescent="0.2">
      <c r="F151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Fig 3</vt:lpstr>
      <vt:lpstr>Fig 4</vt:lpstr>
      <vt:lpstr>Fig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Jessop</dc:creator>
  <cp:lastModifiedBy>Philip Jessop</cp:lastModifiedBy>
  <dcterms:created xsi:type="dcterms:W3CDTF">2024-11-21T18:39:55Z</dcterms:created>
  <dcterms:modified xsi:type="dcterms:W3CDTF">2025-04-07T19:54:34Z</dcterms:modified>
</cp:coreProperties>
</file>